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80" yWindow="5680" windowWidth="25360" windowHeight="18780" tabRatio="500"/>
  </bookViews>
  <sheets>
    <sheet name="tres rios 7-8-11" sheetId="1" r:id="rId1"/>
    <sheet name="typha" sheetId="6" r:id="rId2"/>
    <sheet name="sac" sheetId="7" r:id="rId3"/>
    <sheet name="sam" sheetId="8" r:id="rId4"/>
    <sheet name="stab" sheetId="9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" i="6" l="1"/>
  <c r="J2" i="6"/>
  <c r="AT2" i="6"/>
  <c r="AS2" i="6"/>
  <c r="AR2" i="6"/>
  <c r="AQ2" i="6"/>
  <c r="Q2" i="6"/>
  <c r="AU2" i="6"/>
  <c r="O2" i="6"/>
  <c r="AV2" i="6"/>
  <c r="AW2" i="6"/>
  <c r="AX2" i="6"/>
  <c r="BA2" i="6"/>
  <c r="S2" i="6"/>
  <c r="K2" i="6"/>
  <c r="BD2" i="6"/>
  <c r="L2" i="6"/>
  <c r="M2" i="6"/>
  <c r="BB2" i="6"/>
  <c r="N2" i="6"/>
  <c r="AY2" i="6"/>
  <c r="AZ2" i="6"/>
  <c r="BC2" i="6"/>
  <c r="BE2" i="6"/>
  <c r="BF2" i="6"/>
  <c r="BG2" i="6"/>
  <c r="BH2" i="6"/>
  <c r="BI2" i="6"/>
  <c r="AP37" i="6"/>
  <c r="J37" i="6"/>
  <c r="AQ37" i="6"/>
  <c r="AT37" i="6"/>
  <c r="AS37" i="6"/>
  <c r="AR37" i="6"/>
  <c r="Q37" i="6"/>
  <c r="AU37" i="6"/>
  <c r="O37" i="6"/>
  <c r="AV37" i="6"/>
  <c r="AW37" i="6"/>
  <c r="AX37" i="6"/>
  <c r="BA37" i="6"/>
  <c r="S37" i="6"/>
  <c r="K37" i="6"/>
  <c r="BG37" i="6"/>
  <c r="BH37" i="6"/>
  <c r="BI37" i="6"/>
  <c r="BD37" i="6"/>
  <c r="L37" i="6"/>
  <c r="BF37" i="6"/>
  <c r="BE37" i="6"/>
  <c r="AY37" i="6"/>
  <c r="AZ37" i="6"/>
  <c r="BB37" i="6"/>
  <c r="BC37" i="6"/>
  <c r="N37" i="6"/>
  <c r="M37" i="6"/>
  <c r="AP36" i="6"/>
  <c r="J36" i="6"/>
  <c r="AQ36" i="6"/>
  <c r="AT36" i="6"/>
  <c r="AS36" i="6"/>
  <c r="AR36" i="6"/>
  <c r="Q36" i="6"/>
  <c r="AU36" i="6"/>
  <c r="O36" i="6"/>
  <c r="AV36" i="6"/>
  <c r="AW36" i="6"/>
  <c r="AX36" i="6"/>
  <c r="BA36" i="6"/>
  <c r="S36" i="6"/>
  <c r="K36" i="6"/>
  <c r="BG36" i="6"/>
  <c r="BH36" i="6"/>
  <c r="BI36" i="6"/>
  <c r="BD36" i="6"/>
  <c r="L36" i="6"/>
  <c r="BF36" i="6"/>
  <c r="BE36" i="6"/>
  <c r="AY36" i="6"/>
  <c r="AZ36" i="6"/>
  <c r="BB36" i="6"/>
  <c r="BC36" i="6"/>
  <c r="N36" i="6"/>
  <c r="M36" i="6"/>
  <c r="AP35" i="6"/>
  <c r="J35" i="6"/>
  <c r="AQ35" i="6"/>
  <c r="AT35" i="6"/>
  <c r="AS35" i="6"/>
  <c r="AR35" i="6"/>
  <c r="Q35" i="6"/>
  <c r="AU35" i="6"/>
  <c r="O35" i="6"/>
  <c r="AV35" i="6"/>
  <c r="AW35" i="6"/>
  <c r="AX35" i="6"/>
  <c r="BA35" i="6"/>
  <c r="S35" i="6"/>
  <c r="K35" i="6"/>
  <c r="BG35" i="6"/>
  <c r="BH35" i="6"/>
  <c r="BI35" i="6"/>
  <c r="BD35" i="6"/>
  <c r="L35" i="6"/>
  <c r="BF35" i="6"/>
  <c r="BE35" i="6"/>
  <c r="AY35" i="6"/>
  <c r="AZ35" i="6"/>
  <c r="BB35" i="6"/>
  <c r="BC35" i="6"/>
  <c r="N35" i="6"/>
  <c r="M35" i="6"/>
  <c r="AP34" i="6"/>
  <c r="J34" i="6"/>
  <c r="AQ34" i="6"/>
  <c r="AT34" i="6"/>
  <c r="AS34" i="6"/>
  <c r="AR34" i="6"/>
  <c r="Q34" i="6"/>
  <c r="AU34" i="6"/>
  <c r="O34" i="6"/>
  <c r="AV34" i="6"/>
  <c r="AW34" i="6"/>
  <c r="AX34" i="6"/>
  <c r="BA34" i="6"/>
  <c r="S34" i="6"/>
  <c r="K34" i="6"/>
  <c r="BG34" i="6"/>
  <c r="BH34" i="6"/>
  <c r="BI34" i="6"/>
  <c r="BD34" i="6"/>
  <c r="L34" i="6"/>
  <c r="BF34" i="6"/>
  <c r="BE34" i="6"/>
  <c r="AY34" i="6"/>
  <c r="AZ34" i="6"/>
  <c r="BB34" i="6"/>
  <c r="BC34" i="6"/>
  <c r="N34" i="6"/>
  <c r="M34" i="6"/>
  <c r="AP33" i="6"/>
  <c r="J33" i="6"/>
  <c r="AQ33" i="6"/>
  <c r="AT33" i="6"/>
  <c r="AS33" i="6"/>
  <c r="AR33" i="6"/>
  <c r="Q33" i="6"/>
  <c r="AU33" i="6"/>
  <c r="O33" i="6"/>
  <c r="AV33" i="6"/>
  <c r="AW33" i="6"/>
  <c r="AX33" i="6"/>
  <c r="BA33" i="6"/>
  <c r="S33" i="6"/>
  <c r="K33" i="6"/>
  <c r="BG33" i="6"/>
  <c r="BH33" i="6"/>
  <c r="BI33" i="6"/>
  <c r="BD33" i="6"/>
  <c r="L33" i="6"/>
  <c r="BF33" i="6"/>
  <c r="BE33" i="6"/>
  <c r="AY33" i="6"/>
  <c r="AZ33" i="6"/>
  <c r="BB33" i="6"/>
  <c r="BC33" i="6"/>
  <c r="N33" i="6"/>
  <c r="M33" i="6"/>
  <c r="AP32" i="6"/>
  <c r="J32" i="6"/>
  <c r="AQ32" i="6"/>
  <c r="AT32" i="6"/>
  <c r="AS32" i="6"/>
  <c r="AR32" i="6"/>
  <c r="Q32" i="6"/>
  <c r="AU32" i="6"/>
  <c r="O32" i="6"/>
  <c r="AV32" i="6"/>
  <c r="AW32" i="6"/>
  <c r="AX32" i="6"/>
  <c r="BA32" i="6"/>
  <c r="S32" i="6"/>
  <c r="K32" i="6"/>
  <c r="BG32" i="6"/>
  <c r="BH32" i="6"/>
  <c r="BI32" i="6"/>
  <c r="BD32" i="6"/>
  <c r="L32" i="6"/>
  <c r="BF32" i="6"/>
  <c r="BE32" i="6"/>
  <c r="AY32" i="6"/>
  <c r="AZ32" i="6"/>
  <c r="BB32" i="6"/>
  <c r="BC32" i="6"/>
  <c r="N32" i="6"/>
  <c r="M32" i="6"/>
  <c r="AP31" i="6"/>
  <c r="J31" i="6"/>
  <c r="AQ31" i="6"/>
  <c r="AT31" i="6"/>
  <c r="AS31" i="6"/>
  <c r="AR31" i="6"/>
  <c r="Q31" i="6"/>
  <c r="AU31" i="6"/>
  <c r="O31" i="6"/>
  <c r="AV31" i="6"/>
  <c r="AW31" i="6"/>
  <c r="AX31" i="6"/>
  <c r="BA31" i="6"/>
  <c r="S31" i="6"/>
  <c r="K31" i="6"/>
  <c r="BG31" i="6"/>
  <c r="BH31" i="6"/>
  <c r="BI31" i="6"/>
  <c r="BD31" i="6"/>
  <c r="L31" i="6"/>
  <c r="BF31" i="6"/>
  <c r="BE31" i="6"/>
  <c r="AY31" i="6"/>
  <c r="AZ31" i="6"/>
  <c r="BB31" i="6"/>
  <c r="BC31" i="6"/>
  <c r="N31" i="6"/>
  <c r="M31" i="6"/>
  <c r="AP30" i="6"/>
  <c r="J30" i="6"/>
  <c r="AQ30" i="6"/>
  <c r="AT30" i="6"/>
  <c r="AS30" i="6"/>
  <c r="AR30" i="6"/>
  <c r="Q30" i="6"/>
  <c r="AU30" i="6"/>
  <c r="O30" i="6"/>
  <c r="AV30" i="6"/>
  <c r="AW30" i="6"/>
  <c r="AX30" i="6"/>
  <c r="BA30" i="6"/>
  <c r="S30" i="6"/>
  <c r="K30" i="6"/>
  <c r="BG30" i="6"/>
  <c r="BH30" i="6"/>
  <c r="BI30" i="6"/>
  <c r="BD30" i="6"/>
  <c r="L30" i="6"/>
  <c r="BF30" i="6"/>
  <c r="BE30" i="6"/>
  <c r="AY30" i="6"/>
  <c r="AZ30" i="6"/>
  <c r="BB30" i="6"/>
  <c r="BC30" i="6"/>
  <c r="N30" i="6"/>
  <c r="M30" i="6"/>
  <c r="AP29" i="6"/>
  <c r="J29" i="6"/>
  <c r="AQ29" i="6"/>
  <c r="AT29" i="6"/>
  <c r="AS29" i="6"/>
  <c r="AR29" i="6"/>
  <c r="Q29" i="6"/>
  <c r="AU29" i="6"/>
  <c r="O29" i="6"/>
  <c r="AV29" i="6"/>
  <c r="AW29" i="6"/>
  <c r="AX29" i="6"/>
  <c r="BA29" i="6"/>
  <c r="S29" i="6"/>
  <c r="K29" i="6"/>
  <c r="BG29" i="6"/>
  <c r="BH29" i="6"/>
  <c r="BI29" i="6"/>
  <c r="BD29" i="6"/>
  <c r="L29" i="6"/>
  <c r="BF29" i="6"/>
  <c r="BE29" i="6"/>
  <c r="AY29" i="6"/>
  <c r="AZ29" i="6"/>
  <c r="BB29" i="6"/>
  <c r="BC29" i="6"/>
  <c r="N29" i="6"/>
  <c r="M29" i="6"/>
  <c r="AP28" i="6"/>
  <c r="J28" i="6"/>
  <c r="AQ28" i="6"/>
  <c r="AT28" i="6"/>
  <c r="AS28" i="6"/>
  <c r="AR28" i="6"/>
  <c r="Q28" i="6"/>
  <c r="AU28" i="6"/>
  <c r="O28" i="6"/>
  <c r="AV28" i="6"/>
  <c r="AW28" i="6"/>
  <c r="AX28" i="6"/>
  <c r="BA28" i="6"/>
  <c r="S28" i="6"/>
  <c r="K28" i="6"/>
  <c r="BG28" i="6"/>
  <c r="BH28" i="6"/>
  <c r="BI28" i="6"/>
  <c r="BD28" i="6"/>
  <c r="L28" i="6"/>
  <c r="BF28" i="6"/>
  <c r="BE28" i="6"/>
  <c r="AY28" i="6"/>
  <c r="AZ28" i="6"/>
  <c r="BB28" i="6"/>
  <c r="BC28" i="6"/>
  <c r="N28" i="6"/>
  <c r="M28" i="6"/>
  <c r="AP27" i="6"/>
  <c r="J27" i="6"/>
  <c r="AQ27" i="6"/>
  <c r="AT27" i="6"/>
  <c r="AS27" i="6"/>
  <c r="AR27" i="6"/>
  <c r="Q27" i="6"/>
  <c r="AU27" i="6"/>
  <c r="O27" i="6"/>
  <c r="AV27" i="6"/>
  <c r="AW27" i="6"/>
  <c r="AX27" i="6"/>
  <c r="BA27" i="6"/>
  <c r="S27" i="6"/>
  <c r="K27" i="6"/>
  <c r="BG27" i="6"/>
  <c r="BH27" i="6"/>
  <c r="BI27" i="6"/>
  <c r="BD27" i="6"/>
  <c r="L27" i="6"/>
  <c r="BF27" i="6"/>
  <c r="BE27" i="6"/>
  <c r="AY27" i="6"/>
  <c r="AZ27" i="6"/>
  <c r="BB27" i="6"/>
  <c r="BC27" i="6"/>
  <c r="N27" i="6"/>
  <c r="M27" i="6"/>
  <c r="AP26" i="6"/>
  <c r="J26" i="6"/>
  <c r="AQ26" i="6"/>
  <c r="AT26" i="6"/>
  <c r="AS26" i="6"/>
  <c r="AR26" i="6"/>
  <c r="Q26" i="6"/>
  <c r="AU26" i="6"/>
  <c r="O26" i="6"/>
  <c r="AV26" i="6"/>
  <c r="AW26" i="6"/>
  <c r="AX26" i="6"/>
  <c r="BA26" i="6"/>
  <c r="S26" i="6"/>
  <c r="K26" i="6"/>
  <c r="BG26" i="6"/>
  <c r="BH26" i="6"/>
  <c r="BI26" i="6"/>
  <c r="BD26" i="6"/>
  <c r="L26" i="6"/>
  <c r="BF26" i="6"/>
  <c r="BE26" i="6"/>
  <c r="AY26" i="6"/>
  <c r="AZ26" i="6"/>
  <c r="BB26" i="6"/>
  <c r="BC26" i="6"/>
  <c r="N26" i="6"/>
  <c r="M26" i="6"/>
  <c r="AP25" i="6"/>
  <c r="J25" i="6"/>
  <c r="AQ25" i="6"/>
  <c r="AT25" i="6"/>
  <c r="AS25" i="6"/>
  <c r="AR25" i="6"/>
  <c r="Q25" i="6"/>
  <c r="AU25" i="6"/>
  <c r="O25" i="6"/>
  <c r="AV25" i="6"/>
  <c r="AW25" i="6"/>
  <c r="AX25" i="6"/>
  <c r="BA25" i="6"/>
  <c r="S25" i="6"/>
  <c r="K25" i="6"/>
  <c r="BG25" i="6"/>
  <c r="BH25" i="6"/>
  <c r="BI25" i="6"/>
  <c r="BD25" i="6"/>
  <c r="L25" i="6"/>
  <c r="BF25" i="6"/>
  <c r="BE25" i="6"/>
  <c r="AY25" i="6"/>
  <c r="AZ25" i="6"/>
  <c r="BB25" i="6"/>
  <c r="BC25" i="6"/>
  <c r="N25" i="6"/>
  <c r="M25" i="6"/>
  <c r="AP24" i="6"/>
  <c r="J24" i="6"/>
  <c r="AQ24" i="6"/>
  <c r="AT24" i="6"/>
  <c r="AS24" i="6"/>
  <c r="AR24" i="6"/>
  <c r="Q24" i="6"/>
  <c r="AU24" i="6"/>
  <c r="O24" i="6"/>
  <c r="AV24" i="6"/>
  <c r="AW24" i="6"/>
  <c r="AX24" i="6"/>
  <c r="BA24" i="6"/>
  <c r="S24" i="6"/>
  <c r="K24" i="6"/>
  <c r="BG24" i="6"/>
  <c r="BH24" i="6"/>
  <c r="BI24" i="6"/>
  <c r="BD24" i="6"/>
  <c r="L24" i="6"/>
  <c r="BF24" i="6"/>
  <c r="BE24" i="6"/>
  <c r="AY24" i="6"/>
  <c r="AZ24" i="6"/>
  <c r="BB24" i="6"/>
  <c r="BC24" i="6"/>
  <c r="N24" i="6"/>
  <c r="M24" i="6"/>
  <c r="AP23" i="6"/>
  <c r="J23" i="6"/>
  <c r="AQ23" i="6"/>
  <c r="AT23" i="6"/>
  <c r="AS23" i="6"/>
  <c r="AR23" i="6"/>
  <c r="Q23" i="6"/>
  <c r="AU23" i="6"/>
  <c r="O23" i="6"/>
  <c r="AV23" i="6"/>
  <c r="AW23" i="6"/>
  <c r="AX23" i="6"/>
  <c r="BA23" i="6"/>
  <c r="S23" i="6"/>
  <c r="K23" i="6"/>
  <c r="BG23" i="6"/>
  <c r="BH23" i="6"/>
  <c r="BI23" i="6"/>
  <c r="BD23" i="6"/>
  <c r="L23" i="6"/>
  <c r="BF23" i="6"/>
  <c r="BE23" i="6"/>
  <c r="AY23" i="6"/>
  <c r="AZ23" i="6"/>
  <c r="BB23" i="6"/>
  <c r="BC23" i="6"/>
  <c r="N23" i="6"/>
  <c r="M23" i="6"/>
  <c r="AP22" i="6"/>
  <c r="J22" i="6"/>
  <c r="AQ22" i="6"/>
  <c r="AT22" i="6"/>
  <c r="AS22" i="6"/>
  <c r="AR22" i="6"/>
  <c r="Q22" i="6"/>
  <c r="AU22" i="6"/>
  <c r="O22" i="6"/>
  <c r="AV22" i="6"/>
  <c r="AW22" i="6"/>
  <c r="AX22" i="6"/>
  <c r="BA22" i="6"/>
  <c r="S22" i="6"/>
  <c r="K22" i="6"/>
  <c r="BG22" i="6"/>
  <c r="BH22" i="6"/>
  <c r="BI22" i="6"/>
  <c r="BD22" i="6"/>
  <c r="L22" i="6"/>
  <c r="BF22" i="6"/>
  <c r="BE22" i="6"/>
  <c r="AY22" i="6"/>
  <c r="AZ22" i="6"/>
  <c r="BB22" i="6"/>
  <c r="BC22" i="6"/>
  <c r="N22" i="6"/>
  <c r="M22" i="6"/>
  <c r="AP21" i="6"/>
  <c r="J21" i="6"/>
  <c r="AQ21" i="6"/>
  <c r="AT21" i="6"/>
  <c r="AS21" i="6"/>
  <c r="AR21" i="6"/>
  <c r="Q21" i="6"/>
  <c r="AU21" i="6"/>
  <c r="O21" i="6"/>
  <c r="AV21" i="6"/>
  <c r="AW21" i="6"/>
  <c r="AX21" i="6"/>
  <c r="BA21" i="6"/>
  <c r="S21" i="6"/>
  <c r="K21" i="6"/>
  <c r="BG21" i="6"/>
  <c r="BH21" i="6"/>
  <c r="BI21" i="6"/>
  <c r="BD21" i="6"/>
  <c r="L21" i="6"/>
  <c r="BF21" i="6"/>
  <c r="BE21" i="6"/>
  <c r="AY21" i="6"/>
  <c r="AZ21" i="6"/>
  <c r="BB21" i="6"/>
  <c r="BC21" i="6"/>
  <c r="N21" i="6"/>
  <c r="M21" i="6"/>
  <c r="AP20" i="6"/>
  <c r="J20" i="6"/>
  <c r="AQ20" i="6"/>
  <c r="AT20" i="6"/>
  <c r="AS20" i="6"/>
  <c r="AR20" i="6"/>
  <c r="Q20" i="6"/>
  <c r="AU20" i="6"/>
  <c r="O20" i="6"/>
  <c r="AV20" i="6"/>
  <c r="AW20" i="6"/>
  <c r="AX20" i="6"/>
  <c r="BA20" i="6"/>
  <c r="S20" i="6"/>
  <c r="K20" i="6"/>
  <c r="BG20" i="6"/>
  <c r="BH20" i="6"/>
  <c r="BI20" i="6"/>
  <c r="BD20" i="6"/>
  <c r="L20" i="6"/>
  <c r="BF20" i="6"/>
  <c r="BE20" i="6"/>
  <c r="AY20" i="6"/>
  <c r="AZ20" i="6"/>
  <c r="BB20" i="6"/>
  <c r="BC20" i="6"/>
  <c r="N20" i="6"/>
  <c r="M20" i="6"/>
  <c r="AP19" i="6"/>
  <c r="J19" i="6"/>
  <c r="AQ19" i="6"/>
  <c r="AT19" i="6"/>
  <c r="AS19" i="6"/>
  <c r="AR19" i="6"/>
  <c r="Q19" i="6"/>
  <c r="AU19" i="6"/>
  <c r="O19" i="6"/>
  <c r="AV19" i="6"/>
  <c r="AW19" i="6"/>
  <c r="AX19" i="6"/>
  <c r="BA19" i="6"/>
  <c r="S19" i="6"/>
  <c r="K19" i="6"/>
  <c r="BG19" i="6"/>
  <c r="BH19" i="6"/>
  <c r="BI19" i="6"/>
  <c r="BD19" i="6"/>
  <c r="L19" i="6"/>
  <c r="BF19" i="6"/>
  <c r="BE19" i="6"/>
  <c r="AY19" i="6"/>
  <c r="AZ19" i="6"/>
  <c r="BB19" i="6"/>
  <c r="BC19" i="6"/>
  <c r="N19" i="6"/>
  <c r="M19" i="6"/>
  <c r="AP18" i="6"/>
  <c r="J18" i="6"/>
  <c r="AQ18" i="6"/>
  <c r="AT18" i="6"/>
  <c r="AS18" i="6"/>
  <c r="AR18" i="6"/>
  <c r="Q18" i="6"/>
  <c r="AU18" i="6"/>
  <c r="O18" i="6"/>
  <c r="AV18" i="6"/>
  <c r="AW18" i="6"/>
  <c r="AX18" i="6"/>
  <c r="BA18" i="6"/>
  <c r="S18" i="6"/>
  <c r="K18" i="6"/>
  <c r="BG18" i="6"/>
  <c r="BH18" i="6"/>
  <c r="BI18" i="6"/>
  <c r="BD18" i="6"/>
  <c r="L18" i="6"/>
  <c r="BF18" i="6"/>
  <c r="BE18" i="6"/>
  <c r="AY18" i="6"/>
  <c r="AZ18" i="6"/>
  <c r="BB18" i="6"/>
  <c r="BC18" i="6"/>
  <c r="N18" i="6"/>
  <c r="M18" i="6"/>
  <c r="AP17" i="6"/>
  <c r="J17" i="6"/>
  <c r="AQ17" i="6"/>
  <c r="AT17" i="6"/>
  <c r="AS17" i="6"/>
  <c r="AR17" i="6"/>
  <c r="Q17" i="6"/>
  <c r="AU17" i="6"/>
  <c r="O17" i="6"/>
  <c r="AV17" i="6"/>
  <c r="AW17" i="6"/>
  <c r="AX17" i="6"/>
  <c r="BA17" i="6"/>
  <c r="S17" i="6"/>
  <c r="K17" i="6"/>
  <c r="BG17" i="6"/>
  <c r="BH17" i="6"/>
  <c r="BI17" i="6"/>
  <c r="BD17" i="6"/>
  <c r="L17" i="6"/>
  <c r="BF17" i="6"/>
  <c r="BE17" i="6"/>
  <c r="AY17" i="6"/>
  <c r="AZ17" i="6"/>
  <c r="BB17" i="6"/>
  <c r="BC17" i="6"/>
  <c r="N17" i="6"/>
  <c r="M17" i="6"/>
  <c r="AP16" i="6"/>
  <c r="J16" i="6"/>
  <c r="AQ16" i="6"/>
  <c r="AT16" i="6"/>
  <c r="AS16" i="6"/>
  <c r="AR16" i="6"/>
  <c r="Q16" i="6"/>
  <c r="AU16" i="6"/>
  <c r="O16" i="6"/>
  <c r="AV16" i="6"/>
  <c r="AW16" i="6"/>
  <c r="AX16" i="6"/>
  <c r="BA16" i="6"/>
  <c r="S16" i="6"/>
  <c r="K16" i="6"/>
  <c r="BG16" i="6"/>
  <c r="BH16" i="6"/>
  <c r="BI16" i="6"/>
  <c r="BD16" i="6"/>
  <c r="L16" i="6"/>
  <c r="BF16" i="6"/>
  <c r="BE16" i="6"/>
  <c r="AY16" i="6"/>
  <c r="AZ16" i="6"/>
  <c r="BB16" i="6"/>
  <c r="BC16" i="6"/>
  <c r="N16" i="6"/>
  <c r="M16" i="6"/>
  <c r="AP15" i="6"/>
  <c r="J15" i="6"/>
  <c r="AQ15" i="6"/>
  <c r="AT15" i="6"/>
  <c r="AS15" i="6"/>
  <c r="AR15" i="6"/>
  <c r="Q15" i="6"/>
  <c r="AU15" i="6"/>
  <c r="O15" i="6"/>
  <c r="AV15" i="6"/>
  <c r="AW15" i="6"/>
  <c r="AX15" i="6"/>
  <c r="BA15" i="6"/>
  <c r="S15" i="6"/>
  <c r="K15" i="6"/>
  <c r="BG15" i="6"/>
  <c r="BH15" i="6"/>
  <c r="BI15" i="6"/>
  <c r="BD15" i="6"/>
  <c r="L15" i="6"/>
  <c r="BF15" i="6"/>
  <c r="BE15" i="6"/>
  <c r="AY15" i="6"/>
  <c r="AZ15" i="6"/>
  <c r="BB15" i="6"/>
  <c r="BC15" i="6"/>
  <c r="N15" i="6"/>
  <c r="M15" i="6"/>
  <c r="AP14" i="6"/>
  <c r="J14" i="6"/>
  <c r="AQ14" i="6"/>
  <c r="AT14" i="6"/>
  <c r="AS14" i="6"/>
  <c r="AR14" i="6"/>
  <c r="Q14" i="6"/>
  <c r="AU14" i="6"/>
  <c r="O14" i="6"/>
  <c r="AV14" i="6"/>
  <c r="AW14" i="6"/>
  <c r="AX14" i="6"/>
  <c r="BA14" i="6"/>
  <c r="S14" i="6"/>
  <c r="K14" i="6"/>
  <c r="BG14" i="6"/>
  <c r="BH14" i="6"/>
  <c r="BI14" i="6"/>
  <c r="BD14" i="6"/>
  <c r="L14" i="6"/>
  <c r="BF14" i="6"/>
  <c r="BE14" i="6"/>
  <c r="AY14" i="6"/>
  <c r="AZ14" i="6"/>
  <c r="BB14" i="6"/>
  <c r="BC14" i="6"/>
  <c r="N14" i="6"/>
  <c r="M14" i="6"/>
  <c r="AP13" i="6"/>
  <c r="J13" i="6"/>
  <c r="AQ13" i="6"/>
  <c r="AT13" i="6"/>
  <c r="AS13" i="6"/>
  <c r="AR13" i="6"/>
  <c r="Q13" i="6"/>
  <c r="AU13" i="6"/>
  <c r="O13" i="6"/>
  <c r="AV13" i="6"/>
  <c r="AW13" i="6"/>
  <c r="AX13" i="6"/>
  <c r="BA13" i="6"/>
  <c r="S13" i="6"/>
  <c r="K13" i="6"/>
  <c r="BG13" i="6"/>
  <c r="BH13" i="6"/>
  <c r="BI13" i="6"/>
  <c r="BD13" i="6"/>
  <c r="L13" i="6"/>
  <c r="BF13" i="6"/>
  <c r="BE13" i="6"/>
  <c r="AY13" i="6"/>
  <c r="AZ13" i="6"/>
  <c r="BB13" i="6"/>
  <c r="BC13" i="6"/>
  <c r="N13" i="6"/>
  <c r="M13" i="6"/>
  <c r="AP12" i="6"/>
  <c r="J12" i="6"/>
  <c r="AQ12" i="6"/>
  <c r="AT12" i="6"/>
  <c r="AS12" i="6"/>
  <c r="AR12" i="6"/>
  <c r="Q12" i="6"/>
  <c r="AU12" i="6"/>
  <c r="O12" i="6"/>
  <c r="AV12" i="6"/>
  <c r="AW12" i="6"/>
  <c r="AX12" i="6"/>
  <c r="BA12" i="6"/>
  <c r="S12" i="6"/>
  <c r="K12" i="6"/>
  <c r="BG12" i="6"/>
  <c r="BH12" i="6"/>
  <c r="BI12" i="6"/>
  <c r="BD12" i="6"/>
  <c r="L12" i="6"/>
  <c r="BF12" i="6"/>
  <c r="BE12" i="6"/>
  <c r="AY12" i="6"/>
  <c r="AZ12" i="6"/>
  <c r="BB12" i="6"/>
  <c r="BC12" i="6"/>
  <c r="N12" i="6"/>
  <c r="M12" i="6"/>
  <c r="AP11" i="6"/>
  <c r="J11" i="6"/>
  <c r="AQ11" i="6"/>
  <c r="AT11" i="6"/>
  <c r="AS11" i="6"/>
  <c r="AR11" i="6"/>
  <c r="Q11" i="6"/>
  <c r="AU11" i="6"/>
  <c r="O11" i="6"/>
  <c r="AV11" i="6"/>
  <c r="AW11" i="6"/>
  <c r="AX11" i="6"/>
  <c r="BA11" i="6"/>
  <c r="S11" i="6"/>
  <c r="K11" i="6"/>
  <c r="BG11" i="6"/>
  <c r="BH11" i="6"/>
  <c r="BI11" i="6"/>
  <c r="BD11" i="6"/>
  <c r="L11" i="6"/>
  <c r="BF11" i="6"/>
  <c r="BE11" i="6"/>
  <c r="AY11" i="6"/>
  <c r="AZ11" i="6"/>
  <c r="BB11" i="6"/>
  <c r="BC11" i="6"/>
  <c r="N11" i="6"/>
  <c r="M11" i="6"/>
  <c r="AP10" i="6"/>
  <c r="J10" i="6"/>
  <c r="AQ10" i="6"/>
  <c r="AT10" i="6"/>
  <c r="AS10" i="6"/>
  <c r="AR10" i="6"/>
  <c r="Q10" i="6"/>
  <c r="AU10" i="6"/>
  <c r="O10" i="6"/>
  <c r="AV10" i="6"/>
  <c r="AW10" i="6"/>
  <c r="AX10" i="6"/>
  <c r="BA10" i="6"/>
  <c r="S10" i="6"/>
  <c r="K10" i="6"/>
  <c r="BG10" i="6"/>
  <c r="BH10" i="6"/>
  <c r="BI10" i="6"/>
  <c r="BD10" i="6"/>
  <c r="L10" i="6"/>
  <c r="BF10" i="6"/>
  <c r="BE10" i="6"/>
  <c r="AY10" i="6"/>
  <c r="AZ10" i="6"/>
  <c r="BB10" i="6"/>
  <c r="BC10" i="6"/>
  <c r="N10" i="6"/>
  <c r="M10" i="6"/>
  <c r="AP9" i="6"/>
  <c r="J9" i="6"/>
  <c r="AQ9" i="6"/>
  <c r="AT9" i="6"/>
  <c r="AS9" i="6"/>
  <c r="AR9" i="6"/>
  <c r="Q9" i="6"/>
  <c r="AU9" i="6"/>
  <c r="O9" i="6"/>
  <c r="AV9" i="6"/>
  <c r="AW9" i="6"/>
  <c r="AX9" i="6"/>
  <c r="BA9" i="6"/>
  <c r="S9" i="6"/>
  <c r="K9" i="6"/>
  <c r="BG9" i="6"/>
  <c r="BH9" i="6"/>
  <c r="BI9" i="6"/>
  <c r="BD9" i="6"/>
  <c r="L9" i="6"/>
  <c r="BF9" i="6"/>
  <c r="BE9" i="6"/>
  <c r="AY9" i="6"/>
  <c r="AZ9" i="6"/>
  <c r="BB9" i="6"/>
  <c r="BC9" i="6"/>
  <c r="N9" i="6"/>
  <c r="M9" i="6"/>
  <c r="AP8" i="6"/>
  <c r="J8" i="6"/>
  <c r="AQ8" i="6"/>
  <c r="AT8" i="6"/>
  <c r="AS8" i="6"/>
  <c r="AR8" i="6"/>
  <c r="Q8" i="6"/>
  <c r="AU8" i="6"/>
  <c r="O8" i="6"/>
  <c r="AV8" i="6"/>
  <c r="AW8" i="6"/>
  <c r="AX8" i="6"/>
  <c r="BA8" i="6"/>
  <c r="S8" i="6"/>
  <c r="K8" i="6"/>
  <c r="BG8" i="6"/>
  <c r="BH8" i="6"/>
  <c r="BI8" i="6"/>
  <c r="BD8" i="6"/>
  <c r="L8" i="6"/>
  <c r="BF8" i="6"/>
  <c r="BE8" i="6"/>
  <c r="AY8" i="6"/>
  <c r="AZ8" i="6"/>
  <c r="BB8" i="6"/>
  <c r="BC8" i="6"/>
  <c r="N8" i="6"/>
  <c r="M8" i="6"/>
  <c r="AP7" i="6"/>
  <c r="J7" i="6"/>
  <c r="AQ7" i="6"/>
  <c r="AT7" i="6"/>
  <c r="AS7" i="6"/>
  <c r="AR7" i="6"/>
  <c r="Q7" i="6"/>
  <c r="AU7" i="6"/>
  <c r="O7" i="6"/>
  <c r="AV7" i="6"/>
  <c r="AW7" i="6"/>
  <c r="AX7" i="6"/>
  <c r="BA7" i="6"/>
  <c r="S7" i="6"/>
  <c r="K7" i="6"/>
  <c r="BG7" i="6"/>
  <c r="BH7" i="6"/>
  <c r="BI7" i="6"/>
  <c r="BD7" i="6"/>
  <c r="L7" i="6"/>
  <c r="BF7" i="6"/>
  <c r="BE7" i="6"/>
  <c r="AY7" i="6"/>
  <c r="AZ7" i="6"/>
  <c r="BB7" i="6"/>
  <c r="BC7" i="6"/>
  <c r="N7" i="6"/>
  <c r="M7" i="6"/>
  <c r="AP6" i="6"/>
  <c r="J6" i="6"/>
  <c r="AQ6" i="6"/>
  <c r="AT6" i="6"/>
  <c r="AS6" i="6"/>
  <c r="AR6" i="6"/>
  <c r="Q6" i="6"/>
  <c r="AU6" i="6"/>
  <c r="O6" i="6"/>
  <c r="AV6" i="6"/>
  <c r="AW6" i="6"/>
  <c r="AX6" i="6"/>
  <c r="BA6" i="6"/>
  <c r="S6" i="6"/>
  <c r="K6" i="6"/>
  <c r="BG6" i="6"/>
  <c r="BH6" i="6"/>
  <c r="BI6" i="6"/>
  <c r="BD6" i="6"/>
  <c r="L6" i="6"/>
  <c r="BF6" i="6"/>
  <c r="BE6" i="6"/>
  <c r="AY6" i="6"/>
  <c r="AZ6" i="6"/>
  <c r="BB6" i="6"/>
  <c r="BC6" i="6"/>
  <c r="N6" i="6"/>
  <c r="M6" i="6"/>
  <c r="AP5" i="6"/>
  <c r="J5" i="6"/>
  <c r="AQ5" i="6"/>
  <c r="AT5" i="6"/>
  <c r="AS5" i="6"/>
  <c r="AR5" i="6"/>
  <c r="Q5" i="6"/>
  <c r="AU5" i="6"/>
  <c r="O5" i="6"/>
  <c r="AV5" i="6"/>
  <c r="AW5" i="6"/>
  <c r="AX5" i="6"/>
  <c r="BA5" i="6"/>
  <c r="S5" i="6"/>
  <c r="K5" i="6"/>
  <c r="BG5" i="6"/>
  <c r="BH5" i="6"/>
  <c r="BI5" i="6"/>
  <c r="BD5" i="6"/>
  <c r="L5" i="6"/>
  <c r="BF5" i="6"/>
  <c r="BE5" i="6"/>
  <c r="AY5" i="6"/>
  <c r="AZ5" i="6"/>
  <c r="BB5" i="6"/>
  <c r="BC5" i="6"/>
  <c r="N5" i="6"/>
  <c r="M5" i="6"/>
  <c r="AP4" i="6"/>
  <c r="J4" i="6"/>
  <c r="AQ4" i="6"/>
  <c r="AT4" i="6"/>
  <c r="AS4" i="6"/>
  <c r="AR4" i="6"/>
  <c r="Q4" i="6"/>
  <c r="AU4" i="6"/>
  <c r="O4" i="6"/>
  <c r="AV4" i="6"/>
  <c r="AW4" i="6"/>
  <c r="AX4" i="6"/>
  <c r="BA4" i="6"/>
  <c r="S4" i="6"/>
  <c r="K4" i="6"/>
  <c r="BG4" i="6"/>
  <c r="BH4" i="6"/>
  <c r="BI4" i="6"/>
  <c r="BD4" i="6"/>
  <c r="L4" i="6"/>
  <c r="BF4" i="6"/>
  <c r="BE4" i="6"/>
  <c r="AY4" i="6"/>
  <c r="AZ4" i="6"/>
  <c r="BB4" i="6"/>
  <c r="BC4" i="6"/>
  <c r="N4" i="6"/>
  <c r="M4" i="6"/>
  <c r="AP3" i="6"/>
  <c r="J3" i="6"/>
  <c r="AQ3" i="6"/>
  <c r="AT3" i="6"/>
  <c r="AS3" i="6"/>
  <c r="AR3" i="6"/>
  <c r="Q3" i="6"/>
  <c r="AU3" i="6"/>
  <c r="O3" i="6"/>
  <c r="AV3" i="6"/>
  <c r="AW3" i="6"/>
  <c r="AX3" i="6"/>
  <c r="BA3" i="6"/>
  <c r="S3" i="6"/>
  <c r="K3" i="6"/>
  <c r="BG3" i="6"/>
  <c r="BH3" i="6"/>
  <c r="BI3" i="6"/>
  <c r="BD3" i="6"/>
  <c r="L3" i="6"/>
  <c r="BF3" i="6"/>
  <c r="BE3" i="6"/>
  <c r="AY3" i="6"/>
  <c r="AZ3" i="6"/>
  <c r="BB3" i="6"/>
  <c r="BC3" i="6"/>
  <c r="N3" i="6"/>
  <c r="M3" i="6"/>
  <c r="AP11" i="9"/>
  <c r="J11" i="9"/>
  <c r="AQ11" i="9"/>
  <c r="AT11" i="9"/>
  <c r="AS11" i="9"/>
  <c r="AR11" i="9"/>
  <c r="Q11" i="9"/>
  <c r="AU11" i="9"/>
  <c r="O11" i="9"/>
  <c r="AV11" i="9"/>
  <c r="AW11" i="9"/>
  <c r="AX11" i="9"/>
  <c r="BA11" i="9"/>
  <c r="S11" i="9"/>
  <c r="K11" i="9"/>
  <c r="BG11" i="9"/>
  <c r="BH11" i="9"/>
  <c r="BI11" i="9"/>
  <c r="BD11" i="9"/>
  <c r="L11" i="9"/>
  <c r="BF11" i="9"/>
  <c r="BE11" i="9"/>
  <c r="AY11" i="9"/>
  <c r="AZ11" i="9"/>
  <c r="BB11" i="9"/>
  <c r="BC11" i="9"/>
  <c r="N11" i="9"/>
  <c r="M11" i="9"/>
  <c r="AP10" i="9"/>
  <c r="J10" i="9"/>
  <c r="AQ10" i="9"/>
  <c r="AT10" i="9"/>
  <c r="AS10" i="9"/>
  <c r="AR10" i="9"/>
  <c r="Q10" i="9"/>
  <c r="AU10" i="9"/>
  <c r="O10" i="9"/>
  <c r="AV10" i="9"/>
  <c r="AW10" i="9"/>
  <c r="AX10" i="9"/>
  <c r="BA10" i="9"/>
  <c r="S10" i="9"/>
  <c r="K10" i="9"/>
  <c r="BG10" i="9"/>
  <c r="BH10" i="9"/>
  <c r="BI10" i="9"/>
  <c r="BD10" i="9"/>
  <c r="L10" i="9"/>
  <c r="BF10" i="9"/>
  <c r="BE10" i="9"/>
  <c r="AY10" i="9"/>
  <c r="AZ10" i="9"/>
  <c r="BB10" i="9"/>
  <c r="BC10" i="9"/>
  <c r="N10" i="9"/>
  <c r="M10" i="9"/>
  <c r="AP9" i="9"/>
  <c r="J9" i="9"/>
  <c r="AQ9" i="9"/>
  <c r="AT9" i="9"/>
  <c r="AS9" i="9"/>
  <c r="AR9" i="9"/>
  <c r="Q9" i="9"/>
  <c r="AU9" i="9"/>
  <c r="O9" i="9"/>
  <c r="AV9" i="9"/>
  <c r="AW9" i="9"/>
  <c r="AX9" i="9"/>
  <c r="BA9" i="9"/>
  <c r="S9" i="9"/>
  <c r="K9" i="9"/>
  <c r="BG9" i="9"/>
  <c r="BH9" i="9"/>
  <c r="BI9" i="9"/>
  <c r="BD9" i="9"/>
  <c r="L9" i="9"/>
  <c r="BF9" i="9"/>
  <c r="BE9" i="9"/>
  <c r="AY9" i="9"/>
  <c r="AZ9" i="9"/>
  <c r="BB9" i="9"/>
  <c r="BC9" i="9"/>
  <c r="N9" i="9"/>
  <c r="M9" i="9"/>
  <c r="AP8" i="9"/>
  <c r="J8" i="9"/>
  <c r="AQ8" i="9"/>
  <c r="AT8" i="9"/>
  <c r="AS8" i="9"/>
  <c r="AR8" i="9"/>
  <c r="Q8" i="9"/>
  <c r="AU8" i="9"/>
  <c r="O8" i="9"/>
  <c r="AV8" i="9"/>
  <c r="AW8" i="9"/>
  <c r="AX8" i="9"/>
  <c r="BA8" i="9"/>
  <c r="S8" i="9"/>
  <c r="K8" i="9"/>
  <c r="BG8" i="9"/>
  <c r="BH8" i="9"/>
  <c r="BI8" i="9"/>
  <c r="BD8" i="9"/>
  <c r="L8" i="9"/>
  <c r="BF8" i="9"/>
  <c r="BE8" i="9"/>
  <c r="AY8" i="9"/>
  <c r="AZ8" i="9"/>
  <c r="BB8" i="9"/>
  <c r="BC8" i="9"/>
  <c r="N8" i="9"/>
  <c r="M8" i="9"/>
  <c r="AP7" i="9"/>
  <c r="J7" i="9"/>
  <c r="AQ7" i="9"/>
  <c r="AT7" i="9"/>
  <c r="AS7" i="9"/>
  <c r="AR7" i="9"/>
  <c r="Q7" i="9"/>
  <c r="AU7" i="9"/>
  <c r="O7" i="9"/>
  <c r="AV7" i="9"/>
  <c r="AW7" i="9"/>
  <c r="AX7" i="9"/>
  <c r="BA7" i="9"/>
  <c r="S7" i="9"/>
  <c r="K7" i="9"/>
  <c r="BG7" i="9"/>
  <c r="BH7" i="9"/>
  <c r="BI7" i="9"/>
  <c r="BD7" i="9"/>
  <c r="L7" i="9"/>
  <c r="BF7" i="9"/>
  <c r="BE7" i="9"/>
  <c r="AY7" i="9"/>
  <c r="AZ7" i="9"/>
  <c r="BB7" i="9"/>
  <c r="BC7" i="9"/>
  <c r="N7" i="9"/>
  <c r="M7" i="9"/>
  <c r="AP6" i="9"/>
  <c r="J6" i="9"/>
  <c r="AQ6" i="9"/>
  <c r="AT6" i="9"/>
  <c r="AS6" i="9"/>
  <c r="AR6" i="9"/>
  <c r="Q6" i="9"/>
  <c r="AU6" i="9"/>
  <c r="O6" i="9"/>
  <c r="AV6" i="9"/>
  <c r="AW6" i="9"/>
  <c r="AX6" i="9"/>
  <c r="BA6" i="9"/>
  <c r="S6" i="9"/>
  <c r="K6" i="9"/>
  <c r="BG6" i="9"/>
  <c r="BH6" i="9"/>
  <c r="BI6" i="9"/>
  <c r="BD6" i="9"/>
  <c r="L6" i="9"/>
  <c r="BF6" i="9"/>
  <c r="BE6" i="9"/>
  <c r="AY6" i="9"/>
  <c r="AZ6" i="9"/>
  <c r="BB6" i="9"/>
  <c r="BC6" i="9"/>
  <c r="N6" i="9"/>
  <c r="M6" i="9"/>
  <c r="AP5" i="9"/>
  <c r="J5" i="9"/>
  <c r="AQ5" i="9"/>
  <c r="AT5" i="9"/>
  <c r="AS5" i="9"/>
  <c r="AR5" i="9"/>
  <c r="Q5" i="9"/>
  <c r="AU5" i="9"/>
  <c r="O5" i="9"/>
  <c r="AV5" i="9"/>
  <c r="AW5" i="9"/>
  <c r="AX5" i="9"/>
  <c r="BA5" i="9"/>
  <c r="S5" i="9"/>
  <c r="K5" i="9"/>
  <c r="BG5" i="9"/>
  <c r="BH5" i="9"/>
  <c r="BI5" i="9"/>
  <c r="BD5" i="9"/>
  <c r="L5" i="9"/>
  <c r="BF5" i="9"/>
  <c r="BE5" i="9"/>
  <c r="AY5" i="9"/>
  <c r="AZ5" i="9"/>
  <c r="BB5" i="9"/>
  <c r="BC5" i="9"/>
  <c r="N5" i="9"/>
  <c r="M5" i="9"/>
  <c r="AP4" i="9"/>
  <c r="J4" i="9"/>
  <c r="AQ4" i="9"/>
  <c r="AT4" i="9"/>
  <c r="AS4" i="9"/>
  <c r="AR4" i="9"/>
  <c r="Q4" i="9"/>
  <c r="AU4" i="9"/>
  <c r="O4" i="9"/>
  <c r="AV4" i="9"/>
  <c r="AW4" i="9"/>
  <c r="AX4" i="9"/>
  <c r="BA4" i="9"/>
  <c r="S4" i="9"/>
  <c r="K4" i="9"/>
  <c r="BG4" i="9"/>
  <c r="BH4" i="9"/>
  <c r="BI4" i="9"/>
  <c r="BD4" i="9"/>
  <c r="L4" i="9"/>
  <c r="BF4" i="9"/>
  <c r="BE4" i="9"/>
  <c r="AY4" i="9"/>
  <c r="AZ4" i="9"/>
  <c r="BB4" i="9"/>
  <c r="BC4" i="9"/>
  <c r="N4" i="9"/>
  <c r="M4" i="9"/>
  <c r="AP3" i="9"/>
  <c r="J3" i="9"/>
  <c r="AQ3" i="9"/>
  <c r="AT3" i="9"/>
  <c r="AS3" i="9"/>
  <c r="AR3" i="9"/>
  <c r="Q3" i="9"/>
  <c r="AU3" i="9"/>
  <c r="O3" i="9"/>
  <c r="AV3" i="9"/>
  <c r="AW3" i="9"/>
  <c r="AX3" i="9"/>
  <c r="BA3" i="9"/>
  <c r="S3" i="9"/>
  <c r="K3" i="9"/>
  <c r="BG3" i="9"/>
  <c r="BH3" i="9"/>
  <c r="BI3" i="9"/>
  <c r="BD3" i="9"/>
  <c r="L3" i="9"/>
  <c r="BF3" i="9"/>
  <c r="BE3" i="9"/>
  <c r="AY3" i="9"/>
  <c r="AZ3" i="9"/>
  <c r="BB3" i="9"/>
  <c r="BC3" i="9"/>
  <c r="N3" i="9"/>
  <c r="M3" i="9"/>
  <c r="AP2" i="9"/>
  <c r="J2" i="9"/>
  <c r="AQ2" i="9"/>
  <c r="AT2" i="9"/>
  <c r="AS2" i="9"/>
  <c r="AR2" i="9"/>
  <c r="Q2" i="9"/>
  <c r="AU2" i="9"/>
  <c r="O2" i="9"/>
  <c r="AV2" i="9"/>
  <c r="AW2" i="9"/>
  <c r="AX2" i="9"/>
  <c r="BA2" i="9"/>
  <c r="S2" i="9"/>
  <c r="K2" i="9"/>
  <c r="BG2" i="9"/>
  <c r="BH2" i="9"/>
  <c r="BI2" i="9"/>
  <c r="BD2" i="9"/>
  <c r="L2" i="9"/>
  <c r="BF2" i="9"/>
  <c r="BE2" i="9"/>
  <c r="AY2" i="9"/>
  <c r="AZ2" i="9"/>
  <c r="BB2" i="9"/>
  <c r="BC2" i="9"/>
  <c r="N2" i="9"/>
  <c r="M2" i="9"/>
  <c r="AP13" i="8"/>
  <c r="J13" i="8"/>
  <c r="AQ13" i="8"/>
  <c r="AT13" i="8"/>
  <c r="AS13" i="8"/>
  <c r="AR13" i="8"/>
  <c r="Q13" i="8"/>
  <c r="AU13" i="8"/>
  <c r="O13" i="8"/>
  <c r="AV13" i="8"/>
  <c r="AW13" i="8"/>
  <c r="AX13" i="8"/>
  <c r="BA13" i="8"/>
  <c r="S13" i="8"/>
  <c r="K13" i="8"/>
  <c r="BG13" i="8"/>
  <c r="BH13" i="8"/>
  <c r="BI13" i="8"/>
  <c r="BD13" i="8"/>
  <c r="L13" i="8"/>
  <c r="BF13" i="8"/>
  <c r="BE13" i="8"/>
  <c r="AY13" i="8"/>
  <c r="AZ13" i="8"/>
  <c r="BB13" i="8"/>
  <c r="BC13" i="8"/>
  <c r="N13" i="8"/>
  <c r="M13" i="8"/>
  <c r="AP12" i="8"/>
  <c r="J12" i="8"/>
  <c r="AQ12" i="8"/>
  <c r="AT12" i="8"/>
  <c r="AS12" i="8"/>
  <c r="AR12" i="8"/>
  <c r="Q12" i="8"/>
  <c r="AU12" i="8"/>
  <c r="O12" i="8"/>
  <c r="AV12" i="8"/>
  <c r="AW12" i="8"/>
  <c r="AX12" i="8"/>
  <c r="BA12" i="8"/>
  <c r="S12" i="8"/>
  <c r="K12" i="8"/>
  <c r="BG12" i="8"/>
  <c r="BH12" i="8"/>
  <c r="BI12" i="8"/>
  <c r="BD12" i="8"/>
  <c r="L12" i="8"/>
  <c r="BF12" i="8"/>
  <c r="BE12" i="8"/>
  <c r="AY12" i="8"/>
  <c r="AZ12" i="8"/>
  <c r="BB12" i="8"/>
  <c r="BC12" i="8"/>
  <c r="N12" i="8"/>
  <c r="M12" i="8"/>
  <c r="AP11" i="8"/>
  <c r="J11" i="8"/>
  <c r="AQ11" i="8"/>
  <c r="AT11" i="8"/>
  <c r="AS11" i="8"/>
  <c r="AR11" i="8"/>
  <c r="Q11" i="8"/>
  <c r="AU11" i="8"/>
  <c r="O11" i="8"/>
  <c r="AV11" i="8"/>
  <c r="AW11" i="8"/>
  <c r="AX11" i="8"/>
  <c r="BA11" i="8"/>
  <c r="S11" i="8"/>
  <c r="K11" i="8"/>
  <c r="BG11" i="8"/>
  <c r="BH11" i="8"/>
  <c r="BI11" i="8"/>
  <c r="BD11" i="8"/>
  <c r="L11" i="8"/>
  <c r="BF11" i="8"/>
  <c r="BE11" i="8"/>
  <c r="AY11" i="8"/>
  <c r="AZ11" i="8"/>
  <c r="BB11" i="8"/>
  <c r="BC11" i="8"/>
  <c r="N11" i="8"/>
  <c r="M11" i="8"/>
  <c r="AP10" i="8"/>
  <c r="J10" i="8"/>
  <c r="AQ10" i="8"/>
  <c r="AT10" i="8"/>
  <c r="AS10" i="8"/>
  <c r="AR10" i="8"/>
  <c r="Q10" i="8"/>
  <c r="AU10" i="8"/>
  <c r="O10" i="8"/>
  <c r="AV10" i="8"/>
  <c r="AW10" i="8"/>
  <c r="AX10" i="8"/>
  <c r="BA10" i="8"/>
  <c r="S10" i="8"/>
  <c r="K10" i="8"/>
  <c r="BG10" i="8"/>
  <c r="BH10" i="8"/>
  <c r="BI10" i="8"/>
  <c r="BD10" i="8"/>
  <c r="L10" i="8"/>
  <c r="BF10" i="8"/>
  <c r="BE10" i="8"/>
  <c r="AY10" i="8"/>
  <c r="AZ10" i="8"/>
  <c r="BB10" i="8"/>
  <c r="BC10" i="8"/>
  <c r="N10" i="8"/>
  <c r="M10" i="8"/>
  <c r="AP9" i="8"/>
  <c r="J9" i="8"/>
  <c r="AQ9" i="8"/>
  <c r="AT9" i="8"/>
  <c r="AS9" i="8"/>
  <c r="AR9" i="8"/>
  <c r="Q9" i="8"/>
  <c r="AU9" i="8"/>
  <c r="O9" i="8"/>
  <c r="AV9" i="8"/>
  <c r="AW9" i="8"/>
  <c r="AX9" i="8"/>
  <c r="BA9" i="8"/>
  <c r="S9" i="8"/>
  <c r="K9" i="8"/>
  <c r="BG9" i="8"/>
  <c r="BH9" i="8"/>
  <c r="BI9" i="8"/>
  <c r="BD9" i="8"/>
  <c r="L9" i="8"/>
  <c r="BF9" i="8"/>
  <c r="BE9" i="8"/>
  <c r="AY9" i="8"/>
  <c r="AZ9" i="8"/>
  <c r="BB9" i="8"/>
  <c r="BC9" i="8"/>
  <c r="N9" i="8"/>
  <c r="M9" i="8"/>
  <c r="AP8" i="8"/>
  <c r="J8" i="8"/>
  <c r="AQ8" i="8"/>
  <c r="AT8" i="8"/>
  <c r="AS8" i="8"/>
  <c r="AR8" i="8"/>
  <c r="Q8" i="8"/>
  <c r="AU8" i="8"/>
  <c r="O8" i="8"/>
  <c r="AV8" i="8"/>
  <c r="AW8" i="8"/>
  <c r="AX8" i="8"/>
  <c r="BA8" i="8"/>
  <c r="S8" i="8"/>
  <c r="K8" i="8"/>
  <c r="BG8" i="8"/>
  <c r="BH8" i="8"/>
  <c r="BI8" i="8"/>
  <c r="BD8" i="8"/>
  <c r="L8" i="8"/>
  <c r="BF8" i="8"/>
  <c r="BE8" i="8"/>
  <c r="AY8" i="8"/>
  <c r="AZ8" i="8"/>
  <c r="BB8" i="8"/>
  <c r="BC8" i="8"/>
  <c r="N8" i="8"/>
  <c r="M8" i="8"/>
  <c r="AP7" i="8"/>
  <c r="J7" i="8"/>
  <c r="AQ7" i="8"/>
  <c r="AT7" i="8"/>
  <c r="AS7" i="8"/>
  <c r="AR7" i="8"/>
  <c r="Q7" i="8"/>
  <c r="AU7" i="8"/>
  <c r="O7" i="8"/>
  <c r="AV7" i="8"/>
  <c r="AW7" i="8"/>
  <c r="AX7" i="8"/>
  <c r="BA7" i="8"/>
  <c r="S7" i="8"/>
  <c r="K7" i="8"/>
  <c r="BG7" i="8"/>
  <c r="BH7" i="8"/>
  <c r="BI7" i="8"/>
  <c r="BD7" i="8"/>
  <c r="L7" i="8"/>
  <c r="BF7" i="8"/>
  <c r="BE7" i="8"/>
  <c r="AY7" i="8"/>
  <c r="AZ7" i="8"/>
  <c r="BB7" i="8"/>
  <c r="BC7" i="8"/>
  <c r="N7" i="8"/>
  <c r="M7" i="8"/>
  <c r="AP6" i="8"/>
  <c r="J6" i="8"/>
  <c r="AQ6" i="8"/>
  <c r="AT6" i="8"/>
  <c r="AS6" i="8"/>
  <c r="AR6" i="8"/>
  <c r="Q6" i="8"/>
  <c r="AU6" i="8"/>
  <c r="O6" i="8"/>
  <c r="AV6" i="8"/>
  <c r="AW6" i="8"/>
  <c r="AX6" i="8"/>
  <c r="BA6" i="8"/>
  <c r="S6" i="8"/>
  <c r="K6" i="8"/>
  <c r="BG6" i="8"/>
  <c r="BH6" i="8"/>
  <c r="BI6" i="8"/>
  <c r="BD6" i="8"/>
  <c r="L6" i="8"/>
  <c r="BF6" i="8"/>
  <c r="BE6" i="8"/>
  <c r="AY6" i="8"/>
  <c r="AZ6" i="8"/>
  <c r="BB6" i="8"/>
  <c r="BC6" i="8"/>
  <c r="N6" i="8"/>
  <c r="M6" i="8"/>
  <c r="AP5" i="8"/>
  <c r="J5" i="8"/>
  <c r="AQ5" i="8"/>
  <c r="AT5" i="8"/>
  <c r="AS5" i="8"/>
  <c r="AR5" i="8"/>
  <c r="Q5" i="8"/>
  <c r="AU5" i="8"/>
  <c r="O5" i="8"/>
  <c r="AV5" i="8"/>
  <c r="AW5" i="8"/>
  <c r="AX5" i="8"/>
  <c r="BA5" i="8"/>
  <c r="S5" i="8"/>
  <c r="K5" i="8"/>
  <c r="BG5" i="8"/>
  <c r="BH5" i="8"/>
  <c r="BI5" i="8"/>
  <c r="BD5" i="8"/>
  <c r="L5" i="8"/>
  <c r="BF5" i="8"/>
  <c r="BE5" i="8"/>
  <c r="AY5" i="8"/>
  <c r="AZ5" i="8"/>
  <c r="BB5" i="8"/>
  <c r="BC5" i="8"/>
  <c r="N5" i="8"/>
  <c r="M5" i="8"/>
  <c r="AP4" i="8"/>
  <c r="J4" i="8"/>
  <c r="AQ4" i="8"/>
  <c r="AT4" i="8"/>
  <c r="AS4" i="8"/>
  <c r="AR4" i="8"/>
  <c r="Q4" i="8"/>
  <c r="AU4" i="8"/>
  <c r="O4" i="8"/>
  <c r="AV4" i="8"/>
  <c r="AW4" i="8"/>
  <c r="AX4" i="8"/>
  <c r="BA4" i="8"/>
  <c r="S4" i="8"/>
  <c r="K4" i="8"/>
  <c r="BG4" i="8"/>
  <c r="BH4" i="8"/>
  <c r="BI4" i="8"/>
  <c r="BD4" i="8"/>
  <c r="L4" i="8"/>
  <c r="BF4" i="8"/>
  <c r="BE4" i="8"/>
  <c r="AY4" i="8"/>
  <c r="AZ4" i="8"/>
  <c r="BB4" i="8"/>
  <c r="BC4" i="8"/>
  <c r="N4" i="8"/>
  <c r="M4" i="8"/>
  <c r="AP3" i="8"/>
  <c r="J3" i="8"/>
  <c r="AQ3" i="8"/>
  <c r="AT3" i="8"/>
  <c r="AS3" i="8"/>
  <c r="AR3" i="8"/>
  <c r="Q3" i="8"/>
  <c r="AU3" i="8"/>
  <c r="O3" i="8"/>
  <c r="AV3" i="8"/>
  <c r="AW3" i="8"/>
  <c r="AX3" i="8"/>
  <c r="BA3" i="8"/>
  <c r="S3" i="8"/>
  <c r="K3" i="8"/>
  <c r="BG3" i="8"/>
  <c r="BH3" i="8"/>
  <c r="BI3" i="8"/>
  <c r="BD3" i="8"/>
  <c r="L3" i="8"/>
  <c r="BF3" i="8"/>
  <c r="BE3" i="8"/>
  <c r="AY3" i="8"/>
  <c r="AZ3" i="8"/>
  <c r="BB3" i="8"/>
  <c r="BC3" i="8"/>
  <c r="N3" i="8"/>
  <c r="M3" i="8"/>
  <c r="AP2" i="8"/>
  <c r="J2" i="8"/>
  <c r="AQ2" i="8"/>
  <c r="AT2" i="8"/>
  <c r="AS2" i="8"/>
  <c r="AR2" i="8"/>
  <c r="Q2" i="8"/>
  <c r="AU2" i="8"/>
  <c r="O2" i="8"/>
  <c r="AV2" i="8"/>
  <c r="AW2" i="8"/>
  <c r="AX2" i="8"/>
  <c r="BA2" i="8"/>
  <c r="S2" i="8"/>
  <c r="K2" i="8"/>
  <c r="BG2" i="8"/>
  <c r="BH2" i="8"/>
  <c r="BI2" i="8"/>
  <c r="BD2" i="8"/>
  <c r="L2" i="8"/>
  <c r="BF2" i="8"/>
  <c r="BE2" i="8"/>
  <c r="AY2" i="8"/>
  <c r="AZ2" i="8"/>
  <c r="BB2" i="8"/>
  <c r="BC2" i="8"/>
  <c r="N2" i="8"/>
  <c r="M2" i="8"/>
  <c r="AP5" i="7"/>
  <c r="J5" i="7"/>
  <c r="AQ5" i="7"/>
  <c r="AT5" i="7"/>
  <c r="AS5" i="7"/>
  <c r="AR5" i="7"/>
  <c r="Q5" i="7"/>
  <c r="AU5" i="7"/>
  <c r="O5" i="7"/>
  <c r="AV5" i="7"/>
  <c r="AW5" i="7"/>
  <c r="AX5" i="7"/>
  <c r="BA5" i="7"/>
  <c r="S5" i="7"/>
  <c r="K5" i="7"/>
  <c r="BG5" i="7"/>
  <c r="BH5" i="7"/>
  <c r="BI5" i="7"/>
  <c r="BD5" i="7"/>
  <c r="L5" i="7"/>
  <c r="BF5" i="7"/>
  <c r="BE5" i="7"/>
  <c r="AY5" i="7"/>
  <c r="AZ5" i="7"/>
  <c r="BB5" i="7"/>
  <c r="BC5" i="7"/>
  <c r="N5" i="7"/>
  <c r="M5" i="7"/>
  <c r="AP4" i="7"/>
  <c r="J4" i="7"/>
  <c r="AQ4" i="7"/>
  <c r="AT4" i="7"/>
  <c r="AS4" i="7"/>
  <c r="AR4" i="7"/>
  <c r="Q4" i="7"/>
  <c r="AU4" i="7"/>
  <c r="O4" i="7"/>
  <c r="AV4" i="7"/>
  <c r="AW4" i="7"/>
  <c r="AX4" i="7"/>
  <c r="BA4" i="7"/>
  <c r="S4" i="7"/>
  <c r="K4" i="7"/>
  <c r="BG4" i="7"/>
  <c r="BH4" i="7"/>
  <c r="BI4" i="7"/>
  <c r="BD4" i="7"/>
  <c r="L4" i="7"/>
  <c r="BF4" i="7"/>
  <c r="BE4" i="7"/>
  <c r="AY4" i="7"/>
  <c r="AZ4" i="7"/>
  <c r="BB4" i="7"/>
  <c r="BC4" i="7"/>
  <c r="N4" i="7"/>
  <c r="M4" i="7"/>
  <c r="AP3" i="7"/>
  <c r="J3" i="7"/>
  <c r="AQ3" i="7"/>
  <c r="AT3" i="7"/>
  <c r="AS3" i="7"/>
  <c r="AR3" i="7"/>
  <c r="Q3" i="7"/>
  <c r="AU3" i="7"/>
  <c r="O3" i="7"/>
  <c r="AV3" i="7"/>
  <c r="AW3" i="7"/>
  <c r="AX3" i="7"/>
  <c r="BA3" i="7"/>
  <c r="S3" i="7"/>
  <c r="K3" i="7"/>
  <c r="BG3" i="7"/>
  <c r="BH3" i="7"/>
  <c r="BI3" i="7"/>
  <c r="BD3" i="7"/>
  <c r="L3" i="7"/>
  <c r="BF3" i="7"/>
  <c r="BE3" i="7"/>
  <c r="AY3" i="7"/>
  <c r="AZ3" i="7"/>
  <c r="BB3" i="7"/>
  <c r="BC3" i="7"/>
  <c r="N3" i="7"/>
  <c r="M3" i="7"/>
  <c r="AP2" i="7"/>
  <c r="J2" i="7"/>
  <c r="AQ2" i="7"/>
  <c r="AT2" i="7"/>
  <c r="AS2" i="7"/>
  <c r="AR2" i="7"/>
  <c r="Q2" i="7"/>
  <c r="AU2" i="7"/>
  <c r="O2" i="7"/>
  <c r="AV2" i="7"/>
  <c r="AW2" i="7"/>
  <c r="AX2" i="7"/>
  <c r="BA2" i="7"/>
  <c r="S2" i="7"/>
  <c r="K2" i="7"/>
  <c r="BG2" i="7"/>
  <c r="BH2" i="7"/>
  <c r="BI2" i="7"/>
  <c r="BD2" i="7"/>
  <c r="L2" i="7"/>
  <c r="BF2" i="7"/>
  <c r="BE2" i="7"/>
  <c r="AY2" i="7"/>
  <c r="AZ2" i="7"/>
  <c r="BB2" i="7"/>
  <c r="BC2" i="7"/>
  <c r="N2" i="7"/>
  <c r="M2" i="7"/>
  <c r="AP25" i="1"/>
  <c r="J25" i="1"/>
  <c r="AQ25" i="1"/>
  <c r="AT25" i="1"/>
  <c r="AS25" i="1"/>
  <c r="AR25" i="1"/>
  <c r="Q25" i="1"/>
  <c r="AU25" i="1"/>
  <c r="O25" i="1"/>
  <c r="AV25" i="1"/>
  <c r="AW25" i="1"/>
  <c r="AX25" i="1"/>
  <c r="BA25" i="1"/>
  <c r="S25" i="1"/>
  <c r="K25" i="1"/>
  <c r="BG25" i="1"/>
  <c r="BH25" i="1"/>
  <c r="BI25" i="1"/>
  <c r="BD25" i="1"/>
  <c r="L25" i="1"/>
  <c r="BF25" i="1"/>
  <c r="BE25" i="1"/>
  <c r="AY25" i="1"/>
  <c r="AZ25" i="1"/>
  <c r="BB25" i="1"/>
  <c r="BC25" i="1"/>
  <c r="N25" i="1"/>
  <c r="M25" i="1"/>
  <c r="AP24" i="1"/>
  <c r="J24" i="1"/>
  <c r="AQ24" i="1"/>
  <c r="AT24" i="1"/>
  <c r="AS24" i="1"/>
  <c r="AR24" i="1"/>
  <c r="Q24" i="1"/>
  <c r="AU24" i="1"/>
  <c r="O24" i="1"/>
  <c r="AV24" i="1"/>
  <c r="AW24" i="1"/>
  <c r="AX24" i="1"/>
  <c r="BA24" i="1"/>
  <c r="S24" i="1"/>
  <c r="K24" i="1"/>
  <c r="BG24" i="1"/>
  <c r="BH24" i="1"/>
  <c r="BI24" i="1"/>
  <c r="BD24" i="1"/>
  <c r="L24" i="1"/>
  <c r="BF24" i="1"/>
  <c r="BE24" i="1"/>
  <c r="AY24" i="1"/>
  <c r="AZ24" i="1"/>
  <c r="BB24" i="1"/>
  <c r="BC24" i="1"/>
  <c r="N24" i="1"/>
  <c r="M24" i="1"/>
  <c r="AP13" i="1"/>
  <c r="J13" i="1"/>
  <c r="AQ13" i="1"/>
  <c r="AT13" i="1"/>
  <c r="AS13" i="1"/>
  <c r="AR13" i="1"/>
  <c r="Q13" i="1"/>
  <c r="AU13" i="1"/>
  <c r="O13" i="1"/>
  <c r="AV13" i="1"/>
  <c r="AW13" i="1"/>
  <c r="AX13" i="1"/>
  <c r="BA13" i="1"/>
  <c r="S13" i="1"/>
  <c r="K13" i="1"/>
  <c r="BG13" i="1"/>
  <c r="BH13" i="1"/>
  <c r="BI13" i="1"/>
  <c r="BD13" i="1"/>
  <c r="L13" i="1"/>
  <c r="BF13" i="1"/>
  <c r="BE13" i="1"/>
  <c r="AY13" i="1"/>
  <c r="AZ13" i="1"/>
  <c r="BB13" i="1"/>
  <c r="BC13" i="1"/>
  <c r="N13" i="1"/>
  <c r="M13" i="1"/>
  <c r="AP12" i="1"/>
  <c r="J12" i="1"/>
  <c r="AQ12" i="1"/>
  <c r="AT12" i="1"/>
  <c r="AS12" i="1"/>
  <c r="AR12" i="1"/>
  <c r="Q12" i="1"/>
  <c r="AU12" i="1"/>
  <c r="O12" i="1"/>
  <c r="AV12" i="1"/>
  <c r="AW12" i="1"/>
  <c r="AX12" i="1"/>
  <c r="BA12" i="1"/>
  <c r="S12" i="1"/>
  <c r="K12" i="1"/>
  <c r="BG12" i="1"/>
  <c r="BH12" i="1"/>
  <c r="BI12" i="1"/>
  <c r="BD12" i="1"/>
  <c r="L12" i="1"/>
  <c r="BF12" i="1"/>
  <c r="BE12" i="1"/>
  <c r="AY12" i="1"/>
  <c r="AZ12" i="1"/>
  <c r="BB12" i="1"/>
  <c r="BC12" i="1"/>
  <c r="N12" i="1"/>
  <c r="M12" i="1"/>
  <c r="AP35" i="1"/>
  <c r="J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BH35" i="1"/>
  <c r="BI35" i="1"/>
  <c r="BD35" i="1"/>
  <c r="L35" i="1"/>
  <c r="BF35" i="1"/>
  <c r="BE35" i="1"/>
  <c r="AY35" i="1"/>
  <c r="AZ35" i="1"/>
  <c r="BB35" i="1"/>
  <c r="BC35" i="1"/>
  <c r="N35" i="1"/>
  <c r="M35" i="1"/>
  <c r="AP34" i="1"/>
  <c r="J34" i="1"/>
  <c r="AQ34" i="1"/>
  <c r="AT34" i="1"/>
  <c r="AS34" i="1"/>
  <c r="AR34" i="1"/>
  <c r="Q34" i="1"/>
  <c r="AU34" i="1"/>
  <c r="O34" i="1"/>
  <c r="AV34" i="1"/>
  <c r="AW34" i="1"/>
  <c r="AX34" i="1"/>
  <c r="BA34" i="1"/>
  <c r="S34" i="1"/>
  <c r="K34" i="1"/>
  <c r="BG34" i="1"/>
  <c r="BH34" i="1"/>
  <c r="BI34" i="1"/>
  <c r="BD34" i="1"/>
  <c r="L34" i="1"/>
  <c r="BF34" i="1"/>
  <c r="BE34" i="1"/>
  <c r="AY34" i="1"/>
  <c r="AZ34" i="1"/>
  <c r="BB34" i="1"/>
  <c r="BC34" i="1"/>
  <c r="N34" i="1"/>
  <c r="M34" i="1"/>
  <c r="AP71" i="1"/>
  <c r="J71" i="1"/>
  <c r="AQ71" i="1"/>
  <c r="AT71" i="1"/>
  <c r="AS71" i="1"/>
  <c r="AR71" i="1"/>
  <c r="Q71" i="1"/>
  <c r="AU71" i="1"/>
  <c r="O71" i="1"/>
  <c r="AV71" i="1"/>
  <c r="AW71" i="1"/>
  <c r="AX71" i="1"/>
  <c r="BA71" i="1"/>
  <c r="S71" i="1"/>
  <c r="K71" i="1"/>
  <c r="BG71" i="1"/>
  <c r="BH71" i="1"/>
  <c r="BI71" i="1"/>
  <c r="BD71" i="1"/>
  <c r="L71" i="1"/>
  <c r="BF71" i="1"/>
  <c r="BE71" i="1"/>
  <c r="AY71" i="1"/>
  <c r="AZ71" i="1"/>
  <c r="BB71" i="1"/>
  <c r="BC71" i="1"/>
  <c r="N71" i="1"/>
  <c r="M71" i="1"/>
  <c r="AP70" i="1"/>
  <c r="J70" i="1"/>
  <c r="AQ70" i="1"/>
  <c r="AT70" i="1"/>
  <c r="AS70" i="1"/>
  <c r="AR70" i="1"/>
  <c r="Q70" i="1"/>
  <c r="AU70" i="1"/>
  <c r="O70" i="1"/>
  <c r="AV70" i="1"/>
  <c r="AW70" i="1"/>
  <c r="AX70" i="1"/>
  <c r="BA70" i="1"/>
  <c r="S70" i="1"/>
  <c r="K70" i="1"/>
  <c r="BG70" i="1"/>
  <c r="BH70" i="1"/>
  <c r="BI70" i="1"/>
  <c r="BD70" i="1"/>
  <c r="L70" i="1"/>
  <c r="BF70" i="1"/>
  <c r="BE70" i="1"/>
  <c r="AY70" i="1"/>
  <c r="AZ70" i="1"/>
  <c r="BB70" i="1"/>
  <c r="BC70" i="1"/>
  <c r="N70" i="1"/>
  <c r="M70" i="1"/>
  <c r="AP23" i="1"/>
  <c r="J23" i="1"/>
  <c r="AQ23" i="1"/>
  <c r="AT23" i="1"/>
  <c r="AS23" i="1"/>
  <c r="AR23" i="1"/>
  <c r="Q23" i="1"/>
  <c r="AU23" i="1"/>
  <c r="O23" i="1"/>
  <c r="AV23" i="1"/>
  <c r="AW23" i="1"/>
  <c r="AX23" i="1"/>
  <c r="BA23" i="1"/>
  <c r="S23" i="1"/>
  <c r="K23" i="1"/>
  <c r="BG23" i="1"/>
  <c r="BH23" i="1"/>
  <c r="BI23" i="1"/>
  <c r="BD23" i="1"/>
  <c r="L23" i="1"/>
  <c r="BF23" i="1"/>
  <c r="BE23" i="1"/>
  <c r="AY23" i="1"/>
  <c r="AZ23" i="1"/>
  <c r="BB23" i="1"/>
  <c r="BC23" i="1"/>
  <c r="N23" i="1"/>
  <c r="M23" i="1"/>
  <c r="AP22" i="1"/>
  <c r="J22" i="1"/>
  <c r="AQ22" i="1"/>
  <c r="AT22" i="1"/>
  <c r="AS22" i="1"/>
  <c r="AR22" i="1"/>
  <c r="Q22" i="1"/>
  <c r="AU22" i="1"/>
  <c r="O22" i="1"/>
  <c r="AV22" i="1"/>
  <c r="AW22" i="1"/>
  <c r="AX22" i="1"/>
  <c r="BA22" i="1"/>
  <c r="S22" i="1"/>
  <c r="K22" i="1"/>
  <c r="BG22" i="1"/>
  <c r="BH22" i="1"/>
  <c r="BI22" i="1"/>
  <c r="BD22" i="1"/>
  <c r="L22" i="1"/>
  <c r="BF22" i="1"/>
  <c r="BE22" i="1"/>
  <c r="AY22" i="1"/>
  <c r="AZ22" i="1"/>
  <c r="BB22" i="1"/>
  <c r="BC22" i="1"/>
  <c r="N22" i="1"/>
  <c r="M22" i="1"/>
  <c r="AP69" i="1"/>
  <c r="J69" i="1"/>
  <c r="AQ69" i="1"/>
  <c r="AT69" i="1"/>
  <c r="AS69" i="1"/>
  <c r="AR69" i="1"/>
  <c r="Q69" i="1"/>
  <c r="AU69" i="1"/>
  <c r="O69" i="1"/>
  <c r="AV69" i="1"/>
  <c r="AW69" i="1"/>
  <c r="AX69" i="1"/>
  <c r="BA69" i="1"/>
  <c r="S69" i="1"/>
  <c r="K69" i="1"/>
  <c r="BG69" i="1"/>
  <c r="BH69" i="1"/>
  <c r="BI69" i="1"/>
  <c r="BD69" i="1"/>
  <c r="L69" i="1"/>
  <c r="BF69" i="1"/>
  <c r="BE69" i="1"/>
  <c r="AY69" i="1"/>
  <c r="AZ69" i="1"/>
  <c r="BB69" i="1"/>
  <c r="BC69" i="1"/>
  <c r="N69" i="1"/>
  <c r="M69" i="1"/>
  <c r="AP68" i="1"/>
  <c r="J68" i="1"/>
  <c r="AQ68" i="1"/>
  <c r="AT68" i="1"/>
  <c r="AS68" i="1"/>
  <c r="AR68" i="1"/>
  <c r="Q68" i="1"/>
  <c r="AU68" i="1"/>
  <c r="O68" i="1"/>
  <c r="AV68" i="1"/>
  <c r="AW68" i="1"/>
  <c r="AX68" i="1"/>
  <c r="BA68" i="1"/>
  <c r="S68" i="1"/>
  <c r="K68" i="1"/>
  <c r="BG68" i="1"/>
  <c r="BH68" i="1"/>
  <c r="BI68" i="1"/>
  <c r="BD68" i="1"/>
  <c r="L68" i="1"/>
  <c r="BF68" i="1"/>
  <c r="BE68" i="1"/>
  <c r="AY68" i="1"/>
  <c r="AZ68" i="1"/>
  <c r="BB68" i="1"/>
  <c r="BC68" i="1"/>
  <c r="N68" i="1"/>
  <c r="M68" i="1"/>
  <c r="AP33" i="1"/>
  <c r="J33" i="1"/>
  <c r="AQ33" i="1"/>
  <c r="AT33" i="1"/>
  <c r="AS33" i="1"/>
  <c r="AR33" i="1"/>
  <c r="Q33" i="1"/>
  <c r="AU33" i="1"/>
  <c r="O33" i="1"/>
  <c r="AV33" i="1"/>
  <c r="AW33" i="1"/>
  <c r="AX33" i="1"/>
  <c r="BA33" i="1"/>
  <c r="S33" i="1"/>
  <c r="K33" i="1"/>
  <c r="BG33" i="1"/>
  <c r="BH33" i="1"/>
  <c r="BI33" i="1"/>
  <c r="BD33" i="1"/>
  <c r="L33" i="1"/>
  <c r="BF33" i="1"/>
  <c r="BE33" i="1"/>
  <c r="AY33" i="1"/>
  <c r="AZ33" i="1"/>
  <c r="BB33" i="1"/>
  <c r="BC33" i="1"/>
  <c r="N33" i="1"/>
  <c r="M33" i="1"/>
  <c r="AP32" i="1"/>
  <c r="J32" i="1"/>
  <c r="AQ32" i="1"/>
  <c r="AT32" i="1"/>
  <c r="AS32" i="1"/>
  <c r="AR32" i="1"/>
  <c r="Q32" i="1"/>
  <c r="AU32" i="1"/>
  <c r="O32" i="1"/>
  <c r="AV32" i="1"/>
  <c r="AW32" i="1"/>
  <c r="AX32" i="1"/>
  <c r="BA32" i="1"/>
  <c r="S32" i="1"/>
  <c r="K32" i="1"/>
  <c r="BG32" i="1"/>
  <c r="BH32" i="1"/>
  <c r="BI32" i="1"/>
  <c r="BD32" i="1"/>
  <c r="L32" i="1"/>
  <c r="BF32" i="1"/>
  <c r="BE32" i="1"/>
  <c r="AY32" i="1"/>
  <c r="AZ32" i="1"/>
  <c r="BB32" i="1"/>
  <c r="BC32" i="1"/>
  <c r="N32" i="1"/>
  <c r="M32" i="1"/>
  <c r="AP67" i="1"/>
  <c r="J67" i="1"/>
  <c r="AQ67" i="1"/>
  <c r="AT67" i="1"/>
  <c r="AS67" i="1"/>
  <c r="AR67" i="1"/>
  <c r="Q67" i="1"/>
  <c r="AU67" i="1"/>
  <c r="O67" i="1"/>
  <c r="AV67" i="1"/>
  <c r="AW67" i="1"/>
  <c r="AX67" i="1"/>
  <c r="BA67" i="1"/>
  <c r="S67" i="1"/>
  <c r="K67" i="1"/>
  <c r="BG67" i="1"/>
  <c r="BH67" i="1"/>
  <c r="BI67" i="1"/>
  <c r="BD67" i="1"/>
  <c r="L67" i="1"/>
  <c r="BF67" i="1"/>
  <c r="BE67" i="1"/>
  <c r="AY67" i="1"/>
  <c r="AZ67" i="1"/>
  <c r="BB67" i="1"/>
  <c r="BC67" i="1"/>
  <c r="N67" i="1"/>
  <c r="M67" i="1"/>
  <c r="AP66" i="1"/>
  <c r="J66" i="1"/>
  <c r="AQ66" i="1"/>
  <c r="AT66" i="1"/>
  <c r="AS66" i="1"/>
  <c r="AR66" i="1"/>
  <c r="Q66" i="1"/>
  <c r="AU66" i="1"/>
  <c r="O66" i="1"/>
  <c r="AV66" i="1"/>
  <c r="AW66" i="1"/>
  <c r="AX66" i="1"/>
  <c r="BA66" i="1"/>
  <c r="S66" i="1"/>
  <c r="K66" i="1"/>
  <c r="BG66" i="1"/>
  <c r="BH66" i="1"/>
  <c r="BI66" i="1"/>
  <c r="BD66" i="1"/>
  <c r="L66" i="1"/>
  <c r="BF66" i="1"/>
  <c r="BE66" i="1"/>
  <c r="AY66" i="1"/>
  <c r="AZ66" i="1"/>
  <c r="BB66" i="1"/>
  <c r="BC66" i="1"/>
  <c r="N66" i="1"/>
  <c r="M66" i="1"/>
  <c r="AP21" i="1"/>
  <c r="J21" i="1"/>
  <c r="AQ21" i="1"/>
  <c r="AT21" i="1"/>
  <c r="AS21" i="1"/>
  <c r="AR21" i="1"/>
  <c r="Q21" i="1"/>
  <c r="AU21" i="1"/>
  <c r="O21" i="1"/>
  <c r="AV21" i="1"/>
  <c r="AW21" i="1"/>
  <c r="AX21" i="1"/>
  <c r="BA21" i="1"/>
  <c r="S21" i="1"/>
  <c r="K21" i="1"/>
  <c r="BG21" i="1"/>
  <c r="BH21" i="1"/>
  <c r="BI21" i="1"/>
  <c r="BD21" i="1"/>
  <c r="L21" i="1"/>
  <c r="BF21" i="1"/>
  <c r="BE21" i="1"/>
  <c r="AY21" i="1"/>
  <c r="AZ21" i="1"/>
  <c r="BB21" i="1"/>
  <c r="BC21" i="1"/>
  <c r="N21" i="1"/>
  <c r="M21" i="1"/>
  <c r="AP20" i="1"/>
  <c r="J20" i="1"/>
  <c r="AQ20" i="1"/>
  <c r="AT20" i="1"/>
  <c r="AS20" i="1"/>
  <c r="AR20" i="1"/>
  <c r="Q20" i="1"/>
  <c r="AU20" i="1"/>
  <c r="O20" i="1"/>
  <c r="AV20" i="1"/>
  <c r="AW20" i="1"/>
  <c r="AX20" i="1"/>
  <c r="BA20" i="1"/>
  <c r="S20" i="1"/>
  <c r="K20" i="1"/>
  <c r="BG20" i="1"/>
  <c r="BH20" i="1"/>
  <c r="BI20" i="1"/>
  <c r="BD20" i="1"/>
  <c r="L20" i="1"/>
  <c r="BF20" i="1"/>
  <c r="BE20" i="1"/>
  <c r="AY20" i="1"/>
  <c r="AZ20" i="1"/>
  <c r="BB20" i="1"/>
  <c r="BC20" i="1"/>
  <c r="N20" i="1"/>
  <c r="M20" i="1"/>
  <c r="AP65" i="1"/>
  <c r="J65" i="1"/>
  <c r="AQ65" i="1"/>
  <c r="AT65" i="1"/>
  <c r="AS65" i="1"/>
  <c r="AR65" i="1"/>
  <c r="Q65" i="1"/>
  <c r="AU65" i="1"/>
  <c r="O65" i="1"/>
  <c r="AV65" i="1"/>
  <c r="AW65" i="1"/>
  <c r="AX65" i="1"/>
  <c r="BA65" i="1"/>
  <c r="S65" i="1"/>
  <c r="K65" i="1"/>
  <c r="BG65" i="1"/>
  <c r="BH65" i="1"/>
  <c r="BI65" i="1"/>
  <c r="BD65" i="1"/>
  <c r="L65" i="1"/>
  <c r="BF65" i="1"/>
  <c r="BE65" i="1"/>
  <c r="AY65" i="1"/>
  <c r="AZ65" i="1"/>
  <c r="BB65" i="1"/>
  <c r="BC65" i="1"/>
  <c r="N65" i="1"/>
  <c r="M65" i="1"/>
  <c r="AP64" i="1"/>
  <c r="J64" i="1"/>
  <c r="AQ64" i="1"/>
  <c r="AT64" i="1"/>
  <c r="AS64" i="1"/>
  <c r="AR64" i="1"/>
  <c r="Q64" i="1"/>
  <c r="AU64" i="1"/>
  <c r="O64" i="1"/>
  <c r="AV64" i="1"/>
  <c r="AW64" i="1"/>
  <c r="AX64" i="1"/>
  <c r="BA64" i="1"/>
  <c r="S64" i="1"/>
  <c r="K64" i="1"/>
  <c r="BG64" i="1"/>
  <c r="BH64" i="1"/>
  <c r="BI64" i="1"/>
  <c r="BD64" i="1"/>
  <c r="L64" i="1"/>
  <c r="BF64" i="1"/>
  <c r="BE64" i="1"/>
  <c r="AY64" i="1"/>
  <c r="AZ64" i="1"/>
  <c r="BB64" i="1"/>
  <c r="BC64" i="1"/>
  <c r="N64" i="1"/>
  <c r="M64" i="1"/>
  <c r="AP11" i="1"/>
  <c r="J11" i="1"/>
  <c r="AQ11" i="1"/>
  <c r="AT11" i="1"/>
  <c r="AS11" i="1"/>
  <c r="AR11" i="1"/>
  <c r="Q11" i="1"/>
  <c r="AU11" i="1"/>
  <c r="O11" i="1"/>
  <c r="AV11" i="1"/>
  <c r="AW11" i="1"/>
  <c r="AX11" i="1"/>
  <c r="BA11" i="1"/>
  <c r="S11" i="1"/>
  <c r="K11" i="1"/>
  <c r="BG11" i="1"/>
  <c r="BH11" i="1"/>
  <c r="BI11" i="1"/>
  <c r="BD11" i="1"/>
  <c r="L11" i="1"/>
  <c r="BF11" i="1"/>
  <c r="BE11" i="1"/>
  <c r="AY11" i="1"/>
  <c r="AZ11" i="1"/>
  <c r="BB11" i="1"/>
  <c r="BC11" i="1"/>
  <c r="N11" i="1"/>
  <c r="M11" i="1"/>
  <c r="AP10" i="1"/>
  <c r="J10" i="1"/>
  <c r="AQ10" i="1"/>
  <c r="AT10" i="1"/>
  <c r="AS10" i="1"/>
  <c r="AR10" i="1"/>
  <c r="Q10" i="1"/>
  <c r="AU10" i="1"/>
  <c r="O10" i="1"/>
  <c r="AV10" i="1"/>
  <c r="AW10" i="1"/>
  <c r="AX10" i="1"/>
  <c r="BA10" i="1"/>
  <c r="S10" i="1"/>
  <c r="K10" i="1"/>
  <c r="BG10" i="1"/>
  <c r="BH10" i="1"/>
  <c r="BI10" i="1"/>
  <c r="BD10" i="1"/>
  <c r="L10" i="1"/>
  <c r="BF10" i="1"/>
  <c r="BE10" i="1"/>
  <c r="AY10" i="1"/>
  <c r="AZ10" i="1"/>
  <c r="BB10" i="1"/>
  <c r="BC10" i="1"/>
  <c r="N10" i="1"/>
  <c r="M10" i="1"/>
  <c r="AP63" i="1"/>
  <c r="J63" i="1"/>
  <c r="AQ63" i="1"/>
  <c r="AT63" i="1"/>
  <c r="AS63" i="1"/>
  <c r="AR63" i="1"/>
  <c r="Q63" i="1"/>
  <c r="AU63" i="1"/>
  <c r="O63" i="1"/>
  <c r="AV63" i="1"/>
  <c r="AW63" i="1"/>
  <c r="AX63" i="1"/>
  <c r="BA63" i="1"/>
  <c r="S63" i="1"/>
  <c r="K63" i="1"/>
  <c r="BG63" i="1"/>
  <c r="BH63" i="1"/>
  <c r="BI63" i="1"/>
  <c r="BD63" i="1"/>
  <c r="L63" i="1"/>
  <c r="BF63" i="1"/>
  <c r="BE63" i="1"/>
  <c r="AY63" i="1"/>
  <c r="AZ63" i="1"/>
  <c r="BB63" i="1"/>
  <c r="BC63" i="1"/>
  <c r="N63" i="1"/>
  <c r="M63" i="1"/>
  <c r="AP62" i="1"/>
  <c r="J62" i="1"/>
  <c r="AQ62" i="1"/>
  <c r="AT62" i="1"/>
  <c r="AS62" i="1"/>
  <c r="AR62" i="1"/>
  <c r="Q62" i="1"/>
  <c r="AU62" i="1"/>
  <c r="O62" i="1"/>
  <c r="AV62" i="1"/>
  <c r="AW62" i="1"/>
  <c r="AX62" i="1"/>
  <c r="BA62" i="1"/>
  <c r="S62" i="1"/>
  <c r="K62" i="1"/>
  <c r="BG62" i="1"/>
  <c r="BH62" i="1"/>
  <c r="BI62" i="1"/>
  <c r="BD62" i="1"/>
  <c r="L62" i="1"/>
  <c r="BF62" i="1"/>
  <c r="BE62" i="1"/>
  <c r="AY62" i="1"/>
  <c r="AZ62" i="1"/>
  <c r="BB62" i="1"/>
  <c r="BC62" i="1"/>
  <c r="N62" i="1"/>
  <c r="M62" i="1"/>
  <c r="AP43" i="1"/>
  <c r="J43" i="1"/>
  <c r="AQ43" i="1"/>
  <c r="AT43" i="1"/>
  <c r="AS43" i="1"/>
  <c r="AR43" i="1"/>
  <c r="Q43" i="1"/>
  <c r="AU43" i="1"/>
  <c r="O43" i="1"/>
  <c r="AV43" i="1"/>
  <c r="AW43" i="1"/>
  <c r="AX43" i="1"/>
  <c r="BA43" i="1"/>
  <c r="S43" i="1"/>
  <c r="K43" i="1"/>
  <c r="BG43" i="1"/>
  <c r="BH43" i="1"/>
  <c r="BI43" i="1"/>
  <c r="BD43" i="1"/>
  <c r="L43" i="1"/>
  <c r="BF43" i="1"/>
  <c r="BE43" i="1"/>
  <c r="AY43" i="1"/>
  <c r="AZ43" i="1"/>
  <c r="BB43" i="1"/>
  <c r="BC43" i="1"/>
  <c r="N43" i="1"/>
  <c r="M43" i="1"/>
  <c r="AP42" i="1"/>
  <c r="J42" i="1"/>
  <c r="AQ42" i="1"/>
  <c r="AT42" i="1"/>
  <c r="AS42" i="1"/>
  <c r="AR42" i="1"/>
  <c r="Q42" i="1"/>
  <c r="AU42" i="1"/>
  <c r="O42" i="1"/>
  <c r="AV42" i="1"/>
  <c r="AW42" i="1"/>
  <c r="AX42" i="1"/>
  <c r="BA42" i="1"/>
  <c r="S42" i="1"/>
  <c r="K42" i="1"/>
  <c r="BG42" i="1"/>
  <c r="BH42" i="1"/>
  <c r="BI42" i="1"/>
  <c r="BD42" i="1"/>
  <c r="L42" i="1"/>
  <c r="BF42" i="1"/>
  <c r="BE42" i="1"/>
  <c r="AY42" i="1"/>
  <c r="AZ42" i="1"/>
  <c r="BB42" i="1"/>
  <c r="BC42" i="1"/>
  <c r="N42" i="1"/>
  <c r="M42" i="1"/>
  <c r="AP41" i="1"/>
  <c r="J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BH41" i="1"/>
  <c r="BI41" i="1"/>
  <c r="BD41" i="1"/>
  <c r="L41" i="1"/>
  <c r="BF41" i="1"/>
  <c r="BE41" i="1"/>
  <c r="AY41" i="1"/>
  <c r="AZ41" i="1"/>
  <c r="BB41" i="1"/>
  <c r="BC41" i="1"/>
  <c r="N41" i="1"/>
  <c r="M41" i="1"/>
  <c r="AP40" i="1"/>
  <c r="J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BH40" i="1"/>
  <c r="BI40" i="1"/>
  <c r="BD40" i="1"/>
  <c r="L40" i="1"/>
  <c r="BF40" i="1"/>
  <c r="BE40" i="1"/>
  <c r="AY40" i="1"/>
  <c r="AZ40" i="1"/>
  <c r="BB40" i="1"/>
  <c r="BC40" i="1"/>
  <c r="N40" i="1"/>
  <c r="M40" i="1"/>
  <c r="AP19" i="1"/>
  <c r="J19" i="1"/>
  <c r="AQ19" i="1"/>
  <c r="AT19" i="1"/>
  <c r="AS19" i="1"/>
  <c r="AR19" i="1"/>
  <c r="Q19" i="1"/>
  <c r="AU19" i="1"/>
  <c r="O19" i="1"/>
  <c r="AV19" i="1"/>
  <c r="AW19" i="1"/>
  <c r="AX19" i="1"/>
  <c r="BA19" i="1"/>
  <c r="S19" i="1"/>
  <c r="K19" i="1"/>
  <c r="BG19" i="1"/>
  <c r="BH19" i="1"/>
  <c r="BI19" i="1"/>
  <c r="BD19" i="1"/>
  <c r="L19" i="1"/>
  <c r="BF19" i="1"/>
  <c r="BE19" i="1"/>
  <c r="AY19" i="1"/>
  <c r="AZ19" i="1"/>
  <c r="BB19" i="1"/>
  <c r="BC19" i="1"/>
  <c r="N19" i="1"/>
  <c r="M19" i="1"/>
  <c r="AP18" i="1"/>
  <c r="J18" i="1"/>
  <c r="AQ18" i="1"/>
  <c r="AT18" i="1"/>
  <c r="AS18" i="1"/>
  <c r="AR18" i="1"/>
  <c r="Q18" i="1"/>
  <c r="AU18" i="1"/>
  <c r="O18" i="1"/>
  <c r="AV18" i="1"/>
  <c r="AW18" i="1"/>
  <c r="AX18" i="1"/>
  <c r="BA18" i="1"/>
  <c r="S18" i="1"/>
  <c r="K18" i="1"/>
  <c r="BG18" i="1"/>
  <c r="BH18" i="1"/>
  <c r="BI18" i="1"/>
  <c r="BD18" i="1"/>
  <c r="L18" i="1"/>
  <c r="BF18" i="1"/>
  <c r="BE18" i="1"/>
  <c r="AY18" i="1"/>
  <c r="AZ18" i="1"/>
  <c r="BB18" i="1"/>
  <c r="BC18" i="1"/>
  <c r="N18" i="1"/>
  <c r="M18" i="1"/>
  <c r="AP39" i="1"/>
  <c r="J39" i="1"/>
  <c r="AQ39" i="1"/>
  <c r="AT39" i="1"/>
  <c r="AS39" i="1"/>
  <c r="AR39" i="1"/>
  <c r="Q39" i="1"/>
  <c r="AU39" i="1"/>
  <c r="O39" i="1"/>
  <c r="AV39" i="1"/>
  <c r="AW39" i="1"/>
  <c r="AX39" i="1"/>
  <c r="BA39" i="1"/>
  <c r="S39" i="1"/>
  <c r="K39" i="1"/>
  <c r="BG39" i="1"/>
  <c r="BH39" i="1"/>
  <c r="BI39" i="1"/>
  <c r="BD39" i="1"/>
  <c r="L39" i="1"/>
  <c r="BF39" i="1"/>
  <c r="BE39" i="1"/>
  <c r="AY39" i="1"/>
  <c r="AZ39" i="1"/>
  <c r="BB39" i="1"/>
  <c r="BC39" i="1"/>
  <c r="N39" i="1"/>
  <c r="M39" i="1"/>
  <c r="AP38" i="1"/>
  <c r="J38" i="1"/>
  <c r="AQ38" i="1"/>
  <c r="AT38" i="1"/>
  <c r="AS38" i="1"/>
  <c r="AR38" i="1"/>
  <c r="Q38" i="1"/>
  <c r="AU38" i="1"/>
  <c r="O38" i="1"/>
  <c r="AV38" i="1"/>
  <c r="AW38" i="1"/>
  <c r="AX38" i="1"/>
  <c r="BA38" i="1"/>
  <c r="S38" i="1"/>
  <c r="K38" i="1"/>
  <c r="BG38" i="1"/>
  <c r="BH38" i="1"/>
  <c r="BI38" i="1"/>
  <c r="BD38" i="1"/>
  <c r="L38" i="1"/>
  <c r="BF38" i="1"/>
  <c r="BE38" i="1"/>
  <c r="AY38" i="1"/>
  <c r="AZ38" i="1"/>
  <c r="BB38" i="1"/>
  <c r="BC38" i="1"/>
  <c r="N38" i="1"/>
  <c r="M38" i="1"/>
  <c r="AP17" i="1"/>
  <c r="J17" i="1"/>
  <c r="AQ17" i="1"/>
  <c r="AT17" i="1"/>
  <c r="AS17" i="1"/>
  <c r="AR17" i="1"/>
  <c r="Q17" i="1"/>
  <c r="AU17" i="1"/>
  <c r="O17" i="1"/>
  <c r="AV17" i="1"/>
  <c r="AW17" i="1"/>
  <c r="AX17" i="1"/>
  <c r="BA17" i="1"/>
  <c r="S17" i="1"/>
  <c r="K17" i="1"/>
  <c r="BG17" i="1"/>
  <c r="BH17" i="1"/>
  <c r="BI17" i="1"/>
  <c r="BD17" i="1"/>
  <c r="L17" i="1"/>
  <c r="BF17" i="1"/>
  <c r="BE17" i="1"/>
  <c r="AY17" i="1"/>
  <c r="AZ17" i="1"/>
  <c r="BB17" i="1"/>
  <c r="BC17" i="1"/>
  <c r="N17" i="1"/>
  <c r="M17" i="1"/>
  <c r="AP16" i="1"/>
  <c r="J16" i="1"/>
  <c r="AQ16" i="1"/>
  <c r="AT16" i="1"/>
  <c r="AS16" i="1"/>
  <c r="AR16" i="1"/>
  <c r="Q16" i="1"/>
  <c r="AU16" i="1"/>
  <c r="O16" i="1"/>
  <c r="AV16" i="1"/>
  <c r="AW16" i="1"/>
  <c r="AX16" i="1"/>
  <c r="BA16" i="1"/>
  <c r="S16" i="1"/>
  <c r="K16" i="1"/>
  <c r="BG16" i="1"/>
  <c r="BH16" i="1"/>
  <c r="BI16" i="1"/>
  <c r="BD16" i="1"/>
  <c r="L16" i="1"/>
  <c r="BF16" i="1"/>
  <c r="BE16" i="1"/>
  <c r="AY16" i="1"/>
  <c r="AZ16" i="1"/>
  <c r="BB16" i="1"/>
  <c r="BC16" i="1"/>
  <c r="N16" i="1"/>
  <c r="M16" i="1"/>
  <c r="AP61" i="1"/>
  <c r="J61" i="1"/>
  <c r="AQ61" i="1"/>
  <c r="AT61" i="1"/>
  <c r="AS61" i="1"/>
  <c r="AR61" i="1"/>
  <c r="Q61" i="1"/>
  <c r="AU61" i="1"/>
  <c r="O61" i="1"/>
  <c r="AV61" i="1"/>
  <c r="AW61" i="1"/>
  <c r="AX61" i="1"/>
  <c r="BA61" i="1"/>
  <c r="S61" i="1"/>
  <c r="K61" i="1"/>
  <c r="BG61" i="1"/>
  <c r="BH61" i="1"/>
  <c r="BI61" i="1"/>
  <c r="BD61" i="1"/>
  <c r="L61" i="1"/>
  <c r="BF61" i="1"/>
  <c r="BE61" i="1"/>
  <c r="AY61" i="1"/>
  <c r="AZ61" i="1"/>
  <c r="BB61" i="1"/>
  <c r="BC61" i="1"/>
  <c r="N61" i="1"/>
  <c r="M61" i="1"/>
  <c r="AP60" i="1"/>
  <c r="J60" i="1"/>
  <c r="AQ60" i="1"/>
  <c r="AT60" i="1"/>
  <c r="AS60" i="1"/>
  <c r="AR60" i="1"/>
  <c r="Q60" i="1"/>
  <c r="AU60" i="1"/>
  <c r="O60" i="1"/>
  <c r="AV60" i="1"/>
  <c r="AW60" i="1"/>
  <c r="AX60" i="1"/>
  <c r="BA60" i="1"/>
  <c r="S60" i="1"/>
  <c r="K60" i="1"/>
  <c r="BG60" i="1"/>
  <c r="BH60" i="1"/>
  <c r="BI60" i="1"/>
  <c r="BD60" i="1"/>
  <c r="L60" i="1"/>
  <c r="BF60" i="1"/>
  <c r="BE60" i="1"/>
  <c r="AY60" i="1"/>
  <c r="AZ60" i="1"/>
  <c r="BB60" i="1"/>
  <c r="BC60" i="1"/>
  <c r="N60" i="1"/>
  <c r="M60" i="1"/>
  <c r="AP15" i="1"/>
  <c r="J15" i="1"/>
  <c r="AQ15" i="1"/>
  <c r="AT15" i="1"/>
  <c r="AS15" i="1"/>
  <c r="AR15" i="1"/>
  <c r="Q15" i="1"/>
  <c r="AU15" i="1"/>
  <c r="O15" i="1"/>
  <c r="AV15" i="1"/>
  <c r="AW15" i="1"/>
  <c r="AX15" i="1"/>
  <c r="BA15" i="1"/>
  <c r="S15" i="1"/>
  <c r="K15" i="1"/>
  <c r="BG15" i="1"/>
  <c r="BH15" i="1"/>
  <c r="BI15" i="1"/>
  <c r="BD15" i="1"/>
  <c r="L15" i="1"/>
  <c r="BF15" i="1"/>
  <c r="BE15" i="1"/>
  <c r="AY15" i="1"/>
  <c r="AZ15" i="1"/>
  <c r="BB15" i="1"/>
  <c r="BC15" i="1"/>
  <c r="N15" i="1"/>
  <c r="M15" i="1"/>
  <c r="AP14" i="1"/>
  <c r="J14" i="1"/>
  <c r="AQ14" i="1"/>
  <c r="AT14" i="1"/>
  <c r="AS14" i="1"/>
  <c r="AR14" i="1"/>
  <c r="Q14" i="1"/>
  <c r="AU14" i="1"/>
  <c r="O14" i="1"/>
  <c r="AV14" i="1"/>
  <c r="AW14" i="1"/>
  <c r="AX14" i="1"/>
  <c r="BA14" i="1"/>
  <c r="S14" i="1"/>
  <c r="K14" i="1"/>
  <c r="BG14" i="1"/>
  <c r="BH14" i="1"/>
  <c r="BI14" i="1"/>
  <c r="BD14" i="1"/>
  <c r="L14" i="1"/>
  <c r="BF14" i="1"/>
  <c r="BE14" i="1"/>
  <c r="AY14" i="1"/>
  <c r="AZ14" i="1"/>
  <c r="BB14" i="1"/>
  <c r="BC14" i="1"/>
  <c r="N14" i="1"/>
  <c r="M14" i="1"/>
  <c r="AP37" i="1"/>
  <c r="J37" i="1"/>
  <c r="AQ37" i="1"/>
  <c r="AT37" i="1"/>
  <c r="AS37" i="1"/>
  <c r="AR37" i="1"/>
  <c r="Q37" i="1"/>
  <c r="AU37" i="1"/>
  <c r="O37" i="1"/>
  <c r="AV37" i="1"/>
  <c r="AW37" i="1"/>
  <c r="AX37" i="1"/>
  <c r="BA37" i="1"/>
  <c r="S37" i="1"/>
  <c r="K37" i="1"/>
  <c r="BG37" i="1"/>
  <c r="BH37" i="1"/>
  <c r="BI37" i="1"/>
  <c r="BD37" i="1"/>
  <c r="L37" i="1"/>
  <c r="BF37" i="1"/>
  <c r="BE37" i="1"/>
  <c r="AY37" i="1"/>
  <c r="AZ37" i="1"/>
  <c r="BB37" i="1"/>
  <c r="BC37" i="1"/>
  <c r="N37" i="1"/>
  <c r="M37" i="1"/>
  <c r="AP36" i="1"/>
  <c r="J36" i="1"/>
  <c r="AQ36" i="1"/>
  <c r="AT36" i="1"/>
  <c r="AS36" i="1"/>
  <c r="AR36" i="1"/>
  <c r="Q36" i="1"/>
  <c r="AU36" i="1"/>
  <c r="O36" i="1"/>
  <c r="AV36" i="1"/>
  <c r="AW36" i="1"/>
  <c r="AX36" i="1"/>
  <c r="BA36" i="1"/>
  <c r="S36" i="1"/>
  <c r="K36" i="1"/>
  <c r="BG36" i="1"/>
  <c r="BH36" i="1"/>
  <c r="BI36" i="1"/>
  <c r="BD36" i="1"/>
  <c r="L36" i="1"/>
  <c r="BF36" i="1"/>
  <c r="BE36" i="1"/>
  <c r="AY36" i="1"/>
  <c r="AZ36" i="1"/>
  <c r="BB36" i="1"/>
  <c r="BC36" i="1"/>
  <c r="N36" i="1"/>
  <c r="M36" i="1"/>
  <c r="AP59" i="1"/>
  <c r="J59" i="1"/>
  <c r="AQ59" i="1"/>
  <c r="AT59" i="1"/>
  <c r="AS59" i="1"/>
  <c r="AR59" i="1"/>
  <c r="Q59" i="1"/>
  <c r="AU59" i="1"/>
  <c r="O59" i="1"/>
  <c r="AV59" i="1"/>
  <c r="AW59" i="1"/>
  <c r="AX59" i="1"/>
  <c r="BA59" i="1"/>
  <c r="S59" i="1"/>
  <c r="K59" i="1"/>
  <c r="BG59" i="1"/>
  <c r="BH59" i="1"/>
  <c r="BI59" i="1"/>
  <c r="BD59" i="1"/>
  <c r="L59" i="1"/>
  <c r="BF59" i="1"/>
  <c r="BE59" i="1"/>
  <c r="AY59" i="1"/>
  <c r="AZ59" i="1"/>
  <c r="BB59" i="1"/>
  <c r="BC59" i="1"/>
  <c r="N59" i="1"/>
  <c r="M59" i="1"/>
  <c r="AP58" i="1"/>
  <c r="J58" i="1"/>
  <c r="AQ58" i="1"/>
  <c r="AT58" i="1"/>
  <c r="AS58" i="1"/>
  <c r="AR58" i="1"/>
  <c r="Q58" i="1"/>
  <c r="AU58" i="1"/>
  <c r="O58" i="1"/>
  <c r="AV58" i="1"/>
  <c r="AW58" i="1"/>
  <c r="AX58" i="1"/>
  <c r="BA58" i="1"/>
  <c r="S58" i="1"/>
  <c r="K58" i="1"/>
  <c r="BG58" i="1"/>
  <c r="BH58" i="1"/>
  <c r="BI58" i="1"/>
  <c r="BD58" i="1"/>
  <c r="L58" i="1"/>
  <c r="BF58" i="1"/>
  <c r="BE58" i="1"/>
  <c r="AY58" i="1"/>
  <c r="AZ58" i="1"/>
  <c r="BB58" i="1"/>
  <c r="BC58" i="1"/>
  <c r="N58" i="1"/>
  <c r="M58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</calcChain>
</file>

<file path=xl/sharedStrings.xml><?xml version="1.0" encoding="utf-8"?>
<sst xmlns="http://schemas.openxmlformats.org/spreadsheetml/2006/main" count="872" uniqueCount="145">
  <si>
    <t>OPEN 6.1.4</t>
  </si>
  <si>
    <t>Fri Jul  8 2011 10:18:42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</si>
  <si>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</si>
  <si>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</si>
  <si>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</si>
  <si>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</si>
  <si>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</si>
  <si>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</si>
  <si>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</si>
  <si>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</si>
  <si>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</si>
  <si>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</si>
  <si>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</si>
  <si>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</si>
  <si>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</si>
  <si>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</si>
  <si>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</si>
  <si>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</si>
  <si>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</si>
  <si>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</si>
  <si>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</si>
  <si>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</si>
  <si>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</si>
  <si>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</si>
  <si>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</si>
  <si>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</si>
  <si>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</si>
  <si>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</si>
  <si>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</si>
  <si>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</si>
  <si>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</si>
  <si>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</si>
  <si>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</si>
  <si>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</si>
  <si>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</si>
  <si>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</si>
  <si>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</si>
  <si>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</si>
  <si>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</si>
  <si>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</si>
  <si>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</si>
  <si>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</si>
  <si>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</si>
  <si>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</si>
  <si>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</si>
  <si>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</si>
  <si>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</si>
  <si>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</si>
  <si>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</si>
  <si>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</si>
  <si>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</si>
  <si>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</si>
  <si>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</si>
  <si>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</si>
  <si>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</si>
  <si>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</si>
  <si>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</si>
  <si>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</si>
  <si>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</si>
  <si>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</si>
  <si>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</si>
  <si>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</si>
  <si>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</si>
  <si>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</si>
  <si>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</si>
  <si>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</si>
  <si>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</si>
  <si>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</si>
  <si>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</si>
  <si>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</si>
  <si>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</si>
  <si>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</si>
  <si>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</si>
  <si>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10:26:46</t>
  </si>
  <si>
    <t>c1</t>
  </si>
  <si>
    <t>t</t>
  </si>
  <si>
    <t>tlat</t>
  </si>
  <si>
    <t>10:28:08</t>
  </si>
  <si>
    <t>b</t>
  </si>
  <si>
    <t>10:30:52</t>
  </si>
  <si>
    <t>stab</t>
  </si>
  <si>
    <t>10:33:03</t>
  </si>
  <si>
    <t>10:35:38</t>
  </si>
  <si>
    <t>10:37:33</t>
  </si>
  <si>
    <t>10:42:14</t>
  </si>
  <si>
    <t>10:44:54</t>
  </si>
  <si>
    <t>10:47:19</t>
  </si>
  <si>
    <t>10:48:14</t>
  </si>
  <si>
    <t>10:58:58</t>
  </si>
  <si>
    <t>10:59:56</t>
  </si>
  <si>
    <t>11:07:01</t>
  </si>
  <si>
    <t>11:10:50</t>
  </si>
  <si>
    <t>11:12:28</t>
  </si>
  <si>
    <t>11:13:48</t>
  </si>
  <si>
    <t>11:21:32</t>
  </si>
  <si>
    <t>11:22:17</t>
  </si>
  <si>
    <t>11:24:35</t>
  </si>
  <si>
    <t>11:26:55</t>
  </si>
  <si>
    <t>08:36:50</t>
  </si>
  <si>
    <t>m2</t>
  </si>
  <si>
    <t>08:39:43</t>
  </si>
  <si>
    <t>08:41:00</t>
  </si>
  <si>
    <t>tdom</t>
  </si>
  <si>
    <t>08:41:59</t>
  </si>
  <si>
    <t>08:44:02</t>
  </si>
  <si>
    <t>sam</t>
  </si>
  <si>
    <t>08:46:51</t>
  </si>
  <si>
    <t>08:49:33</t>
  </si>
  <si>
    <t>08:52:28</t>
  </si>
  <si>
    <t>08:55:44</t>
  </si>
  <si>
    <t>08:58:17</t>
  </si>
  <si>
    <t>09:23:47</t>
  </si>
  <si>
    <t>09:25:50</t>
  </si>
  <si>
    <t>09:28:16</t>
  </si>
  <si>
    <t>09:32:26</t>
  </si>
  <si>
    <t>09:34:21</t>
  </si>
  <si>
    <t>09:36:16</t>
  </si>
  <si>
    <t>09:41:00</t>
  </si>
  <si>
    <t>09:42:12</t>
  </si>
  <si>
    <t>09:43:45</t>
  </si>
  <si>
    <t>09:46:07</t>
  </si>
  <si>
    <t>09:57:55</t>
  </si>
  <si>
    <t>sac</t>
  </si>
  <si>
    <t>09:59:17</t>
  </si>
  <si>
    <t>10:01:06</t>
  </si>
  <si>
    <t>10:03:04</t>
  </si>
  <si>
    <t>11:55:40</t>
  </si>
  <si>
    <t>m1w</t>
  </si>
  <si>
    <t>11:58:08</t>
  </si>
  <si>
    <t>11:59:44</t>
  </si>
  <si>
    <t>12:04:00</t>
  </si>
  <si>
    <t>12:10:22</t>
  </si>
  <si>
    <t>12:12:44</t>
  </si>
  <si>
    <t>12:15:16</t>
  </si>
  <si>
    <t>12:16:49</t>
  </si>
  <si>
    <t>12:26:59</t>
  </si>
  <si>
    <t>12:28:54</t>
  </si>
  <si>
    <t>12:30:24</t>
  </si>
  <si>
    <t>12:32:38</t>
  </si>
  <si>
    <t>12:37:44</t>
  </si>
  <si>
    <t>12:38:52</t>
  </si>
  <si>
    <t>12:40:58</t>
  </si>
  <si>
    <t>12:44:39</t>
  </si>
  <si>
    <t>12:47:16</t>
  </si>
  <si>
    <t>12:49:03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</si>
</sst>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1"/>
  <sheetViews>
    <sheetView tabSelected="1" workbookViewId="0">
      <selection activeCell="E40" sqref="E40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24</v>
      </c>
      <c r="B10" s="1" t="s">
        <v>121</v>
      </c>
      <c r="C10" s="1" t="s">
        <v>99</v>
      </c>
      <c r="D10" s="1">
        <v>12</v>
      </c>
      <c r="E10" s="1" t="s">
        <v>75</v>
      </c>
      <c r="F10" s="1" t="s">
        <v>122</v>
      </c>
      <c r="G10" s="1">
        <v>0</v>
      </c>
      <c r="H10" s="1">
        <v>6039</v>
      </c>
      <c r="I10" s="1">
        <v>0</v>
      </c>
      <c r="J10">
        <f t="shared" ref="J10:J41" si="0">(W10-X10*(1000-Y10)/(1000-Z10))*AP10</f>
        <v>14.396697703796628</v>
      </c>
      <c r="K10">
        <f t="shared" ref="K10:K41" si="1">IF(BA10&lt;&gt;0,1/(1/BA10-1/S10),0)</f>
        <v>0.44121846828707656</v>
      </c>
      <c r="L10">
        <f t="shared" ref="L10:L41" si="2">((BD10-AQ10/2)*X10-J10)/(BD10+AQ10/2)</f>
        <v>320.93167228012692</v>
      </c>
      <c r="M10">
        <f t="shared" ref="M10:M41" si="3">AQ10*1000</f>
        <v>9.5526667578620756</v>
      </c>
      <c r="N10">
        <f t="shared" ref="N10:N41" si="4">(AV10-BB10)</f>
        <v>2.2105829339861738</v>
      </c>
      <c r="O10">
        <f t="shared" ref="O10:O41" si="5">(U10+AU10*I10)</f>
        <v>34.230453491210938</v>
      </c>
      <c r="P10" s="1">
        <v>2</v>
      </c>
      <c r="Q10">
        <f t="shared" ref="Q10:Q41" si="6">(P10*AJ10+AK10)</f>
        <v>2.2982609868049622</v>
      </c>
      <c r="R10" s="1">
        <v>1</v>
      </c>
      <c r="S10">
        <f t="shared" ref="S10:S41" si="7">Q10*(R10+1)*(R10+1)/(R10*R10+1)</f>
        <v>4.5965219736099243</v>
      </c>
      <c r="T10" s="1">
        <v>34.470043182373047</v>
      </c>
      <c r="U10" s="1">
        <v>34.230453491210938</v>
      </c>
      <c r="V10" s="1">
        <v>34.4716796875</v>
      </c>
      <c r="W10" s="1">
        <v>399.831787109375</v>
      </c>
      <c r="X10" s="1">
        <v>390.7698974609375</v>
      </c>
      <c r="Y10" s="1">
        <v>28.22907829284668</v>
      </c>
      <c r="Z10" s="1">
        <v>32.847042083740234</v>
      </c>
      <c r="AA10" s="1">
        <v>50.164894104003906</v>
      </c>
      <c r="AB10" s="1">
        <v>58.371315002441406</v>
      </c>
      <c r="AC10" s="1">
        <v>400.1282958984375</v>
      </c>
      <c r="AD10" s="1">
        <v>1321.6923828125</v>
      </c>
      <c r="AE10" s="1">
        <v>1409.1829833984375</v>
      </c>
      <c r="AF10" s="1">
        <v>97.466773986816406</v>
      </c>
      <c r="AG10" s="1">
        <v>21.33488655090332</v>
      </c>
      <c r="AH10" s="1">
        <v>-0.46630460023880005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41" si="8">AC10*0.000001/(P10*0.0001)</f>
        <v>2.0006414794921876</v>
      </c>
      <c r="AQ10">
        <f t="shared" ref="AQ10:AQ41" si="9">(Z10-Y10)/(1000-Z10)*AP10</f>
        <v>9.5526667578620748E-3</v>
      </c>
      <c r="AR10">
        <f t="shared" ref="AR10:AR41" si="10">(U10+273.15)</f>
        <v>307.38045349121091</v>
      </c>
      <c r="AS10">
        <f t="shared" ref="AS10:AS41" si="11">(T10+273.15)</f>
        <v>307.62004318237302</v>
      </c>
      <c r="AT10">
        <f t="shared" ref="AT10:AT41" si="12">(AD10*AL10+AE10*AM10)*AN10</f>
        <v>251.1215495832148</v>
      </c>
      <c r="AU10">
        <f t="shared" ref="AU10:AU41" si="13">((AT10+0.00000010773*(AS10^4-AR10^4))-AQ10*44100)/(Q10*51.4+0.00000043092*AR10^3)</f>
        <v>-1.2794101152834618</v>
      </c>
      <c r="AV10">
        <f t="shared" ref="AV10:AV41" si="14">0.61365*EXP(17.502*O10/(240.97+O10))</f>
        <v>5.4120781608975301</v>
      </c>
      <c r="AW10">
        <f t="shared" ref="AW10:AW41" si="15">AV10*1000/AF10</f>
        <v>55.527416569974719</v>
      </c>
      <c r="AX10">
        <f t="shared" ref="AX10:AX41" si="16">(AW10-Z10)</f>
        <v>22.680374486234484</v>
      </c>
      <c r="AY10">
        <f t="shared" ref="AY10:AY41" si="17">IF(I10,U10,(T10+U10)/2)</f>
        <v>34.350248336791992</v>
      </c>
      <c r="AZ10">
        <f t="shared" ref="AZ10:AZ41" si="18">0.61365*EXP(17.502*AY10/(240.97+AY10))</f>
        <v>5.44828697602264</v>
      </c>
      <c r="BA10">
        <f t="shared" ref="BA10:BA41" si="19">IF(AX10&lt;&gt;0,(1000-(AW10+Z10)/2)/AX10*AQ10,0)</f>
        <v>0.40257540221353194</v>
      </c>
      <c r="BB10">
        <f t="shared" ref="BB10:BB41" si="20">Z10*AF10/1000</f>
        <v>3.2014952269113564</v>
      </c>
      <c r="BC10">
        <f t="shared" ref="BC10:BC41" si="21">(AZ10-BB10)</f>
        <v>2.2467917491112837</v>
      </c>
      <c r="BD10">
        <f t="shared" ref="BD10:BD41" si="22">1/(1.6/K10+1.37/S10)</f>
        <v>0.2548177823980311</v>
      </c>
      <c r="BE10">
        <f t="shared" ref="BE10:BE41" si="23">L10*AF10*0.001</f>
        <v>31.280174767338163</v>
      </c>
      <c r="BF10">
        <f t="shared" ref="BF10:BF41" si="24">L10/X10</f>
        <v>0.82128043732490474</v>
      </c>
      <c r="BG10">
        <f t="shared" ref="BG10:BG41" si="25">(1-AQ10*AF10/AV10/K10)*100</f>
        <v>61.00908051150131</v>
      </c>
      <c r="BH10">
        <f t="shared" ref="BH10:BH41" si="26">(X10-J10/(S10/1.35))</f>
        <v>386.54158265863458</v>
      </c>
      <c r="BI10">
        <f t="shared" ref="BI10:BI41" si="27">J10*BG10/100/BH10</f>
        <v>2.2722763312281232E-2</v>
      </c>
    </row>
    <row r="11" spans="1:61">
      <c r="A11" s="1">
        <v>25</v>
      </c>
      <c r="B11" s="1" t="s">
        <v>123</v>
      </c>
      <c r="C11" s="1" t="s">
        <v>99</v>
      </c>
      <c r="D11" s="1">
        <v>12</v>
      </c>
      <c r="E11" s="1" t="s">
        <v>78</v>
      </c>
      <c r="F11" s="1" t="s">
        <v>122</v>
      </c>
      <c r="G11" s="1">
        <v>0</v>
      </c>
      <c r="H11" s="1">
        <v>6134.5</v>
      </c>
      <c r="I11" s="1">
        <v>0</v>
      </c>
      <c r="J11">
        <f t="shared" si="0"/>
        <v>0.34227406335354132</v>
      </c>
      <c r="K11">
        <f t="shared" si="1"/>
        <v>2.1406427968478508E-2</v>
      </c>
      <c r="L11">
        <f t="shared" si="2"/>
        <v>356.42659958971581</v>
      </c>
      <c r="M11">
        <f t="shared" si="3"/>
        <v>0.5724182463071702</v>
      </c>
      <c r="N11">
        <f t="shared" si="4"/>
        <v>2.5145782172056874</v>
      </c>
      <c r="O11">
        <f t="shared" si="5"/>
        <v>33.989288330078125</v>
      </c>
      <c r="P11" s="1">
        <v>5.5</v>
      </c>
      <c r="Q11">
        <f t="shared" si="6"/>
        <v>1.5297826379537582</v>
      </c>
      <c r="R11" s="1">
        <v>1</v>
      </c>
      <c r="S11">
        <f t="shared" si="7"/>
        <v>3.0595652759075165</v>
      </c>
      <c r="T11" s="1">
        <v>34.574569702148438</v>
      </c>
      <c r="U11" s="1">
        <v>33.989288330078125</v>
      </c>
      <c r="V11" s="1">
        <v>34.62445068359375</v>
      </c>
      <c r="W11" s="1">
        <v>399.19125366210938</v>
      </c>
      <c r="X11" s="1">
        <v>398.40719604492188</v>
      </c>
      <c r="Y11" s="1">
        <v>28.22294807434082</v>
      </c>
      <c r="Z11" s="1">
        <v>28.987066268920898</v>
      </c>
      <c r="AA11" s="1">
        <v>49.862903594970703</v>
      </c>
      <c r="AB11" s="1">
        <v>51.212905883789062</v>
      </c>
      <c r="AC11" s="1">
        <v>400.07427978515625</v>
      </c>
      <c r="AD11" s="1">
        <v>20.515584945678711</v>
      </c>
      <c r="AE11" s="1">
        <v>15.055032730102539</v>
      </c>
      <c r="AF11" s="1">
        <v>97.465545654296875</v>
      </c>
      <c r="AG11" s="1">
        <v>21.33488655090332</v>
      </c>
      <c r="AH11" s="1">
        <v>-0.46630460023880005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0.7274077814275568</v>
      </c>
      <c r="AQ11">
        <f t="shared" si="9"/>
        <v>5.7241824630717018E-4</v>
      </c>
      <c r="AR11">
        <f t="shared" si="10"/>
        <v>307.1392883300781</v>
      </c>
      <c r="AS11">
        <f t="shared" si="11"/>
        <v>307.72456970214841</v>
      </c>
      <c r="AT11">
        <f t="shared" si="12"/>
        <v>3.897961090765989</v>
      </c>
      <c r="AU11">
        <f t="shared" si="13"/>
        <v>-0.153839674395637</v>
      </c>
      <c r="AV11">
        <f t="shared" si="14"/>
        <v>5.3398184480233262</v>
      </c>
      <c r="AW11">
        <f t="shared" si="15"/>
        <v>54.786729117213063</v>
      </c>
      <c r="AX11">
        <f t="shared" si="16"/>
        <v>25.799662848292165</v>
      </c>
      <c r="AY11">
        <f t="shared" si="17"/>
        <v>34.281929016113281</v>
      </c>
      <c r="AZ11">
        <f t="shared" si="18"/>
        <v>5.4276112728041008</v>
      </c>
      <c r="BA11">
        <f t="shared" si="19"/>
        <v>2.1257697242456852E-2</v>
      </c>
      <c r="BB11">
        <f t="shared" si="20"/>
        <v>2.8252402308176388</v>
      </c>
      <c r="BC11">
        <f t="shared" si="21"/>
        <v>2.6023710419864621</v>
      </c>
      <c r="BD11">
        <f t="shared" si="22"/>
        <v>1.3299343727156274E-2</v>
      </c>
      <c r="BE11">
        <f t="shared" si="23"/>
        <v>34.739313014717233</v>
      </c>
      <c r="BF11">
        <f t="shared" si="24"/>
        <v>0.89462892018026552</v>
      </c>
      <c r="BG11">
        <f t="shared" si="25"/>
        <v>51.191676321670123</v>
      </c>
      <c r="BH11">
        <f t="shared" si="26"/>
        <v>398.25617132609472</v>
      </c>
      <c r="BI11">
        <f t="shared" si="27"/>
        <v>4.3995760332237301E-4</v>
      </c>
    </row>
    <row r="12" spans="1:61">
      <c r="A12" s="1">
        <v>15</v>
      </c>
      <c r="B12" s="1" t="s">
        <v>141</v>
      </c>
      <c r="C12" s="1" t="s">
        <v>127</v>
      </c>
      <c r="D12" s="1">
        <v>11</v>
      </c>
      <c r="E12" s="1" t="s">
        <v>75</v>
      </c>
      <c r="F12" s="1" t="s">
        <v>122</v>
      </c>
      <c r="G12" s="1">
        <v>0</v>
      </c>
      <c r="H12" s="1">
        <v>3273.5</v>
      </c>
      <c r="I12" s="1">
        <v>0</v>
      </c>
      <c r="J12">
        <f t="shared" si="0"/>
        <v>8.3839821301500201</v>
      </c>
      <c r="K12">
        <f t="shared" si="1"/>
        <v>0.4088510210711408</v>
      </c>
      <c r="L12">
        <f t="shared" si="2"/>
        <v>341.33192949146189</v>
      </c>
      <c r="M12">
        <f t="shared" si="3"/>
        <v>11.369481020144756</v>
      </c>
      <c r="N12">
        <f t="shared" si="4"/>
        <v>2.7758860698614036</v>
      </c>
      <c r="O12">
        <f t="shared" si="5"/>
        <v>39.194660186767578</v>
      </c>
      <c r="P12" s="1">
        <v>2</v>
      </c>
      <c r="Q12">
        <f t="shared" si="6"/>
        <v>2.2982609868049622</v>
      </c>
      <c r="R12" s="1">
        <v>1</v>
      </c>
      <c r="S12">
        <f t="shared" si="7"/>
        <v>4.5965219736099243</v>
      </c>
      <c r="T12" s="1">
        <v>40.100048065185547</v>
      </c>
      <c r="U12" s="1">
        <v>39.194660186767578</v>
      </c>
      <c r="V12" s="1">
        <v>39.995655059814453</v>
      </c>
      <c r="W12" s="1">
        <v>400.68447875976562</v>
      </c>
      <c r="X12" s="1">
        <v>394.2513427734375</v>
      </c>
      <c r="Y12" s="1">
        <v>38.977817535400391</v>
      </c>
      <c r="Z12" s="1">
        <v>44.410037994384766</v>
      </c>
      <c r="AA12" s="1">
        <v>50.925880432128906</v>
      </c>
      <c r="AB12" s="1">
        <v>58.023265838623047</v>
      </c>
      <c r="AC12" s="1">
        <v>400.00445556640625</v>
      </c>
      <c r="AD12" s="1">
        <v>165.20550537109375</v>
      </c>
      <c r="AE12" s="1">
        <v>1125.309326171875</v>
      </c>
      <c r="AF12" s="1">
        <v>97.380889892578125</v>
      </c>
      <c r="AG12" s="1">
        <v>23.52284049987793</v>
      </c>
      <c r="AH12" s="1">
        <v>-0.85864639282226562</v>
      </c>
      <c r="AI12" s="1">
        <v>0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2.0000222778320311</v>
      </c>
      <c r="AQ12">
        <f t="shared" si="9"/>
        <v>1.1369481020144756E-2</v>
      </c>
      <c r="AR12">
        <f t="shared" si="10"/>
        <v>312.34466018676756</v>
      </c>
      <c r="AS12">
        <f t="shared" si="11"/>
        <v>313.25004806518552</v>
      </c>
      <c r="AT12">
        <f t="shared" si="12"/>
        <v>31.389045626627194</v>
      </c>
      <c r="AU12">
        <f t="shared" si="13"/>
        <v>-3.4897062693623013</v>
      </c>
      <c r="AV12">
        <f t="shared" si="14"/>
        <v>7.1005750899177977</v>
      </c>
      <c r="AW12">
        <f t="shared" si="15"/>
        <v>72.915487810293328</v>
      </c>
      <c r="AX12">
        <f t="shared" si="16"/>
        <v>28.505449815908563</v>
      </c>
      <c r="AY12">
        <f t="shared" si="17"/>
        <v>39.647354125976562</v>
      </c>
      <c r="AZ12">
        <f t="shared" si="18"/>
        <v>7.2751190988092063</v>
      </c>
      <c r="BA12">
        <f t="shared" si="19"/>
        <v>0.37545507683111212</v>
      </c>
      <c r="BB12">
        <f t="shared" si="20"/>
        <v>4.3246890200563941</v>
      </c>
      <c r="BC12">
        <f t="shared" si="21"/>
        <v>2.9504300787528122</v>
      </c>
      <c r="BD12">
        <f t="shared" si="22"/>
        <v>0.23744749567746498</v>
      </c>
      <c r="BE12">
        <f t="shared" si="23"/>
        <v>33.239207042629296</v>
      </c>
      <c r="BF12">
        <f t="shared" si="24"/>
        <v>0.8657723955746004</v>
      </c>
      <c r="BG12">
        <f t="shared" si="25"/>
        <v>61.86218842721938</v>
      </c>
      <c r="BH12">
        <f t="shared" si="26"/>
        <v>391.78896449249271</v>
      </c>
      <c r="BI12">
        <f t="shared" si="27"/>
        <v>1.3238031933278683E-2</v>
      </c>
    </row>
    <row r="13" spans="1:61">
      <c r="A13" s="1">
        <v>16</v>
      </c>
      <c r="B13" s="1" t="s">
        <v>142</v>
      </c>
      <c r="C13" s="1" t="s">
        <v>127</v>
      </c>
      <c r="D13" s="1">
        <v>11</v>
      </c>
      <c r="E13" s="1" t="s">
        <v>78</v>
      </c>
      <c r="F13" s="1" t="s">
        <v>122</v>
      </c>
      <c r="G13" s="1">
        <v>0</v>
      </c>
      <c r="H13" s="1">
        <v>3512.5</v>
      </c>
      <c r="I13" s="1">
        <v>0</v>
      </c>
      <c r="J13">
        <f t="shared" si="0"/>
        <v>-3.6813894996953604</v>
      </c>
      <c r="K13">
        <f t="shared" si="1"/>
        <v>2.0672922732680052E-2</v>
      </c>
      <c r="L13">
        <f t="shared" si="2"/>
        <v>663.68825988677634</v>
      </c>
      <c r="M13">
        <f t="shared" si="3"/>
        <v>0.6071899494170877</v>
      </c>
      <c r="N13">
        <f t="shared" si="4"/>
        <v>2.7228887925277117</v>
      </c>
      <c r="O13">
        <f t="shared" si="5"/>
        <v>37.524238586425781</v>
      </c>
      <c r="P13" s="1">
        <v>3</v>
      </c>
      <c r="Q13">
        <f t="shared" si="6"/>
        <v>2.0786957442760468</v>
      </c>
      <c r="R13" s="1">
        <v>1</v>
      </c>
      <c r="S13">
        <f t="shared" si="7"/>
        <v>4.1573914885520935</v>
      </c>
      <c r="T13" s="1">
        <v>39.845386505126953</v>
      </c>
      <c r="U13" s="1">
        <v>37.524238586425781</v>
      </c>
      <c r="V13" s="1">
        <v>39.839553833007812</v>
      </c>
      <c r="W13" s="1">
        <v>400.13702392578125</v>
      </c>
      <c r="X13" s="1">
        <v>402.71453857421875</v>
      </c>
      <c r="Y13" s="1">
        <v>38.224353790283203</v>
      </c>
      <c r="Z13" s="1">
        <v>38.662117004394531</v>
      </c>
      <c r="AA13" s="1">
        <v>50.621707916259766</v>
      </c>
      <c r="AB13" s="1">
        <v>51.201454162597656</v>
      </c>
      <c r="AC13" s="1">
        <v>400.02084350585938</v>
      </c>
      <c r="AD13" s="1">
        <v>23.002050399780273</v>
      </c>
      <c r="AE13" s="1">
        <v>34.628410339355469</v>
      </c>
      <c r="AF13" s="1">
        <v>97.373260498046875</v>
      </c>
      <c r="AG13" s="1">
        <v>29.09632682800293</v>
      </c>
      <c r="AH13" s="1">
        <v>9.529876708984375E-2</v>
      </c>
      <c r="AI13" s="1">
        <v>0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1.3334028116861978</v>
      </c>
      <c r="AQ13">
        <f t="shared" si="9"/>
        <v>6.0718994941708776E-4</v>
      </c>
      <c r="AR13">
        <f t="shared" si="10"/>
        <v>310.67423858642576</v>
      </c>
      <c r="AS13">
        <f t="shared" si="11"/>
        <v>312.99538650512693</v>
      </c>
      <c r="AT13">
        <f t="shared" si="12"/>
        <v>4.3703895211170902</v>
      </c>
      <c r="AU13">
        <f t="shared" si="13"/>
        <v>6.6160369384471895E-2</v>
      </c>
      <c r="AV13">
        <f t="shared" si="14"/>
        <v>6.4875451830025881</v>
      </c>
      <c r="AW13">
        <f t="shared" si="15"/>
        <v>66.625530970411688</v>
      </c>
      <c r="AX13">
        <f t="shared" si="16"/>
        <v>27.963413966017157</v>
      </c>
      <c r="AY13">
        <f t="shared" si="17"/>
        <v>38.684812545776367</v>
      </c>
      <c r="AZ13">
        <f t="shared" si="18"/>
        <v>6.9083530966303242</v>
      </c>
      <c r="BA13">
        <f t="shared" si="19"/>
        <v>2.0570633803587181E-2</v>
      </c>
      <c r="BB13">
        <f t="shared" si="20"/>
        <v>3.7646563904748764</v>
      </c>
      <c r="BC13">
        <f t="shared" si="21"/>
        <v>3.1436967061554477</v>
      </c>
      <c r="BD13">
        <f t="shared" si="22"/>
        <v>1.2865797185173946E-2</v>
      </c>
      <c r="BE13">
        <f t="shared" si="23"/>
        <v>64.625489819450507</v>
      </c>
      <c r="BF13">
        <f t="shared" si="24"/>
        <v>1.6480365030686894</v>
      </c>
      <c r="BG13">
        <f t="shared" si="25"/>
        <v>55.915896872937807</v>
      </c>
      <c r="BH13">
        <f t="shared" si="26"/>
        <v>403.90996985324887</v>
      </c>
      <c r="BI13">
        <f t="shared" si="27"/>
        <v>-5.096388080959525E-3</v>
      </c>
    </row>
    <row r="14" spans="1:61">
      <c r="A14" s="1">
        <v>7</v>
      </c>
      <c r="B14" s="1" t="s">
        <v>104</v>
      </c>
      <c r="C14" s="1" t="s">
        <v>99</v>
      </c>
      <c r="D14" s="1">
        <v>28</v>
      </c>
      <c r="E14" s="1" t="s">
        <v>75</v>
      </c>
      <c r="F14" s="1" t="s">
        <v>105</v>
      </c>
      <c r="G14" s="1">
        <v>0</v>
      </c>
      <c r="H14" s="1">
        <v>1612</v>
      </c>
      <c r="I14" s="1">
        <v>0</v>
      </c>
      <c r="J14">
        <f t="shared" si="0"/>
        <v>2.364440648934155</v>
      </c>
      <c r="K14">
        <f t="shared" si="1"/>
        <v>0.24424216841945171</v>
      </c>
      <c r="L14">
        <f t="shared" si="2"/>
        <v>369.97738810852394</v>
      </c>
      <c r="M14">
        <f t="shared" si="3"/>
        <v>4.7847467378438715</v>
      </c>
      <c r="N14">
        <f t="shared" si="4"/>
        <v>1.9353741075355564</v>
      </c>
      <c r="O14">
        <f t="shared" si="5"/>
        <v>30.414722442626953</v>
      </c>
      <c r="P14" s="1">
        <v>1.5</v>
      </c>
      <c r="Q14">
        <f t="shared" si="6"/>
        <v>2.4080436080694199</v>
      </c>
      <c r="R14" s="1">
        <v>1</v>
      </c>
      <c r="S14">
        <f t="shared" si="7"/>
        <v>4.8160872161388397</v>
      </c>
      <c r="T14" s="1">
        <v>30.789796829223633</v>
      </c>
      <c r="U14" s="1">
        <v>30.414722442626953</v>
      </c>
      <c r="V14" s="1">
        <v>30.858217239379883</v>
      </c>
      <c r="W14" s="1">
        <v>400.307373046875</v>
      </c>
      <c r="X14" s="1">
        <v>398.709228515625</v>
      </c>
      <c r="Y14" s="1">
        <v>23.173856735229492</v>
      </c>
      <c r="Z14" s="1">
        <v>24.919147491455078</v>
      </c>
      <c r="AA14" s="1">
        <v>50.646167755126953</v>
      </c>
      <c r="AB14" s="1">
        <v>54.460483551025391</v>
      </c>
      <c r="AC14" s="1">
        <v>400.98031616210938</v>
      </c>
      <c r="AD14" s="1">
        <v>180.86653137207031</v>
      </c>
      <c r="AE14" s="1">
        <v>209.86553955078125</v>
      </c>
      <c r="AF14" s="1">
        <v>97.420059204101562</v>
      </c>
      <c r="AG14" s="1">
        <v>21.33488655090332</v>
      </c>
      <c r="AH14" s="1">
        <v>-0.46630460023880005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2.6732021077473953</v>
      </c>
      <c r="AQ14">
        <f t="shared" si="9"/>
        <v>4.7847467378438714E-3</v>
      </c>
      <c r="AR14">
        <f t="shared" si="10"/>
        <v>303.56472244262693</v>
      </c>
      <c r="AS14">
        <f t="shared" si="11"/>
        <v>303.93979682922361</v>
      </c>
      <c r="AT14">
        <f t="shared" si="12"/>
        <v>34.364640529473945</v>
      </c>
      <c r="AU14">
        <f t="shared" si="13"/>
        <v>-1.267139194254763</v>
      </c>
      <c r="AV14">
        <f t="shared" si="14"/>
        <v>4.3629989314688489</v>
      </c>
      <c r="AW14">
        <f t="shared" si="15"/>
        <v>44.785426811618677</v>
      </c>
      <c r="AX14">
        <f t="shared" si="16"/>
        <v>19.866279320163599</v>
      </c>
      <c r="AY14">
        <f t="shared" si="17"/>
        <v>30.602259635925293</v>
      </c>
      <c r="AZ14">
        <f t="shared" si="18"/>
        <v>4.410073333366122</v>
      </c>
      <c r="BA14">
        <f t="shared" si="19"/>
        <v>0.23245356093941844</v>
      </c>
      <c r="BB14">
        <f t="shared" si="20"/>
        <v>2.4276248239332925</v>
      </c>
      <c r="BC14">
        <f t="shared" si="21"/>
        <v>1.9824485094328295</v>
      </c>
      <c r="BD14">
        <f t="shared" si="22"/>
        <v>0.14629853082970595</v>
      </c>
      <c r="BE14">
        <f t="shared" si="23"/>
        <v>36.043219053711262</v>
      </c>
      <c r="BF14">
        <f t="shared" si="24"/>
        <v>0.92793785959239439</v>
      </c>
      <c r="BG14">
        <f t="shared" si="25"/>
        <v>56.257702446372285</v>
      </c>
      <c r="BH14">
        <f t="shared" si="26"/>
        <v>398.04645088457119</v>
      </c>
      <c r="BI14">
        <f t="shared" si="27"/>
        <v>3.3417707452042767E-3</v>
      </c>
    </row>
    <row r="15" spans="1:61">
      <c r="A15" s="1">
        <v>8</v>
      </c>
      <c r="B15" s="1" t="s">
        <v>106</v>
      </c>
      <c r="C15" s="1" t="s">
        <v>99</v>
      </c>
      <c r="D15" s="1">
        <v>28</v>
      </c>
      <c r="E15" s="1" t="s">
        <v>78</v>
      </c>
      <c r="F15" s="1" t="s">
        <v>105</v>
      </c>
      <c r="G15" s="1">
        <v>0</v>
      </c>
      <c r="H15" s="1">
        <v>1779.5</v>
      </c>
      <c r="I15" s="1">
        <v>0</v>
      </c>
      <c r="J15">
        <f t="shared" si="0"/>
        <v>-4.7810087334126949</v>
      </c>
      <c r="K15">
        <f t="shared" si="1"/>
        <v>7.6353133145699359E-2</v>
      </c>
      <c r="L15">
        <f t="shared" si="2"/>
        <v>489.56920543900026</v>
      </c>
      <c r="M15">
        <f t="shared" si="3"/>
        <v>1.5865088203643607</v>
      </c>
      <c r="N15">
        <f t="shared" si="4"/>
        <v>1.9886636450122608</v>
      </c>
      <c r="O15">
        <f t="shared" si="5"/>
        <v>30.358917236328125</v>
      </c>
      <c r="P15" s="1">
        <v>2.5</v>
      </c>
      <c r="Q15">
        <f t="shared" si="6"/>
        <v>2.1884783655405045</v>
      </c>
      <c r="R15" s="1">
        <v>1</v>
      </c>
      <c r="S15">
        <f t="shared" si="7"/>
        <v>4.3769567310810089</v>
      </c>
      <c r="T15" s="1">
        <v>30.924936294555664</v>
      </c>
      <c r="U15" s="1">
        <v>30.358917236328125</v>
      </c>
      <c r="V15" s="1">
        <v>31.011650085449219</v>
      </c>
      <c r="W15" s="1">
        <v>400.3609619140625</v>
      </c>
      <c r="X15" s="1">
        <v>402.94314575195312</v>
      </c>
      <c r="Y15" s="1">
        <v>23.263772964477539</v>
      </c>
      <c r="Z15" s="1">
        <v>24.228923797607422</v>
      </c>
      <c r="AA15" s="1">
        <v>50.452640533447266</v>
      </c>
      <c r="AB15" s="1">
        <v>52.545783996582031</v>
      </c>
      <c r="AC15" s="1">
        <v>400.9915771484375</v>
      </c>
      <c r="AD15" s="1">
        <v>3.7171125411987305</v>
      </c>
      <c r="AE15" s="1">
        <v>4.8398427963256836</v>
      </c>
      <c r="AF15" s="1">
        <v>97.421257019042969</v>
      </c>
      <c r="AG15" s="1">
        <v>21.33488655090332</v>
      </c>
      <c r="AH15" s="1">
        <v>-0.46630460023880005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1.6039663085937499</v>
      </c>
      <c r="AQ15">
        <f t="shared" si="9"/>
        <v>1.5865088203643608E-3</v>
      </c>
      <c r="AR15">
        <f t="shared" si="10"/>
        <v>303.5089172363281</v>
      </c>
      <c r="AS15">
        <f t="shared" si="11"/>
        <v>304.07493629455564</v>
      </c>
      <c r="AT15">
        <f t="shared" si="12"/>
        <v>0.70625137396547188</v>
      </c>
      <c r="AU15">
        <f t="shared" si="13"/>
        <v>-0.501224649723367</v>
      </c>
      <c r="AV15">
        <f t="shared" si="14"/>
        <v>4.34907585759378</v>
      </c>
      <c r="AW15">
        <f t="shared" si="15"/>
        <v>44.641959985628851</v>
      </c>
      <c r="AX15">
        <f t="shared" si="16"/>
        <v>20.413036188021429</v>
      </c>
      <c r="AY15">
        <f t="shared" si="17"/>
        <v>30.641926765441895</v>
      </c>
      <c r="AZ15">
        <f t="shared" si="18"/>
        <v>4.4200868261246615</v>
      </c>
      <c r="BA15">
        <f t="shared" si="19"/>
        <v>7.5044039209075847E-2</v>
      </c>
      <c r="BB15">
        <f t="shared" si="20"/>
        <v>2.3604122125815192</v>
      </c>
      <c r="BC15">
        <f t="shared" si="21"/>
        <v>2.0596746135431423</v>
      </c>
      <c r="BD15">
        <f t="shared" si="22"/>
        <v>4.701840750234916E-2</v>
      </c>
      <c r="BE15">
        <f t="shared" si="23"/>
        <v>47.694447391681493</v>
      </c>
      <c r="BF15">
        <f t="shared" si="24"/>
        <v>1.2149833310240077</v>
      </c>
      <c r="BG15">
        <f t="shared" si="25"/>
        <v>53.455070793599432</v>
      </c>
      <c r="BH15">
        <f t="shared" si="26"/>
        <v>404.41776891746775</v>
      </c>
      <c r="BI15">
        <f t="shared" si="27"/>
        <v>-6.3194345044109198E-3</v>
      </c>
    </row>
    <row r="16" spans="1:61">
      <c r="A16" s="1">
        <v>12</v>
      </c>
      <c r="B16" s="1" t="s">
        <v>109</v>
      </c>
      <c r="C16" s="1" t="s">
        <v>99</v>
      </c>
      <c r="D16" s="1">
        <v>35</v>
      </c>
      <c r="E16" s="1" t="s">
        <v>75</v>
      </c>
      <c r="F16" s="1" t="s">
        <v>105</v>
      </c>
      <c r="G16" s="1">
        <v>0</v>
      </c>
      <c r="H16" s="1">
        <v>2312</v>
      </c>
      <c r="I16" s="1">
        <v>0</v>
      </c>
      <c r="J16">
        <f t="shared" si="0"/>
        <v>8.8674819703846133</v>
      </c>
      <c r="K16">
        <f t="shared" si="1"/>
        <v>0.83810834013620561</v>
      </c>
      <c r="L16">
        <f t="shared" si="2"/>
        <v>363.10831077151573</v>
      </c>
      <c r="M16">
        <f t="shared" si="3"/>
        <v>11.115580984290082</v>
      </c>
      <c r="N16">
        <f t="shared" si="4"/>
        <v>1.4810725259035493</v>
      </c>
      <c r="O16">
        <f t="shared" si="5"/>
        <v>30.744451522827148</v>
      </c>
      <c r="P16" s="1">
        <v>2.5</v>
      </c>
      <c r="Q16">
        <f t="shared" si="6"/>
        <v>2.1884783655405045</v>
      </c>
      <c r="R16" s="1">
        <v>1</v>
      </c>
      <c r="S16">
        <f t="shared" si="7"/>
        <v>4.3769567310810089</v>
      </c>
      <c r="T16" s="1">
        <v>31.742595672607422</v>
      </c>
      <c r="U16" s="1">
        <v>30.744451522827148</v>
      </c>
      <c r="V16" s="1">
        <v>31.820798873901367</v>
      </c>
      <c r="W16" s="1">
        <v>400.38522338867188</v>
      </c>
      <c r="X16" s="1">
        <v>392.13955688476562</v>
      </c>
      <c r="Y16" s="1">
        <v>23.712841033935547</v>
      </c>
      <c r="Z16" s="1">
        <v>30.431716918945312</v>
      </c>
      <c r="AA16" s="1">
        <v>49.094440460205078</v>
      </c>
      <c r="AB16" s="1">
        <v>63.005023956298828</v>
      </c>
      <c r="AC16" s="1">
        <v>401.00885009765625</v>
      </c>
      <c r="AD16" s="1">
        <v>434.88003540039062</v>
      </c>
      <c r="AE16" s="1">
        <v>385.65081787109375</v>
      </c>
      <c r="AF16" s="1">
        <v>97.430824279785156</v>
      </c>
      <c r="AG16" s="1">
        <v>21.33488655090332</v>
      </c>
      <c r="AH16" s="1">
        <v>-0.46630460023880005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1.604035400390625</v>
      </c>
      <c r="AQ16">
        <f t="shared" si="9"/>
        <v>1.1115580984290082E-2</v>
      </c>
      <c r="AR16">
        <f t="shared" si="10"/>
        <v>303.89445152282713</v>
      </c>
      <c r="AS16">
        <f t="shared" si="11"/>
        <v>304.8925956726074</v>
      </c>
      <c r="AT16">
        <f t="shared" si="12"/>
        <v>82.627205689239418</v>
      </c>
      <c r="AU16">
        <f t="shared" si="13"/>
        <v>-3.1741343931691053</v>
      </c>
      <c r="AV16">
        <f t="shared" si="14"/>
        <v>4.4460597895654752</v>
      </c>
      <c r="AW16">
        <f t="shared" si="15"/>
        <v>45.632989584467055</v>
      </c>
      <c r="AX16">
        <f t="shared" si="16"/>
        <v>15.201272665521742</v>
      </c>
      <c r="AY16">
        <f t="shared" si="17"/>
        <v>31.243523597717285</v>
      </c>
      <c r="AZ16">
        <f t="shared" si="18"/>
        <v>4.5743994357977993</v>
      </c>
      <c r="BA16">
        <f t="shared" si="19"/>
        <v>0.70341671496691172</v>
      </c>
      <c r="BB16">
        <f t="shared" si="20"/>
        <v>2.9649872636619259</v>
      </c>
      <c r="BC16">
        <f t="shared" si="21"/>
        <v>1.6094121721358734</v>
      </c>
      <c r="BD16">
        <f t="shared" si="22"/>
        <v>0.45003205640885818</v>
      </c>
      <c r="BE16">
        <f t="shared" si="23"/>
        <v>35.377942021309174</v>
      </c>
      <c r="BF16">
        <f t="shared" si="24"/>
        <v>0.92596705534152213</v>
      </c>
      <c r="BG16">
        <f t="shared" si="25"/>
        <v>70.936154057880813</v>
      </c>
      <c r="BH16">
        <f t="shared" si="26"/>
        <v>389.4045285544621</v>
      </c>
      <c r="BI16">
        <f t="shared" si="27"/>
        <v>1.615351186314486E-2</v>
      </c>
    </row>
    <row r="17" spans="1:61">
      <c r="A17" s="1">
        <v>13</v>
      </c>
      <c r="B17" s="1" t="s">
        <v>110</v>
      </c>
      <c r="C17" s="1" t="s">
        <v>99</v>
      </c>
      <c r="D17" s="1">
        <v>35</v>
      </c>
      <c r="E17" s="1" t="s">
        <v>78</v>
      </c>
      <c r="F17" s="1" t="s">
        <v>105</v>
      </c>
      <c r="G17" s="1">
        <v>0</v>
      </c>
      <c r="H17" s="1">
        <v>2471.5</v>
      </c>
      <c r="I17" s="1">
        <v>0</v>
      </c>
      <c r="J17">
        <f t="shared" si="0"/>
        <v>-11.373935298052977</v>
      </c>
      <c r="K17">
        <f t="shared" si="1"/>
        <v>0.34249440577026613</v>
      </c>
      <c r="L17">
        <f t="shared" si="2"/>
        <v>445.23109913604691</v>
      </c>
      <c r="M17">
        <f t="shared" si="3"/>
        <v>6.9167691787299166</v>
      </c>
      <c r="N17">
        <f t="shared" si="4"/>
        <v>2.02990180936286</v>
      </c>
      <c r="O17">
        <f t="shared" si="5"/>
        <v>31.36982536315918</v>
      </c>
      <c r="P17" s="1">
        <v>1.5</v>
      </c>
      <c r="Q17">
        <f t="shared" si="6"/>
        <v>2.4080436080694199</v>
      </c>
      <c r="R17" s="1">
        <v>1</v>
      </c>
      <c r="S17">
        <f t="shared" si="7"/>
        <v>4.8160872161388397</v>
      </c>
      <c r="T17" s="1">
        <v>32.090343475341797</v>
      </c>
      <c r="U17" s="1">
        <v>31.36982536315918</v>
      </c>
      <c r="V17" s="1">
        <v>32.193134307861328</v>
      </c>
      <c r="W17" s="1">
        <v>400.19622802734375</v>
      </c>
      <c r="X17" s="1">
        <v>403.40670776367188</v>
      </c>
      <c r="Y17" s="1">
        <v>23.935403823852539</v>
      </c>
      <c r="Z17" s="1">
        <v>26.453990936279297</v>
      </c>
      <c r="AA17" s="1">
        <v>48.589740753173828</v>
      </c>
      <c r="AB17" s="1">
        <v>53.702568054199219</v>
      </c>
      <c r="AC17" s="1">
        <v>401.04586791992188</v>
      </c>
      <c r="AD17" s="1">
        <v>3.0687017440795898</v>
      </c>
      <c r="AE17" s="1">
        <v>5.3683452606201172</v>
      </c>
      <c r="AF17" s="1">
        <v>97.432708740234375</v>
      </c>
      <c r="AG17" s="1">
        <v>21.33488655090332</v>
      </c>
      <c r="AH17" s="1">
        <v>-0.46630460023880005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2.6736391194661455</v>
      </c>
      <c r="AQ17">
        <f t="shared" si="9"/>
        <v>6.9167691787299168E-3</v>
      </c>
      <c r="AR17">
        <f t="shared" si="10"/>
        <v>304.51982536315916</v>
      </c>
      <c r="AS17">
        <f t="shared" si="11"/>
        <v>305.24034347534177</v>
      </c>
      <c r="AT17">
        <f t="shared" si="12"/>
        <v>0.58305332405876698</v>
      </c>
      <c r="AU17">
        <f t="shared" si="13"/>
        <v>-2.1748046257977216</v>
      </c>
      <c r="AV17">
        <f t="shared" si="14"/>
        <v>4.6073858032741608</v>
      </c>
      <c r="AW17">
        <f t="shared" si="15"/>
        <v>47.287875528103456</v>
      </c>
      <c r="AX17">
        <f t="shared" si="16"/>
        <v>20.833884591824159</v>
      </c>
      <c r="AY17">
        <f t="shared" si="17"/>
        <v>31.730084419250488</v>
      </c>
      <c r="AZ17">
        <f t="shared" si="18"/>
        <v>4.7026157956801278</v>
      </c>
      <c r="BA17">
        <f t="shared" si="19"/>
        <v>0.31975512846858878</v>
      </c>
      <c r="BB17">
        <f t="shared" si="20"/>
        <v>2.5774839939113008</v>
      </c>
      <c r="BC17">
        <f t="shared" si="21"/>
        <v>2.125131801768827</v>
      </c>
      <c r="BD17">
        <f t="shared" si="22"/>
        <v>0.20177267636923649</v>
      </c>
      <c r="BE17">
        <f t="shared" si="23"/>
        <v>43.380072004216878</v>
      </c>
      <c r="BF17">
        <f t="shared" si="24"/>
        <v>1.1036779770079506</v>
      </c>
      <c r="BG17">
        <f t="shared" si="25"/>
        <v>57.292908294986013</v>
      </c>
      <c r="BH17">
        <f t="shared" si="26"/>
        <v>406.5949416895271</v>
      </c>
      <c r="BI17">
        <f t="shared" si="27"/>
        <v>-1.6026904547229846E-2</v>
      </c>
    </row>
    <row r="18" spans="1:61">
      <c r="A18" s="1">
        <v>16</v>
      </c>
      <c r="B18" s="1" t="s">
        <v>113</v>
      </c>
      <c r="C18" s="1" t="s">
        <v>99</v>
      </c>
      <c r="D18" s="1">
        <v>33</v>
      </c>
      <c r="E18" s="1" t="s">
        <v>75</v>
      </c>
      <c r="F18" s="1" t="s">
        <v>105</v>
      </c>
      <c r="G18" s="1">
        <v>0</v>
      </c>
      <c r="H18" s="1">
        <v>4264.5</v>
      </c>
      <c r="I18" s="1">
        <v>0</v>
      </c>
      <c r="J18">
        <f t="shared" si="0"/>
        <v>25.919639378308435</v>
      </c>
      <c r="K18">
        <f t="shared" si="1"/>
        <v>1.0892935192321282</v>
      </c>
      <c r="L18">
        <f t="shared" si="2"/>
        <v>327.43569079595153</v>
      </c>
      <c r="M18">
        <f t="shared" si="3"/>
        <v>17.300354914606562</v>
      </c>
      <c r="N18">
        <f t="shared" si="4"/>
        <v>1.8284344878906258</v>
      </c>
      <c r="O18">
        <f t="shared" si="5"/>
        <v>33.859821319580078</v>
      </c>
      <c r="P18" s="1">
        <v>2</v>
      </c>
      <c r="Q18">
        <f t="shared" si="6"/>
        <v>2.2982609868049622</v>
      </c>
      <c r="R18" s="1">
        <v>1</v>
      </c>
      <c r="S18">
        <f t="shared" si="7"/>
        <v>4.5965219736099243</v>
      </c>
      <c r="T18" s="1">
        <v>33.862133026123047</v>
      </c>
      <c r="U18" s="1">
        <v>33.859821319580078</v>
      </c>
      <c r="V18" s="1">
        <v>33.851638793945312</v>
      </c>
      <c r="W18" s="1">
        <v>400.38705444335938</v>
      </c>
      <c r="X18" s="1">
        <v>384.10812377929688</v>
      </c>
      <c r="Y18" s="1">
        <v>27.295717239379883</v>
      </c>
      <c r="Z18" s="1">
        <v>35.635848999023438</v>
      </c>
      <c r="AA18" s="1">
        <v>50.171848297119141</v>
      </c>
      <c r="AB18" s="1">
        <v>65.501716613769531</v>
      </c>
      <c r="AC18" s="1">
        <v>400.0858154296875</v>
      </c>
      <c r="AD18" s="1">
        <v>1225.4434814453125</v>
      </c>
      <c r="AE18" s="1">
        <v>1313.7427978515625</v>
      </c>
      <c r="AF18" s="1">
        <v>97.456336975097656</v>
      </c>
      <c r="AG18" s="1">
        <v>21.33488655090332</v>
      </c>
      <c r="AH18" s="1">
        <v>-0.46630460023880005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2.0004290771484374</v>
      </c>
      <c r="AQ18">
        <f t="shared" si="9"/>
        <v>1.7300354914606561E-2</v>
      </c>
      <c r="AR18">
        <f t="shared" si="10"/>
        <v>307.00982131958006</v>
      </c>
      <c r="AS18">
        <f t="shared" si="11"/>
        <v>307.01213302612302</v>
      </c>
      <c r="AT18">
        <f t="shared" si="12"/>
        <v>232.83425855292444</v>
      </c>
      <c r="AU18">
        <f t="shared" si="13"/>
        <v>-4.0588176585539211</v>
      </c>
      <c r="AV18">
        <f t="shared" si="14"/>
        <v>5.3013737963331504</v>
      </c>
      <c r="AW18">
        <f t="shared" si="15"/>
        <v>54.397425153458968</v>
      </c>
      <c r="AX18">
        <f t="shared" si="16"/>
        <v>18.761576154435531</v>
      </c>
      <c r="AY18">
        <f t="shared" si="17"/>
        <v>33.860977172851562</v>
      </c>
      <c r="AZ18">
        <f t="shared" si="18"/>
        <v>5.3017159539937531</v>
      </c>
      <c r="BA18">
        <f t="shared" si="19"/>
        <v>0.88060571138206845</v>
      </c>
      <c r="BB18">
        <f t="shared" si="20"/>
        <v>3.4729393084425246</v>
      </c>
      <c r="BC18">
        <f t="shared" si="21"/>
        <v>1.8287766455512284</v>
      </c>
      <c r="BD18">
        <f t="shared" si="22"/>
        <v>0.56596510780570763</v>
      </c>
      <c r="BE18">
        <f t="shared" si="23"/>
        <v>31.910683019884136</v>
      </c>
      <c r="BF18">
        <f t="shared" si="24"/>
        <v>0.8524570831105136</v>
      </c>
      <c r="BG18">
        <f t="shared" si="25"/>
        <v>70.803435654138056</v>
      </c>
      <c r="BH18">
        <f t="shared" si="26"/>
        <v>376.4955172560139</v>
      </c>
      <c r="BI18">
        <f t="shared" si="27"/>
        <v>4.8744259487493544E-2</v>
      </c>
    </row>
    <row r="19" spans="1:61">
      <c r="A19" s="1">
        <v>17</v>
      </c>
      <c r="B19" s="1" t="s">
        <v>114</v>
      </c>
      <c r="C19" s="1" t="s">
        <v>99</v>
      </c>
      <c r="D19" s="1">
        <v>33</v>
      </c>
      <c r="E19" s="1" t="s">
        <v>78</v>
      </c>
      <c r="F19" s="1" t="s">
        <v>105</v>
      </c>
      <c r="G19" s="1">
        <v>0</v>
      </c>
      <c r="H19" s="1">
        <v>4522</v>
      </c>
      <c r="I19" s="1">
        <v>0</v>
      </c>
      <c r="J19">
        <f t="shared" si="0"/>
        <v>-0.49814278716858196</v>
      </c>
      <c r="K19">
        <f t="shared" si="1"/>
        <v>4.9883942605938564E-2</v>
      </c>
      <c r="L19">
        <f t="shared" si="2"/>
        <v>398.57792397424504</v>
      </c>
      <c r="M19">
        <f t="shared" si="3"/>
        <v>1.3455565622465329</v>
      </c>
      <c r="N19">
        <f t="shared" si="4"/>
        <v>2.548264271403625</v>
      </c>
      <c r="O19">
        <f t="shared" si="5"/>
        <v>33.773063659667969</v>
      </c>
      <c r="P19" s="1">
        <v>2</v>
      </c>
      <c r="Q19">
        <f t="shared" si="6"/>
        <v>2.2982609868049622</v>
      </c>
      <c r="R19" s="1">
        <v>1</v>
      </c>
      <c r="S19">
        <f t="shared" si="7"/>
        <v>4.5965219736099243</v>
      </c>
      <c r="T19" s="1">
        <v>34.308895111083984</v>
      </c>
      <c r="U19" s="1">
        <v>33.773063659667969</v>
      </c>
      <c r="V19" s="1">
        <v>34.348133087158203</v>
      </c>
      <c r="W19" s="1">
        <v>399.86090087890625</v>
      </c>
      <c r="X19" s="1">
        <v>399.84097290039062</v>
      </c>
      <c r="Y19" s="1">
        <v>27.332042694091797</v>
      </c>
      <c r="Z19" s="1">
        <v>27.985830307006836</v>
      </c>
      <c r="AA19" s="1">
        <v>49.004417419433594</v>
      </c>
      <c r="AB19" s="1">
        <v>50.176612854003906</v>
      </c>
      <c r="AC19" s="1">
        <v>400.099365234375</v>
      </c>
      <c r="AD19" s="1">
        <v>41.918621063232422</v>
      </c>
      <c r="AE19" s="1">
        <v>51.390918731689453</v>
      </c>
      <c r="AF19" s="1">
        <v>97.459396362304688</v>
      </c>
      <c r="AG19" s="1">
        <v>21.33488655090332</v>
      </c>
      <c r="AH19" s="1">
        <v>-0.46630460023880005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2.000496826171875</v>
      </c>
      <c r="AQ19">
        <f t="shared" si="9"/>
        <v>1.3455565622465329E-3</v>
      </c>
      <c r="AR19">
        <f t="shared" si="10"/>
        <v>306.92306365966795</v>
      </c>
      <c r="AS19">
        <f t="shared" si="11"/>
        <v>307.45889511108396</v>
      </c>
      <c r="AT19">
        <f t="shared" si="12"/>
        <v>7.9645379020723794</v>
      </c>
      <c r="AU19">
        <f t="shared" si="13"/>
        <v>-0.34214840379040862</v>
      </c>
      <c r="AV19">
        <f t="shared" si="14"/>
        <v>5.2757463998224035</v>
      </c>
      <c r="AW19">
        <f t="shared" si="15"/>
        <v>54.132762942732072</v>
      </c>
      <c r="AX19">
        <f t="shared" si="16"/>
        <v>26.146932635725236</v>
      </c>
      <c r="AY19">
        <f t="shared" si="17"/>
        <v>34.040979385375977</v>
      </c>
      <c r="AZ19">
        <f t="shared" si="18"/>
        <v>5.355235463543659</v>
      </c>
      <c r="BA19">
        <f t="shared" si="19"/>
        <v>4.9348387216507764E-2</v>
      </c>
      <c r="BB19">
        <f t="shared" si="20"/>
        <v>2.7274821284187785</v>
      </c>
      <c r="BC19">
        <f t="shared" si="21"/>
        <v>2.6277533351248805</v>
      </c>
      <c r="BD19">
        <f t="shared" si="22"/>
        <v>3.0890415311253694E-2</v>
      </c>
      <c r="BE19">
        <f t="shared" si="23"/>
        <v>38.845163873870497</v>
      </c>
      <c r="BF19">
        <f t="shared" si="24"/>
        <v>0.99684112181654716</v>
      </c>
      <c r="BG19">
        <f t="shared" si="25"/>
        <v>50.171135148034821</v>
      </c>
      <c r="BH19">
        <f t="shared" si="26"/>
        <v>399.98727759914732</v>
      </c>
      <c r="BI19">
        <f t="shared" si="27"/>
        <v>-6.2482960078295629E-4</v>
      </c>
    </row>
    <row r="20" spans="1:61">
      <c r="A20" s="1">
        <v>1</v>
      </c>
      <c r="B20" s="1" t="s">
        <v>126</v>
      </c>
      <c r="C20" s="1" t="s">
        <v>127</v>
      </c>
      <c r="D20" s="1">
        <v>32</v>
      </c>
      <c r="E20" s="1" t="s">
        <v>75</v>
      </c>
      <c r="F20" s="1" t="s">
        <v>105</v>
      </c>
      <c r="G20" s="1">
        <v>0</v>
      </c>
      <c r="H20" s="1">
        <v>534</v>
      </c>
      <c r="I20" s="1">
        <v>0</v>
      </c>
      <c r="J20">
        <f t="shared" si="0"/>
        <v>14.733966597254534</v>
      </c>
      <c r="K20">
        <f t="shared" si="1"/>
        <v>0.90086893746919339</v>
      </c>
      <c r="L20">
        <f t="shared" si="2"/>
        <v>344.27608507997883</v>
      </c>
      <c r="M20">
        <f t="shared" si="3"/>
        <v>17.61253102017686</v>
      </c>
      <c r="N20">
        <f t="shared" si="4"/>
        <v>2.1512316565672336</v>
      </c>
      <c r="O20">
        <f t="shared" si="5"/>
        <v>37.548614501953125</v>
      </c>
      <c r="P20" s="1">
        <v>2</v>
      </c>
      <c r="Q20">
        <f t="shared" si="6"/>
        <v>2.2982609868049622</v>
      </c>
      <c r="R20" s="1">
        <v>1</v>
      </c>
      <c r="S20">
        <f t="shared" si="7"/>
        <v>4.5965219736099243</v>
      </c>
      <c r="T20" s="1">
        <v>37.462371826171875</v>
      </c>
      <c r="U20" s="1">
        <v>37.548614501953125</v>
      </c>
      <c r="V20" s="1">
        <v>37.350173950195312</v>
      </c>
      <c r="W20" s="1">
        <v>398.99942016601562</v>
      </c>
      <c r="X20" s="1">
        <v>388.21511840820312</v>
      </c>
      <c r="Y20" s="1">
        <v>36.186031341552734</v>
      </c>
      <c r="Z20" s="1">
        <v>44.598453521728516</v>
      </c>
      <c r="AA20" s="1">
        <v>54.523490905761719</v>
      </c>
      <c r="AB20" s="1">
        <v>67.198951721191406</v>
      </c>
      <c r="AC20" s="1">
        <v>400.05218505859375</v>
      </c>
      <c r="AD20" s="1">
        <v>1541.20654296875</v>
      </c>
      <c r="AE20" s="1">
        <v>1783.7088623046875</v>
      </c>
      <c r="AF20" s="1">
        <v>97.423057556152344</v>
      </c>
      <c r="AG20" s="1">
        <v>23.52284049987793</v>
      </c>
      <c r="AH20" s="1">
        <v>-0.85864639282226562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2.0002609252929688</v>
      </c>
      <c r="AQ20">
        <f t="shared" si="9"/>
        <v>1.7612531020176861E-2</v>
      </c>
      <c r="AR20">
        <f t="shared" si="10"/>
        <v>310.6986145019531</v>
      </c>
      <c r="AS20">
        <f t="shared" si="11"/>
        <v>310.61237182617185</v>
      </c>
      <c r="AT20">
        <f t="shared" si="12"/>
        <v>292.82923948953976</v>
      </c>
      <c r="AU20">
        <f t="shared" si="13"/>
        <v>-3.700713761040038</v>
      </c>
      <c r="AV20">
        <f t="shared" si="14"/>
        <v>6.4961493609299756</v>
      </c>
      <c r="AW20">
        <f t="shared" si="15"/>
        <v>66.679793509721748</v>
      </c>
      <c r="AX20">
        <f t="shared" si="16"/>
        <v>22.081339987993232</v>
      </c>
      <c r="AY20">
        <f t="shared" si="17"/>
        <v>37.5054931640625</v>
      </c>
      <c r="AZ20">
        <f t="shared" si="18"/>
        <v>6.4809351786413849</v>
      </c>
      <c r="BA20">
        <f t="shared" si="19"/>
        <v>0.7532416619808715</v>
      </c>
      <c r="BB20">
        <f t="shared" si="20"/>
        <v>4.3449177043627421</v>
      </c>
      <c r="BC20">
        <f t="shared" si="21"/>
        <v>2.1360174742786429</v>
      </c>
      <c r="BD20">
        <f t="shared" si="22"/>
        <v>0.4821334702729515</v>
      </c>
      <c r="BE20">
        <f t="shared" si="23"/>
        <v>33.540428851953578</v>
      </c>
      <c r="BF20">
        <f t="shared" si="24"/>
        <v>0.88681782021167199</v>
      </c>
      <c r="BG20">
        <f t="shared" si="25"/>
        <v>70.679868597084905</v>
      </c>
      <c r="BH20">
        <f t="shared" si="26"/>
        <v>383.88774762209721</v>
      </c>
      <c r="BI20">
        <f t="shared" si="27"/>
        <v>2.7127586891180173E-2</v>
      </c>
    </row>
    <row r="21" spans="1:61">
      <c r="A21" s="1">
        <v>2</v>
      </c>
      <c r="B21" s="1" t="s">
        <v>128</v>
      </c>
      <c r="C21" s="1" t="s">
        <v>127</v>
      </c>
      <c r="D21" s="1">
        <v>32</v>
      </c>
      <c r="E21" s="1" t="s">
        <v>78</v>
      </c>
      <c r="F21" s="1" t="s">
        <v>105</v>
      </c>
      <c r="G21" s="1">
        <v>0</v>
      </c>
      <c r="H21" s="1">
        <v>717.5</v>
      </c>
      <c r="I21" s="1">
        <v>0</v>
      </c>
      <c r="J21">
        <f t="shared" si="0"/>
        <v>-2.707250792286088</v>
      </c>
      <c r="K21">
        <f t="shared" si="1"/>
        <v>0.10941613328526943</v>
      </c>
      <c r="L21">
        <f t="shared" si="2"/>
        <v>420.93763273354222</v>
      </c>
      <c r="M21">
        <f t="shared" si="3"/>
        <v>3.2334629150608505</v>
      </c>
      <c r="N21">
        <f t="shared" si="4"/>
        <v>2.7936020581786059</v>
      </c>
      <c r="O21">
        <f t="shared" si="5"/>
        <v>37.22271728515625</v>
      </c>
      <c r="P21" s="1">
        <v>1.5</v>
      </c>
      <c r="Q21">
        <f t="shared" si="6"/>
        <v>2.4080436080694199</v>
      </c>
      <c r="R21" s="1">
        <v>1</v>
      </c>
      <c r="S21">
        <f t="shared" si="7"/>
        <v>4.8160872161388397</v>
      </c>
      <c r="T21" s="1">
        <v>37.639041900634766</v>
      </c>
      <c r="U21" s="1">
        <v>37.22271728515625</v>
      </c>
      <c r="V21" s="1">
        <v>37.589431762695312</v>
      </c>
      <c r="W21" s="1">
        <v>399.8443603515625</v>
      </c>
      <c r="X21" s="1">
        <v>400.3740234375</v>
      </c>
      <c r="Y21" s="1">
        <v>35.667015075683594</v>
      </c>
      <c r="Z21" s="1">
        <v>36.834716796875</v>
      </c>
      <c r="AA21" s="1">
        <v>53.224437713623047</v>
      </c>
      <c r="AB21" s="1">
        <v>54.966945648193359</v>
      </c>
      <c r="AC21" s="1">
        <v>400.06268310546875</v>
      </c>
      <c r="AD21" s="1">
        <v>23.032281875610352</v>
      </c>
      <c r="AE21" s="1">
        <v>26.115791320800781</v>
      </c>
      <c r="AF21" s="1">
        <v>97.416999816894531</v>
      </c>
      <c r="AG21" s="1">
        <v>23.52284049987793</v>
      </c>
      <c r="AH21" s="1">
        <v>-0.85864639282226562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2.6670845540364581</v>
      </c>
      <c r="AQ21">
        <f t="shared" si="9"/>
        <v>3.2334629150608503E-3</v>
      </c>
      <c r="AR21">
        <f t="shared" si="10"/>
        <v>310.37271728515623</v>
      </c>
      <c r="AS21">
        <f t="shared" si="11"/>
        <v>310.78904190063474</v>
      </c>
      <c r="AT21">
        <f t="shared" si="12"/>
        <v>4.3761335014527276</v>
      </c>
      <c r="AU21">
        <f t="shared" si="13"/>
        <v>-0.97210216508851577</v>
      </c>
      <c r="AV21">
        <f t="shared" si="14"/>
        <v>6.3819296576351396</v>
      </c>
      <c r="AW21">
        <f t="shared" si="15"/>
        <v>65.511457647337181</v>
      </c>
      <c r="AX21">
        <f t="shared" si="16"/>
        <v>28.676740850462181</v>
      </c>
      <c r="AY21">
        <f t="shared" si="17"/>
        <v>37.430879592895508</v>
      </c>
      <c r="AZ21">
        <f t="shared" si="18"/>
        <v>6.4546828706429009</v>
      </c>
      <c r="BA21">
        <f t="shared" si="19"/>
        <v>0.10698554104447854</v>
      </c>
      <c r="BB21">
        <f t="shared" si="20"/>
        <v>3.5883275994565338</v>
      </c>
      <c r="BC21">
        <f t="shared" si="21"/>
        <v>2.8663552711863671</v>
      </c>
      <c r="BD21">
        <f t="shared" si="22"/>
        <v>6.7080169704616915E-2</v>
      </c>
      <c r="BE21">
        <f t="shared" si="23"/>
        <v>41.006481290927496</v>
      </c>
      <c r="BF21">
        <f t="shared" si="24"/>
        <v>1.0513609976978247</v>
      </c>
      <c r="BG21">
        <f t="shared" si="25"/>
        <v>54.890370648221065</v>
      </c>
      <c r="BH21">
        <f t="shared" si="26"/>
        <v>401.13289436436753</v>
      </c>
      <c r="BI21">
        <f t="shared" si="27"/>
        <v>-3.7045578040102458E-3</v>
      </c>
    </row>
    <row r="22" spans="1:61">
      <c r="A22" s="1">
        <v>9</v>
      </c>
      <c r="B22" s="1" t="s">
        <v>135</v>
      </c>
      <c r="C22" s="1" t="s">
        <v>127</v>
      </c>
      <c r="D22" s="1">
        <v>18</v>
      </c>
      <c r="E22" s="1" t="s">
        <v>75</v>
      </c>
      <c r="F22" s="1" t="s">
        <v>105</v>
      </c>
      <c r="G22" s="1">
        <v>0</v>
      </c>
      <c r="H22" s="1">
        <v>2434</v>
      </c>
      <c r="I22" s="1">
        <v>0</v>
      </c>
      <c r="J22">
        <f t="shared" si="0"/>
        <v>4.3227067505912329</v>
      </c>
      <c r="K22">
        <f t="shared" si="1"/>
        <v>0.41338163334776706</v>
      </c>
      <c r="L22">
        <f t="shared" si="2"/>
        <v>360.84268473802513</v>
      </c>
      <c r="M22">
        <f t="shared" si="3"/>
        <v>10.464490631722825</v>
      </c>
      <c r="N22">
        <f t="shared" si="4"/>
        <v>2.5287049647827553</v>
      </c>
      <c r="O22">
        <f t="shared" si="5"/>
        <v>38.971523284912109</v>
      </c>
      <c r="P22" s="1">
        <v>2</v>
      </c>
      <c r="Q22">
        <f t="shared" si="6"/>
        <v>2.2982609868049622</v>
      </c>
      <c r="R22" s="1">
        <v>1</v>
      </c>
      <c r="S22">
        <f t="shared" si="7"/>
        <v>4.5965219736099243</v>
      </c>
      <c r="T22" s="1">
        <v>40.114089965820312</v>
      </c>
      <c r="U22" s="1">
        <v>38.971523284912109</v>
      </c>
      <c r="V22" s="1">
        <v>40.083393096923828</v>
      </c>
      <c r="W22" s="1">
        <v>399.5848388671875</v>
      </c>
      <c r="X22" s="1">
        <v>395.3555908203125</v>
      </c>
      <c r="Y22" s="1">
        <v>41.078639984130859</v>
      </c>
      <c r="Z22" s="1">
        <v>46.069011688232422</v>
      </c>
      <c r="AA22" s="1">
        <v>53.641685485839844</v>
      </c>
      <c r="AB22" s="1">
        <v>60.158260345458984</v>
      </c>
      <c r="AC22" s="1">
        <v>400.06646728515625</v>
      </c>
      <c r="AD22" s="1">
        <v>886.015380859375</v>
      </c>
      <c r="AE22" s="1">
        <v>318.46810913085938</v>
      </c>
      <c r="AF22" s="1">
        <v>97.401268005371094</v>
      </c>
      <c r="AG22" s="1">
        <v>23.52284049987793</v>
      </c>
      <c r="AH22" s="1">
        <v>-0.85864639282226562</v>
      </c>
      <c r="AI22" s="1">
        <v>0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2.0003323364257812</v>
      </c>
      <c r="AQ22">
        <f t="shared" si="9"/>
        <v>1.0464490631722825E-2</v>
      </c>
      <c r="AR22">
        <f t="shared" si="10"/>
        <v>312.12152328491209</v>
      </c>
      <c r="AS22">
        <f t="shared" si="11"/>
        <v>313.26408996582029</v>
      </c>
      <c r="AT22">
        <f t="shared" si="12"/>
        <v>168.34292025085597</v>
      </c>
      <c r="AU22">
        <f t="shared" si="13"/>
        <v>-2.11902986212213</v>
      </c>
      <c r="AV22">
        <f t="shared" si="14"/>
        <v>7.0158851189708544</v>
      </c>
      <c r="AW22">
        <f t="shared" si="15"/>
        <v>72.030736998043707</v>
      </c>
      <c r="AX22">
        <f t="shared" si="16"/>
        <v>25.961725309811285</v>
      </c>
      <c r="AY22">
        <f t="shared" si="17"/>
        <v>39.542806625366211</v>
      </c>
      <c r="AZ22">
        <f t="shared" si="18"/>
        <v>7.2344821175969312</v>
      </c>
      <c r="BA22">
        <f t="shared" si="19"/>
        <v>0.37927231943762607</v>
      </c>
      <c r="BB22">
        <f t="shared" si="20"/>
        <v>4.4871801541880991</v>
      </c>
      <c r="BC22">
        <f t="shared" si="21"/>
        <v>2.747301963408832</v>
      </c>
      <c r="BD22">
        <f t="shared" si="22"/>
        <v>0.23989059675252691</v>
      </c>
      <c r="BE22">
        <f t="shared" si="23"/>
        <v>35.146535043946017</v>
      </c>
      <c r="BF22">
        <f t="shared" si="24"/>
        <v>0.91270414056703364</v>
      </c>
      <c r="BG22">
        <f t="shared" si="25"/>
        <v>64.856172526625258</v>
      </c>
      <c r="BH22">
        <f t="shared" si="26"/>
        <v>394.08601044045082</v>
      </c>
      <c r="BI22">
        <f t="shared" si="27"/>
        <v>7.1140362096338908E-3</v>
      </c>
    </row>
    <row r="23" spans="1:61">
      <c r="A23" s="1">
        <v>10</v>
      </c>
      <c r="B23" s="1" t="s">
        <v>136</v>
      </c>
      <c r="C23" s="1" t="s">
        <v>127</v>
      </c>
      <c r="D23" s="1">
        <v>18</v>
      </c>
      <c r="E23" s="1" t="s">
        <v>78</v>
      </c>
      <c r="F23" s="1" t="s">
        <v>105</v>
      </c>
      <c r="G23" s="1">
        <v>0</v>
      </c>
      <c r="H23" s="1">
        <v>2569</v>
      </c>
      <c r="I23" s="1">
        <v>0</v>
      </c>
      <c r="J23">
        <f t="shared" si="0"/>
        <v>-1.3914726157501556</v>
      </c>
      <c r="K23">
        <f t="shared" si="1"/>
        <v>0.11890533080069643</v>
      </c>
      <c r="L23">
        <f t="shared" si="2"/>
        <v>398.36252198031559</v>
      </c>
      <c r="M23">
        <f t="shared" si="3"/>
        <v>3.7380725354782447</v>
      </c>
      <c r="N23">
        <f t="shared" si="4"/>
        <v>2.9597103387111687</v>
      </c>
      <c r="O23">
        <f t="shared" si="5"/>
        <v>39.208683013916016</v>
      </c>
      <c r="P23" s="1">
        <v>2</v>
      </c>
      <c r="Q23">
        <f t="shared" si="6"/>
        <v>2.2982609868049622</v>
      </c>
      <c r="R23" s="1">
        <v>1</v>
      </c>
      <c r="S23">
        <f t="shared" si="7"/>
        <v>4.5965219736099243</v>
      </c>
      <c r="T23" s="1">
        <v>39.966876983642578</v>
      </c>
      <c r="U23" s="1">
        <v>39.208683013916016</v>
      </c>
      <c r="V23" s="1">
        <v>40.00177001953125</v>
      </c>
      <c r="W23" s="1">
        <v>399.792236328125</v>
      </c>
      <c r="X23" s="1">
        <v>399.7408447265625</v>
      </c>
      <c r="Y23" s="1">
        <v>40.780323028564453</v>
      </c>
      <c r="Z23" s="1">
        <v>42.569717407226562</v>
      </c>
      <c r="AA23" s="1">
        <v>53.670810699462891</v>
      </c>
      <c r="AB23" s="1">
        <v>56.025829315185547</v>
      </c>
      <c r="AC23" s="1">
        <v>400.017333984375</v>
      </c>
      <c r="AD23" s="1">
        <v>57.567276000976562</v>
      </c>
      <c r="AE23" s="1">
        <v>78.130775451660156</v>
      </c>
      <c r="AF23" s="1">
        <v>97.398262023925781</v>
      </c>
      <c r="AG23" s="1">
        <v>23.52284049987793</v>
      </c>
      <c r="AH23" s="1">
        <v>-0.85864639282226562</v>
      </c>
      <c r="AI23" s="1">
        <v>0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2.0000866699218749</v>
      </c>
      <c r="AQ23">
        <f t="shared" si="9"/>
        <v>3.7380725354782445E-3</v>
      </c>
      <c r="AR23">
        <f t="shared" si="10"/>
        <v>312.35868301391599</v>
      </c>
      <c r="AS23">
        <f t="shared" si="11"/>
        <v>313.11687698364256</v>
      </c>
      <c r="AT23">
        <f t="shared" si="12"/>
        <v>10.937782302934465</v>
      </c>
      <c r="AU23">
        <f t="shared" si="13"/>
        <v>-1.0964036738163241</v>
      </c>
      <c r="AV23">
        <f t="shared" si="14"/>
        <v>7.1059268290246962</v>
      </c>
      <c r="AW23">
        <f t="shared" si="15"/>
        <v>72.957429438311053</v>
      </c>
      <c r="AX23">
        <f t="shared" si="16"/>
        <v>30.38771203108449</v>
      </c>
      <c r="AY23">
        <f t="shared" si="17"/>
        <v>39.587779998779297</v>
      </c>
      <c r="AZ23">
        <f t="shared" si="18"/>
        <v>7.2519388118915344</v>
      </c>
      <c r="BA23">
        <f t="shared" si="19"/>
        <v>0.11590698584061222</v>
      </c>
      <c r="BB23">
        <f t="shared" si="20"/>
        <v>4.1462164903135275</v>
      </c>
      <c r="BC23">
        <f t="shared" si="21"/>
        <v>3.105722321578007</v>
      </c>
      <c r="BD23">
        <f t="shared" si="22"/>
        <v>7.2705411198189074E-2</v>
      </c>
      <c r="BE23">
        <f t="shared" si="23"/>
        <v>38.799817296350675</v>
      </c>
      <c r="BF23">
        <f t="shared" si="24"/>
        <v>0.99655195918948503</v>
      </c>
      <c r="BG23">
        <f t="shared" si="25"/>
        <v>56.909962192851758</v>
      </c>
      <c r="BH23">
        <f t="shared" si="26"/>
        <v>400.14952068678804</v>
      </c>
      <c r="BI23">
        <f t="shared" si="27"/>
        <v>-1.9789766040158229E-3</v>
      </c>
    </row>
    <row r="24" spans="1:61">
      <c r="A24" s="1">
        <v>17</v>
      </c>
      <c r="B24" s="1" t="s">
        <v>143</v>
      </c>
      <c r="C24" s="1" t="s">
        <v>127</v>
      </c>
      <c r="D24" s="1">
        <v>15</v>
      </c>
      <c r="E24" s="1" t="s">
        <v>75</v>
      </c>
      <c r="F24" s="1" t="s">
        <v>105</v>
      </c>
      <c r="G24" s="1">
        <v>0</v>
      </c>
      <c r="H24" s="1">
        <v>3638</v>
      </c>
      <c r="I24" s="1">
        <v>0</v>
      </c>
      <c r="J24">
        <f t="shared" si="0"/>
        <v>0.55140376227563082</v>
      </c>
      <c r="K24">
        <f t="shared" si="1"/>
        <v>0.73789705251363102</v>
      </c>
      <c r="L24">
        <f t="shared" si="2"/>
        <v>377.35056740060736</v>
      </c>
      <c r="M24">
        <f t="shared" si="3"/>
        <v>21.254663546787853</v>
      </c>
      <c r="N24">
        <f t="shared" si="4"/>
        <v>3.0274930935148845</v>
      </c>
      <c r="O24">
        <f t="shared" si="5"/>
        <v>39.486732482910156</v>
      </c>
      <c r="P24" s="1">
        <v>1</v>
      </c>
      <c r="Q24">
        <f t="shared" si="6"/>
        <v>2.5178262293338776</v>
      </c>
      <c r="R24" s="1">
        <v>1</v>
      </c>
      <c r="S24">
        <f t="shared" si="7"/>
        <v>5.0356524586677551</v>
      </c>
      <c r="T24" s="1">
        <v>39.886245727539062</v>
      </c>
      <c r="U24" s="1">
        <v>39.486732482910156</v>
      </c>
      <c r="V24" s="1">
        <v>39.807735443115234</v>
      </c>
      <c r="W24" s="1">
        <v>401.08303833007812</v>
      </c>
      <c r="X24" s="1">
        <v>398.826171875</v>
      </c>
      <c r="Y24" s="1">
        <v>37.897884368896484</v>
      </c>
      <c r="Z24" s="1">
        <v>42.982673645019531</v>
      </c>
      <c r="AA24" s="1">
        <v>50.078758239746094</v>
      </c>
      <c r="AB24" s="1">
        <v>56.797866821289062</v>
      </c>
      <c r="AC24" s="1">
        <v>400.037841796875</v>
      </c>
      <c r="AD24" s="1">
        <v>1706.214111328125</v>
      </c>
      <c r="AE24" s="1">
        <v>1881.068359375</v>
      </c>
      <c r="AF24" s="1">
        <v>97.371200561523438</v>
      </c>
      <c r="AG24" s="1">
        <v>29.09632682800293</v>
      </c>
      <c r="AH24" s="1">
        <v>9.529876708984375E-2</v>
      </c>
      <c r="AI24" s="1">
        <v>0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4.0003784179687498</v>
      </c>
      <c r="AQ24">
        <f t="shared" si="9"/>
        <v>2.1254663546787855E-2</v>
      </c>
      <c r="AR24">
        <f t="shared" si="10"/>
        <v>312.63673248291013</v>
      </c>
      <c r="AS24">
        <f t="shared" si="11"/>
        <v>313.03624572753904</v>
      </c>
      <c r="AT24">
        <f t="shared" si="12"/>
        <v>324.18067708441231</v>
      </c>
      <c r="AU24">
        <f t="shared" si="13"/>
        <v>-4.2633002681623324</v>
      </c>
      <c r="AV24">
        <f t="shared" si="14"/>
        <v>7.2127676296745893</v>
      </c>
      <c r="AW24">
        <f t="shared" si="15"/>
        <v>74.074958386871728</v>
      </c>
      <c r="AX24">
        <f t="shared" si="16"/>
        <v>31.092284741852197</v>
      </c>
      <c r="AY24">
        <f t="shared" si="17"/>
        <v>39.686489105224609</v>
      </c>
      <c r="AZ24">
        <f t="shared" si="18"/>
        <v>7.2903814488826635</v>
      </c>
      <c r="BA24">
        <f t="shared" si="19"/>
        <v>0.6435890260467565</v>
      </c>
      <c r="BB24">
        <f t="shared" si="20"/>
        <v>4.1852745361597048</v>
      </c>
      <c r="BC24">
        <f t="shared" si="21"/>
        <v>3.1051069127229587</v>
      </c>
      <c r="BD24">
        <f t="shared" si="22"/>
        <v>0.4097715384841335</v>
      </c>
      <c r="BE24">
        <f t="shared" si="23"/>
        <v>36.743077780369205</v>
      </c>
      <c r="BF24">
        <f t="shared" si="24"/>
        <v>0.94615297092106709</v>
      </c>
      <c r="BG24">
        <f t="shared" si="25"/>
        <v>61.114557726469855</v>
      </c>
      <c r="BH24">
        <f t="shared" si="26"/>
        <v>398.67834692377829</v>
      </c>
      <c r="BI24">
        <f t="shared" si="27"/>
        <v>8.4526278691100906E-4</v>
      </c>
    </row>
    <row r="25" spans="1:61">
      <c r="A25" s="1">
        <v>18</v>
      </c>
      <c r="B25" s="1" t="s">
        <v>144</v>
      </c>
      <c r="C25" s="1" t="s">
        <v>127</v>
      </c>
      <c r="D25" s="1">
        <v>15</v>
      </c>
      <c r="E25" s="1" t="s">
        <v>78</v>
      </c>
      <c r="F25" s="1" t="s">
        <v>105</v>
      </c>
      <c r="G25" s="1">
        <v>0</v>
      </c>
      <c r="H25" s="1">
        <v>3778</v>
      </c>
      <c r="I25" s="1">
        <v>0</v>
      </c>
      <c r="J25">
        <f t="shared" si="0"/>
        <v>-45.026246272796271</v>
      </c>
      <c r="K25">
        <f t="shared" si="1"/>
        <v>0.49010029200856386</v>
      </c>
      <c r="L25">
        <f t="shared" si="2"/>
        <v>548.08740421098082</v>
      </c>
      <c r="M25">
        <f t="shared" si="3"/>
        <v>12.784560746393996</v>
      </c>
      <c r="N25">
        <f t="shared" si="4"/>
        <v>2.6359377218616942</v>
      </c>
      <c r="O25">
        <f t="shared" si="5"/>
        <v>37.843105316162109</v>
      </c>
      <c r="P25" s="1">
        <v>1</v>
      </c>
      <c r="Q25">
        <f t="shared" si="6"/>
        <v>2.5178262293338776</v>
      </c>
      <c r="R25" s="1">
        <v>1</v>
      </c>
      <c r="S25">
        <f t="shared" si="7"/>
        <v>5.0356524586677551</v>
      </c>
      <c r="T25" s="1">
        <v>39.794296264648438</v>
      </c>
      <c r="U25" s="1">
        <v>37.843105316162109</v>
      </c>
      <c r="V25" s="1">
        <v>39.800930023193359</v>
      </c>
      <c r="W25" s="1">
        <v>400.57070922851562</v>
      </c>
      <c r="X25" s="1">
        <v>410.51483154296875</v>
      </c>
      <c r="Y25" s="1">
        <v>37.654541015625</v>
      </c>
      <c r="Z25" s="1">
        <v>40.720417022705078</v>
      </c>
      <c r="AA25" s="1">
        <v>50.001865386962891</v>
      </c>
      <c r="AB25" s="1">
        <v>54.073078155517578</v>
      </c>
      <c r="AC25" s="1">
        <v>400.01513671875</v>
      </c>
      <c r="AD25" s="1">
        <v>25.170835494995117</v>
      </c>
      <c r="AE25" s="1">
        <v>23.491752624511719</v>
      </c>
      <c r="AF25" s="1">
        <v>97.369972229003906</v>
      </c>
      <c r="AG25" s="1">
        <v>29.09632682800293</v>
      </c>
      <c r="AH25" s="1">
        <v>9.529876708984375E-2</v>
      </c>
      <c r="AI25" s="1">
        <v>0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4.0001513671874998</v>
      </c>
      <c r="AQ25">
        <f t="shared" si="9"/>
        <v>1.2784560746393996E-2</v>
      </c>
      <c r="AR25">
        <f t="shared" si="10"/>
        <v>310.99310531616209</v>
      </c>
      <c r="AS25">
        <f t="shared" si="11"/>
        <v>312.94429626464841</v>
      </c>
      <c r="AT25">
        <f t="shared" si="12"/>
        <v>4.7824586840371239</v>
      </c>
      <c r="AU25">
        <f t="shared" si="13"/>
        <v>-3.7469921634224703</v>
      </c>
      <c r="AV25">
        <f t="shared" si="14"/>
        <v>6.6008835965159456</v>
      </c>
      <c r="AW25">
        <f t="shared" si="15"/>
        <v>67.791778567948683</v>
      </c>
      <c r="AX25">
        <f t="shared" si="16"/>
        <v>27.071361545243604</v>
      </c>
      <c r="AY25">
        <f t="shared" si="17"/>
        <v>38.818700790405273</v>
      </c>
      <c r="AZ25">
        <f t="shared" si="18"/>
        <v>6.9583891674803606</v>
      </c>
      <c r="BA25">
        <f t="shared" si="19"/>
        <v>0.44663140965629416</v>
      </c>
      <c r="BB25">
        <f t="shared" si="20"/>
        <v>3.9649458746542514</v>
      </c>
      <c r="BC25">
        <f t="shared" si="21"/>
        <v>2.9934432928261092</v>
      </c>
      <c r="BD25">
        <f t="shared" si="22"/>
        <v>0.28274961542918153</v>
      </c>
      <c r="BE25">
        <f t="shared" si="23"/>
        <v>53.367255327090042</v>
      </c>
      <c r="BF25">
        <f t="shared" si="24"/>
        <v>1.3351220518657736</v>
      </c>
      <c r="BG25">
        <f t="shared" si="25"/>
        <v>61.520996037596539</v>
      </c>
      <c r="BH25">
        <f t="shared" si="26"/>
        <v>422.58584576946612</v>
      </c>
      <c r="BI25">
        <f t="shared" si="27"/>
        <v>-6.5550220062214296E-2</v>
      </c>
    </row>
    <row r="26" spans="1:61">
      <c r="A26" s="1">
        <v>3</v>
      </c>
      <c r="B26" s="1" t="s">
        <v>79</v>
      </c>
      <c r="C26" s="1" t="s">
        <v>74</v>
      </c>
      <c r="D26" s="1">
        <v>19</v>
      </c>
      <c r="E26" s="1" t="s">
        <v>75</v>
      </c>
      <c r="F26" s="1" t="s">
        <v>80</v>
      </c>
      <c r="G26" s="1">
        <v>0</v>
      </c>
      <c r="H26" s="1">
        <v>722.5</v>
      </c>
      <c r="I26" s="1">
        <v>0</v>
      </c>
      <c r="J26">
        <f t="shared" si="0"/>
        <v>2.8443394363003671</v>
      </c>
      <c r="K26">
        <f t="shared" si="1"/>
        <v>0.35644903031708924</v>
      </c>
      <c r="L26">
        <f t="shared" si="2"/>
        <v>369.31307722024661</v>
      </c>
      <c r="M26">
        <f t="shared" si="3"/>
        <v>8.0746131062922135</v>
      </c>
      <c r="N26">
        <f t="shared" si="4"/>
        <v>2.2678772218495591</v>
      </c>
      <c r="O26">
        <f t="shared" si="5"/>
        <v>34.165245056152344</v>
      </c>
      <c r="P26" s="1">
        <v>1.5</v>
      </c>
      <c r="Q26">
        <f t="shared" si="6"/>
        <v>2.4080436080694199</v>
      </c>
      <c r="R26" s="1">
        <v>1</v>
      </c>
      <c r="S26">
        <f t="shared" si="7"/>
        <v>4.8160872161388397</v>
      </c>
      <c r="T26" s="1">
        <v>34.272754669189453</v>
      </c>
      <c r="U26" s="1">
        <v>34.165245056152344</v>
      </c>
      <c r="V26" s="1">
        <v>34.296539306640625</v>
      </c>
      <c r="W26" s="1">
        <v>399.94522094726562</v>
      </c>
      <c r="X26" s="1">
        <v>397.67001342773438</v>
      </c>
      <c r="Y26" s="1">
        <v>29.11900520324707</v>
      </c>
      <c r="Z26" s="1">
        <v>32.055656433105469</v>
      </c>
      <c r="AA26" s="1">
        <v>52.321052551269531</v>
      </c>
      <c r="AB26" s="1">
        <v>57.597629547119141</v>
      </c>
      <c r="AC26" s="1">
        <v>399.21881103515625</v>
      </c>
      <c r="AD26" s="1">
        <v>1230.2191162109375</v>
      </c>
      <c r="AE26" s="1">
        <v>945.92071533203125</v>
      </c>
      <c r="AF26" s="1">
        <v>97.47357177734375</v>
      </c>
      <c r="AG26" s="1">
        <v>22.83404541015625</v>
      </c>
      <c r="AH26" s="1">
        <v>-0.69982552528381348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2.6614587402343748</v>
      </c>
      <c r="AQ26">
        <f t="shared" si="9"/>
        <v>8.0746131062922142E-3</v>
      </c>
      <c r="AR26">
        <f t="shared" si="10"/>
        <v>307.31524505615232</v>
      </c>
      <c r="AS26">
        <f t="shared" si="11"/>
        <v>307.42275466918943</v>
      </c>
      <c r="AT26">
        <f t="shared" si="12"/>
        <v>233.74162914700719</v>
      </c>
      <c r="AU26">
        <f t="shared" si="13"/>
        <v>-0.88790144060364817</v>
      </c>
      <c r="AV26">
        <f t="shared" si="14"/>
        <v>5.3924565500517359</v>
      </c>
      <c r="AW26">
        <f t="shared" si="15"/>
        <v>55.322242241923568</v>
      </c>
      <c r="AX26">
        <f t="shared" si="16"/>
        <v>23.2665858088181</v>
      </c>
      <c r="AY26">
        <f t="shared" si="17"/>
        <v>34.218999862670898</v>
      </c>
      <c r="AZ26">
        <f t="shared" si="18"/>
        <v>5.4086272074735957</v>
      </c>
      <c r="BA26">
        <f t="shared" si="19"/>
        <v>0.33188546900786725</v>
      </c>
      <c r="BB26">
        <f t="shared" si="20"/>
        <v>3.1245793282021768</v>
      </c>
      <c r="BC26">
        <f t="shared" si="21"/>
        <v>2.2840478792714189</v>
      </c>
      <c r="BD26">
        <f t="shared" si="22"/>
        <v>0.20950377892929814</v>
      </c>
      <c r="BE26">
        <f t="shared" si="23"/>
        <v>35.998264740739401</v>
      </c>
      <c r="BF26">
        <f t="shared" si="24"/>
        <v>0.92869229449043977</v>
      </c>
      <c r="BG26">
        <f t="shared" si="25"/>
        <v>59.052771617516207</v>
      </c>
      <c r="BH26">
        <f t="shared" si="26"/>
        <v>396.87271510926996</v>
      </c>
      <c r="BI26">
        <f t="shared" si="27"/>
        <v>4.2322417425016143E-3</v>
      </c>
    </row>
    <row r="27" spans="1:61">
      <c r="A27" s="1">
        <v>4</v>
      </c>
      <c r="B27" s="1" t="s">
        <v>81</v>
      </c>
      <c r="C27" s="1" t="s">
        <v>74</v>
      </c>
      <c r="D27" s="1">
        <v>19</v>
      </c>
      <c r="E27" s="1" t="s">
        <v>78</v>
      </c>
      <c r="F27" s="1" t="s">
        <v>80</v>
      </c>
      <c r="G27" s="1">
        <v>0</v>
      </c>
      <c r="H27" s="1">
        <v>866</v>
      </c>
      <c r="I27" s="1">
        <v>0</v>
      </c>
      <c r="J27">
        <f t="shared" si="0"/>
        <v>-4.1619389524407193</v>
      </c>
      <c r="K27">
        <f t="shared" si="1"/>
        <v>2.105521423807389E-2</v>
      </c>
      <c r="L27">
        <f t="shared" si="2"/>
        <v>699.73665461268592</v>
      </c>
      <c r="M27">
        <f t="shared" si="3"/>
        <v>0.5362566763468789</v>
      </c>
      <c r="N27">
        <f t="shared" si="4"/>
        <v>2.3933086634109784</v>
      </c>
      <c r="O27">
        <f t="shared" si="5"/>
        <v>33.855548858642578</v>
      </c>
      <c r="P27" s="1">
        <v>5</v>
      </c>
      <c r="Q27">
        <f t="shared" si="6"/>
        <v>1.6395652592182159</v>
      </c>
      <c r="R27" s="1">
        <v>1</v>
      </c>
      <c r="S27">
        <f t="shared" si="7"/>
        <v>3.2791305184364319</v>
      </c>
      <c r="T27" s="1">
        <v>34.494739532470703</v>
      </c>
      <c r="U27" s="1">
        <v>33.855548858642578</v>
      </c>
      <c r="V27" s="1">
        <v>34.52142333984375</v>
      </c>
      <c r="W27" s="1">
        <v>399.4080810546875</v>
      </c>
      <c r="X27" s="1">
        <v>404.34896850585938</v>
      </c>
      <c r="Y27" s="1">
        <v>29.169963836669922</v>
      </c>
      <c r="Z27" s="1">
        <v>29.821548461914062</v>
      </c>
      <c r="AA27" s="1">
        <v>51.769191741943359</v>
      </c>
      <c r="AB27" s="1">
        <v>52.925586700439453</v>
      </c>
      <c r="AC27" s="1">
        <v>399.23031616210938</v>
      </c>
      <c r="AD27" s="1">
        <v>4.0424652099609375</v>
      </c>
      <c r="AE27" s="1">
        <v>5.1792182922363281</v>
      </c>
      <c r="AF27" s="1">
        <v>97.473159790039062</v>
      </c>
      <c r="AG27" s="1">
        <v>22.83404541015625</v>
      </c>
      <c r="AH27" s="1">
        <v>-0.69982552528381348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0.7984606323242186</v>
      </c>
      <c r="AQ27">
        <f t="shared" si="9"/>
        <v>5.3625667634687893E-4</v>
      </c>
      <c r="AR27">
        <f t="shared" si="10"/>
        <v>307.00554885864256</v>
      </c>
      <c r="AS27">
        <f t="shared" si="11"/>
        <v>307.64473953247068</v>
      </c>
      <c r="AT27">
        <f t="shared" si="12"/>
        <v>0.76806838025459001</v>
      </c>
      <c r="AU27">
        <f t="shared" si="13"/>
        <v>-0.15386979877366155</v>
      </c>
      <c r="AV27">
        <f t="shared" si="14"/>
        <v>5.3001092218255215</v>
      </c>
      <c r="AW27">
        <f t="shared" si="15"/>
        <v>54.375063178850063</v>
      </c>
      <c r="AX27">
        <f t="shared" si="16"/>
        <v>24.553514716936</v>
      </c>
      <c r="AY27">
        <f t="shared" si="17"/>
        <v>34.175144195556641</v>
      </c>
      <c r="AZ27">
        <f t="shared" si="18"/>
        <v>5.3954312723737434</v>
      </c>
      <c r="BA27">
        <f t="shared" si="19"/>
        <v>2.0920881784532882E-2</v>
      </c>
      <c r="BB27">
        <f t="shared" si="20"/>
        <v>2.9068005584145431</v>
      </c>
      <c r="BC27">
        <f t="shared" si="21"/>
        <v>2.4886307139592003</v>
      </c>
      <c r="BD27">
        <f t="shared" si="22"/>
        <v>1.3087554055028067E-2</v>
      </c>
      <c r="BE27">
        <f t="shared" si="23"/>
        <v>68.205542746009712</v>
      </c>
      <c r="BF27">
        <f t="shared" si="24"/>
        <v>1.7305266220866991</v>
      </c>
      <c r="BG27">
        <f t="shared" si="25"/>
        <v>53.160389733248707</v>
      </c>
      <c r="BH27">
        <f t="shared" si="26"/>
        <v>406.06241588290192</v>
      </c>
      <c r="BI27">
        <f t="shared" si="27"/>
        <v>-5.4486770531735314E-3</v>
      </c>
    </row>
    <row r="28" spans="1:61">
      <c r="A28" s="1">
        <v>14</v>
      </c>
      <c r="B28" s="1" t="s">
        <v>90</v>
      </c>
      <c r="C28" s="1" t="s">
        <v>74</v>
      </c>
      <c r="D28" s="1">
        <v>6</v>
      </c>
      <c r="E28" s="1" t="s">
        <v>75</v>
      </c>
      <c r="F28" s="1" t="s">
        <v>80</v>
      </c>
      <c r="G28" s="1">
        <v>0</v>
      </c>
      <c r="H28" s="1">
        <v>2889.5</v>
      </c>
      <c r="I28" s="1">
        <v>0</v>
      </c>
      <c r="J28">
        <f t="shared" si="0"/>
        <v>26.652234263242708</v>
      </c>
      <c r="K28">
        <f t="shared" si="1"/>
        <v>0.90620829764775679</v>
      </c>
      <c r="L28">
        <f t="shared" si="2"/>
        <v>316.40114723586174</v>
      </c>
      <c r="M28">
        <f t="shared" si="3"/>
        <v>17.301917593220072</v>
      </c>
      <c r="N28">
        <f t="shared" si="4"/>
        <v>2.1145215343931838</v>
      </c>
      <c r="O28">
        <f t="shared" si="5"/>
        <v>36.128677368164062</v>
      </c>
      <c r="P28" s="1">
        <v>2</v>
      </c>
      <c r="Q28">
        <f t="shared" si="6"/>
        <v>2.2982609868049622</v>
      </c>
      <c r="R28" s="1">
        <v>1</v>
      </c>
      <c r="S28">
        <f t="shared" si="7"/>
        <v>4.5965219736099243</v>
      </c>
      <c r="T28" s="1">
        <v>36.364383697509766</v>
      </c>
      <c r="U28" s="1">
        <v>36.128677368164062</v>
      </c>
      <c r="V28" s="1">
        <v>36.295433044433594</v>
      </c>
      <c r="W28" s="1">
        <v>400.58547973632812</v>
      </c>
      <c r="X28" s="1">
        <v>383.90426635742188</v>
      </c>
      <c r="Y28" s="1">
        <v>31.657400131225586</v>
      </c>
      <c r="Z28" s="1">
        <v>39.979438781738281</v>
      </c>
      <c r="AA28" s="1">
        <v>50.670116424560547</v>
      </c>
      <c r="AB28" s="1">
        <v>63.990180969238281</v>
      </c>
      <c r="AC28" s="1">
        <v>399.18576049804688</v>
      </c>
      <c r="AD28" s="1">
        <v>1629.532958984375</v>
      </c>
      <c r="AE28" s="1">
        <v>1813.766845703125</v>
      </c>
      <c r="AF28" s="1">
        <v>97.465660095214844</v>
      </c>
      <c r="AG28" s="1">
        <v>22.83404541015625</v>
      </c>
      <c r="AH28" s="1">
        <v>-0.69982552528381348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1.9959288024902342</v>
      </c>
      <c r="AQ28">
        <f t="shared" si="9"/>
        <v>1.730191759322007E-2</v>
      </c>
      <c r="AR28">
        <f t="shared" si="10"/>
        <v>309.27867736816404</v>
      </c>
      <c r="AS28">
        <f t="shared" si="11"/>
        <v>309.51438369750974</v>
      </c>
      <c r="AT28">
        <f t="shared" si="12"/>
        <v>309.61125832192192</v>
      </c>
      <c r="AU28">
        <f t="shared" si="13"/>
        <v>-3.4413154356446012</v>
      </c>
      <c r="AV28">
        <f t="shared" si="14"/>
        <v>6.0111439254915373</v>
      </c>
      <c r="AW28">
        <f t="shared" si="15"/>
        <v>61.674480218152851</v>
      </c>
      <c r="AX28">
        <f t="shared" si="16"/>
        <v>21.69504143641457</v>
      </c>
      <c r="AY28">
        <f t="shared" si="17"/>
        <v>36.246530532836914</v>
      </c>
      <c r="AZ28">
        <f t="shared" si="18"/>
        <v>6.0501651834810275</v>
      </c>
      <c r="BA28">
        <f t="shared" si="19"/>
        <v>0.75697083946902766</v>
      </c>
      <c r="BB28">
        <f t="shared" si="20"/>
        <v>3.8966223910983535</v>
      </c>
      <c r="BC28">
        <f t="shared" si="21"/>
        <v>2.153542792382674</v>
      </c>
      <c r="BD28">
        <f t="shared" si="22"/>
        <v>0.48457831233510501</v>
      </c>
      <c r="BE28">
        <f t="shared" si="23"/>
        <v>30.838246670226528</v>
      </c>
      <c r="BF28">
        <f t="shared" si="24"/>
        <v>0.82416679095013368</v>
      </c>
      <c r="BG28">
        <f t="shared" si="25"/>
        <v>69.042868874447677</v>
      </c>
      <c r="BH28">
        <f t="shared" si="26"/>
        <v>376.07649647794494</v>
      </c>
      <c r="BI28">
        <f t="shared" si="27"/>
        <v>4.8930117480927009E-2</v>
      </c>
    </row>
    <row r="29" spans="1:61">
      <c r="A29" s="1">
        <v>15</v>
      </c>
      <c r="B29" s="1" t="s">
        <v>91</v>
      </c>
      <c r="C29" s="1" t="s">
        <v>74</v>
      </c>
      <c r="D29" s="1">
        <v>6</v>
      </c>
      <c r="E29" s="1" t="s">
        <v>78</v>
      </c>
      <c r="F29" s="1" t="s">
        <v>80</v>
      </c>
      <c r="G29" s="1">
        <v>0</v>
      </c>
      <c r="H29" s="1">
        <v>3134</v>
      </c>
      <c r="I29" s="1">
        <v>0</v>
      </c>
      <c r="J29">
        <f t="shared" si="0"/>
        <v>0.95780732018924231</v>
      </c>
      <c r="K29">
        <f t="shared" si="1"/>
        <v>0.12107990622590178</v>
      </c>
      <c r="L29">
        <f t="shared" si="2"/>
        <v>366.8048255595611</v>
      </c>
      <c r="M29">
        <f t="shared" si="3"/>
        <v>3.7558086073991128</v>
      </c>
      <c r="N29">
        <f t="shared" si="4"/>
        <v>2.9493933905934138</v>
      </c>
      <c r="O29">
        <f t="shared" si="5"/>
        <v>36.664615631103516</v>
      </c>
      <c r="P29" s="1">
        <v>1.5</v>
      </c>
      <c r="Q29">
        <f t="shared" si="6"/>
        <v>2.4080436080694199</v>
      </c>
      <c r="R29" s="1">
        <v>1</v>
      </c>
      <c r="S29">
        <f t="shared" si="7"/>
        <v>4.8160872161388397</v>
      </c>
      <c r="T29" s="1">
        <v>36.966560363769531</v>
      </c>
      <c r="U29" s="1">
        <v>36.664615631103516</v>
      </c>
      <c r="V29" s="1">
        <v>36.951629638671875</v>
      </c>
      <c r="W29" s="1">
        <v>400.07400512695312</v>
      </c>
      <c r="X29" s="1">
        <v>399.15081787109375</v>
      </c>
      <c r="Y29" s="1">
        <v>31.887937545776367</v>
      </c>
      <c r="Z29" s="1">
        <v>33.252243041992188</v>
      </c>
      <c r="AA29" s="1">
        <v>49.385322570800781</v>
      </c>
      <c r="AB29" s="1">
        <v>51.498245239257812</v>
      </c>
      <c r="AC29" s="1">
        <v>399.20526123046875</v>
      </c>
      <c r="AD29" s="1">
        <v>20.548652648925781</v>
      </c>
      <c r="AE29" s="1">
        <v>80.209587097167969</v>
      </c>
      <c r="AF29" s="1">
        <v>97.466514587402344</v>
      </c>
      <c r="AG29" s="1">
        <v>22.83404541015625</v>
      </c>
      <c r="AH29" s="1">
        <v>-0.69982552528381348</v>
      </c>
      <c r="AI29" s="1">
        <v>0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2.6613684082031246</v>
      </c>
      <c r="AQ29">
        <f t="shared" si="9"/>
        <v>3.755808607399113E-3</v>
      </c>
      <c r="AR29">
        <f t="shared" si="10"/>
        <v>309.81461563110349</v>
      </c>
      <c r="AS29">
        <f t="shared" si="11"/>
        <v>310.11656036376951</v>
      </c>
      <c r="AT29">
        <f t="shared" si="12"/>
        <v>3.9042439543040928</v>
      </c>
      <c r="AU29">
        <f t="shared" si="13"/>
        <v>-1.1556800202901811</v>
      </c>
      <c r="AV29">
        <f t="shared" si="14"/>
        <v>6.1903736221095933</v>
      </c>
      <c r="AW29">
        <f t="shared" si="15"/>
        <v>63.512824361421309</v>
      </c>
      <c r="AX29">
        <f t="shared" si="16"/>
        <v>30.260581319429122</v>
      </c>
      <c r="AY29">
        <f t="shared" si="17"/>
        <v>36.815587997436523</v>
      </c>
      <c r="AZ29">
        <f t="shared" si="18"/>
        <v>6.2416923212140842</v>
      </c>
      <c r="BA29">
        <f t="shared" si="19"/>
        <v>0.11811052250274126</v>
      </c>
      <c r="BB29">
        <f t="shared" si="20"/>
        <v>3.2409802315161795</v>
      </c>
      <c r="BC29">
        <f t="shared" si="21"/>
        <v>3.0007120896979047</v>
      </c>
      <c r="BD29">
        <f t="shared" si="22"/>
        <v>7.4080235237559425E-2</v>
      </c>
      <c r="BE29">
        <f t="shared" si="23"/>
        <v>35.751187881130534</v>
      </c>
      <c r="BF29">
        <f t="shared" si="24"/>
        <v>0.91896298125091447</v>
      </c>
      <c r="BG29">
        <f t="shared" si="25"/>
        <v>51.160641477401334</v>
      </c>
      <c r="BH29">
        <f t="shared" si="26"/>
        <v>398.8823343855949</v>
      </c>
      <c r="BI29">
        <f t="shared" si="27"/>
        <v>1.2284835072506035E-3</v>
      </c>
    </row>
    <row r="30" spans="1:61">
      <c r="A30" s="1">
        <v>20</v>
      </c>
      <c r="B30" s="1" t="s">
        <v>96</v>
      </c>
      <c r="C30" s="1" t="s">
        <v>74</v>
      </c>
      <c r="D30" s="1">
        <v>8</v>
      </c>
      <c r="E30" s="1" t="s">
        <v>75</v>
      </c>
      <c r="F30" s="1" t="s">
        <v>80</v>
      </c>
      <c r="G30" s="1">
        <v>0</v>
      </c>
      <c r="H30" s="1">
        <v>3950</v>
      </c>
      <c r="I30" s="1">
        <v>0</v>
      </c>
      <c r="J30">
        <f t="shared" si="0"/>
        <v>24.973260768907636</v>
      </c>
      <c r="K30">
        <f t="shared" si="1"/>
        <v>0.6284378115834669</v>
      </c>
      <c r="L30">
        <f t="shared" si="2"/>
        <v>299.7762680378288</v>
      </c>
      <c r="M30">
        <f t="shared" si="3"/>
        <v>18.360368713222581</v>
      </c>
      <c r="N30">
        <f t="shared" si="4"/>
        <v>3.0391227727173504</v>
      </c>
      <c r="O30">
        <f t="shared" si="5"/>
        <v>38.816455841064453</v>
      </c>
      <c r="P30" s="1">
        <v>1.5</v>
      </c>
      <c r="Q30">
        <f t="shared" si="6"/>
        <v>2.4080436080694199</v>
      </c>
      <c r="R30" s="1">
        <v>1</v>
      </c>
      <c r="S30">
        <f t="shared" si="7"/>
        <v>4.8160872161388397</v>
      </c>
      <c r="T30" s="1">
        <v>38.649982452392578</v>
      </c>
      <c r="U30" s="1">
        <v>38.816455841064453</v>
      </c>
      <c r="V30" s="1">
        <v>38.567245483398438</v>
      </c>
      <c r="W30" s="1">
        <v>400.40533447265625</v>
      </c>
      <c r="X30" s="1">
        <v>388.34222412109375</v>
      </c>
      <c r="Y30" s="1">
        <v>33.586269378662109</v>
      </c>
      <c r="Z30" s="1">
        <v>40.207935333251953</v>
      </c>
      <c r="AA30" s="1">
        <v>47.468204498291016</v>
      </c>
      <c r="AB30" s="1">
        <v>56.826751708984375</v>
      </c>
      <c r="AC30" s="1">
        <v>399.19265747070312</v>
      </c>
      <c r="AD30" s="1">
        <v>1561.7659912109375</v>
      </c>
      <c r="AE30" s="1">
        <v>1248.0062255859375</v>
      </c>
      <c r="AF30" s="1">
        <v>97.454017639160156</v>
      </c>
      <c r="AG30" s="1">
        <v>22.7674560546875</v>
      </c>
      <c r="AH30" s="1">
        <v>-0.90266799926757812</v>
      </c>
      <c r="AI30" s="1">
        <v>0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2.6612843831380206</v>
      </c>
      <c r="AQ30">
        <f t="shared" si="9"/>
        <v>1.836036871322258E-2</v>
      </c>
      <c r="AR30">
        <f t="shared" si="10"/>
        <v>311.96645584106443</v>
      </c>
      <c r="AS30">
        <f t="shared" si="11"/>
        <v>311.79998245239256</v>
      </c>
      <c r="AT30">
        <f t="shared" si="12"/>
        <v>296.73553460653784</v>
      </c>
      <c r="AU30">
        <f t="shared" si="13"/>
        <v>-3.7640284892260758</v>
      </c>
      <c r="AV30">
        <f t="shared" si="14"/>
        <v>6.9575476119182973</v>
      </c>
      <c r="AW30">
        <f t="shared" si="15"/>
        <v>71.393132684173011</v>
      </c>
      <c r="AX30">
        <f t="shared" si="16"/>
        <v>31.185197350921058</v>
      </c>
      <c r="AY30">
        <f t="shared" si="17"/>
        <v>38.733219146728516</v>
      </c>
      <c r="AZ30">
        <f t="shared" si="18"/>
        <v>6.926407239754659</v>
      </c>
      <c r="BA30">
        <f t="shared" si="19"/>
        <v>0.5558999720075809</v>
      </c>
      <c r="BB30">
        <f t="shared" si="20"/>
        <v>3.9184248392009469</v>
      </c>
      <c r="BC30">
        <f t="shared" si="21"/>
        <v>3.0079824005537121</v>
      </c>
      <c r="BD30">
        <f t="shared" si="22"/>
        <v>0.3532995833828344</v>
      </c>
      <c r="BE30">
        <f t="shared" si="23"/>
        <v>29.214401713160171</v>
      </c>
      <c r="BF30">
        <f t="shared" si="24"/>
        <v>0.77193838171033358</v>
      </c>
      <c r="BG30">
        <f t="shared" si="25"/>
        <v>59.077453399693546</v>
      </c>
      <c r="BH30">
        <f t="shared" si="26"/>
        <v>381.34195595214345</v>
      </c>
      <c r="BI30">
        <f t="shared" si="27"/>
        <v>3.8688547805599605E-2</v>
      </c>
    </row>
    <row r="31" spans="1:61">
      <c r="A31" s="1">
        <v>21</v>
      </c>
      <c r="B31" s="1" t="s">
        <v>97</v>
      </c>
      <c r="C31" s="1" t="s">
        <v>74</v>
      </c>
      <c r="D31" s="1">
        <v>8</v>
      </c>
      <c r="E31" s="1" t="s">
        <v>78</v>
      </c>
      <c r="F31" s="1" t="s">
        <v>80</v>
      </c>
      <c r="G31" s="1">
        <v>0</v>
      </c>
      <c r="H31" s="1">
        <v>4097</v>
      </c>
      <c r="I31" s="1">
        <v>0</v>
      </c>
      <c r="J31">
        <f t="shared" si="0"/>
        <v>4.6557020841893587E-2</v>
      </c>
      <c r="K31">
        <f t="shared" si="1"/>
        <v>-1.9451446957816567E-4</v>
      </c>
      <c r="L31">
        <f t="shared" si="2"/>
        <v>751.15277625424494</v>
      </c>
      <c r="M31">
        <f t="shared" si="3"/>
        <v>-6.6556141701474723E-3</v>
      </c>
      <c r="N31">
        <f t="shared" si="4"/>
        <v>3.1676224347751671</v>
      </c>
      <c r="O31">
        <f t="shared" si="5"/>
        <v>37.426776885986328</v>
      </c>
      <c r="P31" s="1">
        <v>3</v>
      </c>
      <c r="Q31">
        <f t="shared" si="6"/>
        <v>2.0786957442760468</v>
      </c>
      <c r="R31" s="1">
        <v>1</v>
      </c>
      <c r="S31">
        <f t="shared" si="7"/>
        <v>4.1573914885520935</v>
      </c>
      <c r="T31" s="1">
        <v>38.559379577636719</v>
      </c>
      <c r="U31" s="1">
        <v>37.426776885986328</v>
      </c>
      <c r="V31" s="1">
        <v>38.581836700439453</v>
      </c>
      <c r="W31" s="1">
        <v>399.74282836914062</v>
      </c>
      <c r="X31" s="1">
        <v>399.7098388671875</v>
      </c>
      <c r="Y31" s="1">
        <v>33.720958709716797</v>
      </c>
      <c r="Z31" s="1">
        <v>33.71612548828125</v>
      </c>
      <c r="AA31" s="1">
        <v>47.889907836914062</v>
      </c>
      <c r="AB31" s="1">
        <v>47.883045196533203</v>
      </c>
      <c r="AC31" s="1">
        <v>399.18795776367188</v>
      </c>
      <c r="AD31" s="1">
        <v>27.289726257324219</v>
      </c>
      <c r="AE31" s="1">
        <v>36.545272827148438</v>
      </c>
      <c r="AF31" s="1">
        <v>97.449501037597656</v>
      </c>
      <c r="AG31" s="1">
        <v>22.7674560546875</v>
      </c>
      <c r="AH31" s="1">
        <v>-0.90266799926757812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1.3306265258789061</v>
      </c>
      <c r="AQ31">
        <f t="shared" si="9"/>
        <v>-6.6556141701474725E-6</v>
      </c>
      <c r="AR31">
        <f t="shared" si="10"/>
        <v>310.57677688598631</v>
      </c>
      <c r="AS31">
        <f t="shared" si="11"/>
        <v>311.7093795776367</v>
      </c>
      <c r="AT31">
        <f t="shared" si="12"/>
        <v>5.185047923827824</v>
      </c>
      <c r="AU31">
        <f t="shared" si="13"/>
        <v>0.1685106516220985</v>
      </c>
      <c r="AV31">
        <f t="shared" si="14"/>
        <v>6.4532420405292035</v>
      </c>
      <c r="AW31">
        <f t="shared" si="15"/>
        <v>66.221396434235558</v>
      </c>
      <c r="AX31">
        <f t="shared" si="16"/>
        <v>32.505270945954308</v>
      </c>
      <c r="AY31">
        <f t="shared" si="17"/>
        <v>37.993078231811523</v>
      </c>
      <c r="AZ31">
        <f t="shared" si="18"/>
        <v>6.654781605115538</v>
      </c>
      <c r="BA31">
        <f t="shared" si="19"/>
        <v>-1.9452357087384905E-4</v>
      </c>
      <c r="BB31">
        <f t="shared" si="20"/>
        <v>3.2856196057540363</v>
      </c>
      <c r="BC31">
        <f t="shared" si="21"/>
        <v>3.3691619993615016</v>
      </c>
      <c r="BD31">
        <f t="shared" si="22"/>
        <v>-1.215764140688619E-4</v>
      </c>
      <c r="BE31">
        <f t="shared" si="23"/>
        <v>73.199463248982397</v>
      </c>
      <c r="BF31">
        <f t="shared" si="24"/>
        <v>1.879245150389786</v>
      </c>
      <c r="BG31">
        <f t="shared" si="25"/>
        <v>48.330068019563875</v>
      </c>
      <c r="BH31">
        <f t="shared" si="26"/>
        <v>399.69472073883475</v>
      </c>
      <c r="BI31">
        <f t="shared" si="27"/>
        <v>5.629556427259429E-5</v>
      </c>
    </row>
    <row r="32" spans="1:61">
      <c r="A32" s="1">
        <v>5</v>
      </c>
      <c r="B32" s="1" t="s">
        <v>131</v>
      </c>
      <c r="C32" s="1" t="s">
        <v>127</v>
      </c>
      <c r="D32" s="1">
        <v>40</v>
      </c>
      <c r="E32" s="1" t="s">
        <v>75</v>
      </c>
      <c r="F32" s="1" t="s">
        <v>80</v>
      </c>
      <c r="G32" s="1">
        <v>0</v>
      </c>
      <c r="H32" s="1">
        <v>1441</v>
      </c>
      <c r="I32" s="1">
        <v>0</v>
      </c>
      <c r="J32">
        <f t="shared" si="0"/>
        <v>0.93678384867056297</v>
      </c>
      <c r="K32">
        <f t="shared" si="1"/>
        <v>0.49723972235157665</v>
      </c>
      <c r="L32">
        <f t="shared" si="2"/>
        <v>377.86841647973216</v>
      </c>
      <c r="M32">
        <f t="shared" si="3"/>
        <v>9.8901692153917313</v>
      </c>
      <c r="N32">
        <f t="shared" si="4"/>
        <v>2.0742317749541792</v>
      </c>
      <c r="O32">
        <f t="shared" si="5"/>
        <v>37.451423645019531</v>
      </c>
      <c r="P32" s="1">
        <v>4</v>
      </c>
      <c r="Q32">
        <f t="shared" si="6"/>
        <v>1.8591305017471313</v>
      </c>
      <c r="R32" s="1">
        <v>1</v>
      </c>
      <c r="S32">
        <f t="shared" si="7"/>
        <v>3.7182610034942627</v>
      </c>
      <c r="T32" s="1">
        <v>38.111454010009766</v>
      </c>
      <c r="U32" s="1">
        <v>37.451423645019531</v>
      </c>
      <c r="V32" s="1">
        <v>37.997650146484375</v>
      </c>
      <c r="W32" s="1">
        <v>399.77517700195312</v>
      </c>
      <c r="X32" s="1">
        <v>394.93289184570312</v>
      </c>
      <c r="Y32" s="1">
        <v>35.600307464599609</v>
      </c>
      <c r="Z32" s="1">
        <v>45.044101715087891</v>
      </c>
      <c r="AA32" s="1">
        <v>51.776302337646484</v>
      </c>
      <c r="AB32" s="1">
        <v>65.511146545410156</v>
      </c>
      <c r="AC32" s="1">
        <v>400.03732299804688</v>
      </c>
      <c r="AD32" s="1">
        <v>1356.5450439453125</v>
      </c>
      <c r="AE32" s="1">
        <v>1343.86181640625</v>
      </c>
      <c r="AF32" s="1">
        <v>97.408317565917969</v>
      </c>
      <c r="AG32" s="1">
        <v>23.52284049987793</v>
      </c>
      <c r="AH32" s="1">
        <v>-0.85864639282226562</v>
      </c>
      <c r="AI32" s="1">
        <v>0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1.000093307495117</v>
      </c>
      <c r="AQ32">
        <f t="shared" si="9"/>
        <v>9.8901692153917312E-3</v>
      </c>
      <c r="AR32">
        <f t="shared" si="10"/>
        <v>310.60142364501951</v>
      </c>
      <c r="AS32">
        <f t="shared" si="11"/>
        <v>311.26145401000974</v>
      </c>
      <c r="AT32">
        <f t="shared" si="12"/>
        <v>257.74355511535396</v>
      </c>
      <c r="AU32">
        <f t="shared" si="13"/>
        <v>-1.5659671074548667</v>
      </c>
      <c r="AV32">
        <f t="shared" si="14"/>
        <v>6.4619019392889703</v>
      </c>
      <c r="AW32">
        <f t="shared" si="15"/>
        <v>66.338297393506309</v>
      </c>
      <c r="AX32">
        <f t="shared" si="16"/>
        <v>21.294195678418419</v>
      </c>
      <c r="AY32">
        <f t="shared" si="17"/>
        <v>37.781438827514648</v>
      </c>
      <c r="AZ32">
        <f t="shared" si="18"/>
        <v>6.5788317376087315</v>
      </c>
      <c r="BA32">
        <f t="shared" si="19"/>
        <v>0.43858777147694766</v>
      </c>
      <c r="BB32">
        <f t="shared" si="20"/>
        <v>4.3876701643347911</v>
      </c>
      <c r="BC32">
        <f t="shared" si="21"/>
        <v>2.1911615732739405</v>
      </c>
      <c r="BD32">
        <f t="shared" si="22"/>
        <v>0.27884547290371187</v>
      </c>
      <c r="BE32">
        <f t="shared" si="23"/>
        <v>36.807526710588306</v>
      </c>
      <c r="BF32">
        <f t="shared" si="24"/>
        <v>0.95679145566675694</v>
      </c>
      <c r="BG32">
        <f t="shared" si="25"/>
        <v>70.017103472743926</v>
      </c>
      <c r="BH32">
        <f t="shared" si="26"/>
        <v>394.59277096808944</v>
      </c>
      <c r="BI32">
        <f t="shared" si="27"/>
        <v>1.6622426078167156E-3</v>
      </c>
    </row>
    <row r="33" spans="1:61">
      <c r="A33" s="1">
        <v>6</v>
      </c>
      <c r="B33" s="1" t="s">
        <v>132</v>
      </c>
      <c r="C33" s="1" t="s">
        <v>127</v>
      </c>
      <c r="D33" s="1">
        <v>40</v>
      </c>
      <c r="E33" s="1" t="s">
        <v>78</v>
      </c>
      <c r="F33" s="1" t="s">
        <v>80</v>
      </c>
      <c r="G33" s="1">
        <v>0</v>
      </c>
      <c r="H33" s="1">
        <v>1597.5</v>
      </c>
      <c r="I33" s="1">
        <v>0</v>
      </c>
      <c r="J33">
        <f t="shared" si="0"/>
        <v>-0.58627323402519749</v>
      </c>
      <c r="K33">
        <f t="shared" si="1"/>
        <v>8.6025869759164222E-2</v>
      </c>
      <c r="L33">
        <f t="shared" si="2"/>
        <v>392.13859028610131</v>
      </c>
      <c r="M33">
        <f t="shared" si="3"/>
        <v>2.339954821155342</v>
      </c>
      <c r="N33">
        <f t="shared" si="4"/>
        <v>2.5846672269675111</v>
      </c>
      <c r="O33">
        <f t="shared" si="5"/>
        <v>37.475933074951172</v>
      </c>
      <c r="P33" s="1">
        <v>6</v>
      </c>
      <c r="Q33">
        <f t="shared" si="6"/>
        <v>1.4200000166893005</v>
      </c>
      <c r="R33" s="1">
        <v>1</v>
      </c>
      <c r="S33">
        <f t="shared" si="7"/>
        <v>2.8400000333786011</v>
      </c>
      <c r="T33" s="1">
        <v>38.548614501953125</v>
      </c>
      <c r="U33" s="1">
        <v>37.475933074951172</v>
      </c>
      <c r="V33" s="1">
        <v>38.483180999755859</v>
      </c>
      <c r="W33" s="1">
        <v>399.12448120117188</v>
      </c>
      <c r="X33" s="1">
        <v>398.60488891601562</v>
      </c>
      <c r="Y33" s="1">
        <v>36.523574829101562</v>
      </c>
      <c r="Z33" s="1">
        <v>39.89300537109375</v>
      </c>
      <c r="AA33" s="1">
        <v>51.87762451171875</v>
      </c>
      <c r="AB33" s="1">
        <v>56.663520812988281</v>
      </c>
      <c r="AC33" s="1">
        <v>400.05697631835938</v>
      </c>
      <c r="AD33" s="1">
        <v>28.798376083374023</v>
      </c>
      <c r="AE33" s="1">
        <v>44.801822662353516</v>
      </c>
      <c r="AF33" s="1">
        <v>97.406959533691406</v>
      </c>
      <c r="AG33" s="1">
        <v>23.52284049987793</v>
      </c>
      <c r="AH33" s="1">
        <v>-0.85864639282226562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0.66676162719726551</v>
      </c>
      <c r="AQ33">
        <f t="shared" si="9"/>
        <v>2.3399548211553421E-3</v>
      </c>
      <c r="AR33">
        <f t="shared" si="10"/>
        <v>310.62593307495115</v>
      </c>
      <c r="AS33">
        <f t="shared" si="11"/>
        <v>311.6986145019531</v>
      </c>
      <c r="AT33">
        <f t="shared" si="12"/>
        <v>5.4716913871803854</v>
      </c>
      <c r="AU33">
        <f t="shared" si="13"/>
        <v>-0.97544636838842547</v>
      </c>
      <c r="AV33">
        <f t="shared" si="14"/>
        <v>6.4705235868269737</v>
      </c>
      <c r="AW33">
        <f t="shared" si="15"/>
        <v>66.427733888859649</v>
      </c>
      <c r="AX33">
        <f t="shared" si="16"/>
        <v>26.534728517765899</v>
      </c>
      <c r="AY33">
        <f t="shared" si="17"/>
        <v>38.012273788452148</v>
      </c>
      <c r="AZ33">
        <f t="shared" si="18"/>
        <v>6.6617076888997531</v>
      </c>
      <c r="BA33">
        <f t="shared" si="19"/>
        <v>8.3496688366790126E-2</v>
      </c>
      <c r="BB33">
        <f t="shared" si="20"/>
        <v>3.8858563598594626</v>
      </c>
      <c r="BC33">
        <f t="shared" si="21"/>
        <v>2.7758513290402904</v>
      </c>
      <c r="BD33">
        <f t="shared" si="22"/>
        <v>5.2406916784690449E-2</v>
      </c>
      <c r="BE33">
        <f t="shared" si="23"/>
        <v>38.197027795597066</v>
      </c>
      <c r="BF33">
        <f t="shared" si="24"/>
        <v>0.98377767355664136</v>
      </c>
      <c r="BG33">
        <f t="shared" si="25"/>
        <v>59.052351848374983</v>
      </c>
      <c r="BH33">
        <f t="shared" si="26"/>
        <v>398.88357513313952</v>
      </c>
      <c r="BI33">
        <f t="shared" si="27"/>
        <v>-8.6794281472695129E-4</v>
      </c>
    </row>
    <row r="34" spans="1:61">
      <c r="A34" s="1">
        <v>13</v>
      </c>
      <c r="B34" s="1" t="s">
        <v>139</v>
      </c>
      <c r="C34" s="1" t="s">
        <v>127</v>
      </c>
      <c r="D34" s="1">
        <v>11</v>
      </c>
      <c r="E34" s="1" t="s">
        <v>75</v>
      </c>
      <c r="F34" s="1" t="s">
        <v>80</v>
      </c>
      <c r="G34" s="1">
        <v>0</v>
      </c>
      <c r="H34" s="1">
        <v>3090.5</v>
      </c>
      <c r="I34" s="1">
        <v>0</v>
      </c>
      <c r="J34">
        <f t="shared" si="0"/>
        <v>11.232873130440034</v>
      </c>
      <c r="K34">
        <f t="shared" si="1"/>
        <v>0.55194179011415212</v>
      </c>
      <c r="L34">
        <f t="shared" si="2"/>
        <v>339.77043640770125</v>
      </c>
      <c r="M34">
        <f t="shared" si="3"/>
        <v>14.204169560765111</v>
      </c>
      <c r="N34">
        <f t="shared" si="4"/>
        <v>2.6385230088184093</v>
      </c>
      <c r="O34">
        <f t="shared" si="5"/>
        <v>39.373519897460938</v>
      </c>
      <c r="P34" s="1">
        <v>2</v>
      </c>
      <c r="Q34">
        <f t="shared" si="6"/>
        <v>2.2982609868049622</v>
      </c>
      <c r="R34" s="1">
        <v>1</v>
      </c>
      <c r="S34">
        <f t="shared" si="7"/>
        <v>4.5965219736099243</v>
      </c>
      <c r="T34" s="1">
        <v>39.982948303222656</v>
      </c>
      <c r="U34" s="1">
        <v>39.373519897460938</v>
      </c>
      <c r="V34" s="1">
        <v>39.894466400146484</v>
      </c>
      <c r="W34" s="1">
        <v>400.70419311523438</v>
      </c>
      <c r="X34" s="1">
        <v>392.30239868164062</v>
      </c>
      <c r="Y34" s="1">
        <v>39.751079559326172</v>
      </c>
      <c r="Z34" s="1">
        <v>46.522109985351562</v>
      </c>
      <c r="AA34" s="1">
        <v>52.264434814453125</v>
      </c>
      <c r="AB34" s="1">
        <v>61.166938781738281</v>
      </c>
      <c r="AC34" s="1">
        <v>400.03842163085938</v>
      </c>
      <c r="AD34" s="1">
        <v>1778.993896484375</v>
      </c>
      <c r="AE34" s="1">
        <v>1860.8350830078125</v>
      </c>
      <c r="AF34" s="1">
        <v>97.385429382324219</v>
      </c>
      <c r="AG34" s="1">
        <v>23.52284049987793</v>
      </c>
      <c r="AH34" s="1">
        <v>-0.85864639282226562</v>
      </c>
      <c r="AI34" s="1">
        <v>0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2.0001921081542968</v>
      </c>
      <c r="AQ34">
        <f t="shared" si="9"/>
        <v>1.4204169560765111E-2</v>
      </c>
      <c r="AR34">
        <f t="shared" si="10"/>
        <v>312.52351989746091</v>
      </c>
      <c r="AS34">
        <f t="shared" si="11"/>
        <v>313.13294830322263</v>
      </c>
      <c r="AT34">
        <f t="shared" si="12"/>
        <v>338.00883609057928</v>
      </c>
      <c r="AU34">
        <f t="shared" si="13"/>
        <v>-2.1354842604741266</v>
      </c>
      <c r="AV34">
        <f t="shared" si="14"/>
        <v>7.1690986655135847</v>
      </c>
      <c r="AW34">
        <f t="shared" si="15"/>
        <v>73.615721684283088</v>
      </c>
      <c r="AX34">
        <f t="shared" si="16"/>
        <v>27.093611698931525</v>
      </c>
      <c r="AY34">
        <f t="shared" si="17"/>
        <v>39.678234100341797</v>
      </c>
      <c r="AZ34">
        <f t="shared" si="18"/>
        <v>7.2871597506083914</v>
      </c>
      <c r="BA34">
        <f t="shared" si="19"/>
        <v>0.49277079199605378</v>
      </c>
      <c r="BB34">
        <f t="shared" si="20"/>
        <v>4.5305756566951754</v>
      </c>
      <c r="BC34">
        <f t="shared" si="21"/>
        <v>2.756584093913216</v>
      </c>
      <c r="BD34">
        <f t="shared" si="22"/>
        <v>0.3128022590317624</v>
      </c>
      <c r="BE34">
        <f t="shared" si="23"/>
        <v>33.088689840983676</v>
      </c>
      <c r="BF34">
        <f t="shared" si="24"/>
        <v>0.86609319124614925</v>
      </c>
      <c r="BG34">
        <f t="shared" si="25"/>
        <v>65.041563867771089</v>
      </c>
      <c r="BH34">
        <f t="shared" si="26"/>
        <v>389.00330018648333</v>
      </c>
      <c r="BI34">
        <f t="shared" si="27"/>
        <v>1.8781425113407597E-2</v>
      </c>
    </row>
    <row r="35" spans="1:61">
      <c r="A35" s="1">
        <v>14</v>
      </c>
      <c r="B35" s="1" t="s">
        <v>140</v>
      </c>
      <c r="C35" s="1" t="s">
        <v>127</v>
      </c>
      <c r="D35" s="1">
        <v>11</v>
      </c>
      <c r="E35" s="1" t="s">
        <v>78</v>
      </c>
      <c r="F35" s="1" t="s">
        <v>80</v>
      </c>
      <c r="G35" s="1">
        <v>0</v>
      </c>
      <c r="H35" s="1">
        <v>3164</v>
      </c>
      <c r="I35" s="1">
        <v>0</v>
      </c>
      <c r="J35">
        <f t="shared" si="0"/>
        <v>0.80300850082894515</v>
      </c>
      <c r="K35">
        <f t="shared" si="1"/>
        <v>1.7154106534026203E-3</v>
      </c>
      <c r="L35">
        <f t="shared" si="2"/>
        <v>-351.33051372205063</v>
      </c>
      <c r="M35">
        <f t="shared" si="3"/>
        <v>6.098353783429606E-2</v>
      </c>
      <c r="N35">
        <f t="shared" si="4"/>
        <v>3.2686472805680356</v>
      </c>
      <c r="O35">
        <f t="shared" si="5"/>
        <v>39.2247314453125</v>
      </c>
      <c r="P35" s="1">
        <v>3</v>
      </c>
      <c r="Q35">
        <f t="shared" si="6"/>
        <v>2.0786957442760468</v>
      </c>
      <c r="R35" s="1">
        <v>1</v>
      </c>
      <c r="S35">
        <f t="shared" si="7"/>
        <v>4.1573914885520935</v>
      </c>
      <c r="T35" s="1">
        <v>39.959438323974609</v>
      </c>
      <c r="U35" s="1">
        <v>39.2247314453125</v>
      </c>
      <c r="V35" s="1">
        <v>39.918685913085938</v>
      </c>
      <c r="W35" s="1">
        <v>399.90191650390625</v>
      </c>
      <c r="X35" s="1">
        <v>399.28143310546875</v>
      </c>
      <c r="Y35" s="1">
        <v>39.422664642333984</v>
      </c>
      <c r="Z35" s="1">
        <v>39.466594696044922</v>
      </c>
      <c r="AA35" s="1">
        <v>51.896949768066406</v>
      </c>
      <c r="AB35" s="1">
        <v>51.954780578613281</v>
      </c>
      <c r="AC35" s="1">
        <v>400.02267456054688</v>
      </c>
      <c r="AD35" s="1">
        <v>9.6435480117797852</v>
      </c>
      <c r="AE35" s="1">
        <v>9.0469722747802734</v>
      </c>
      <c r="AF35" s="1">
        <v>97.383842468261719</v>
      </c>
      <c r="AG35" s="1">
        <v>23.52284049987793</v>
      </c>
      <c r="AH35" s="1">
        <v>-0.85864639282226562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8"/>
        <v>1.3334089152018227</v>
      </c>
      <c r="AQ35">
        <f t="shared" si="9"/>
        <v>6.0983537834296063E-5</v>
      </c>
      <c r="AR35">
        <f t="shared" si="10"/>
        <v>312.37473144531248</v>
      </c>
      <c r="AS35">
        <f t="shared" si="11"/>
        <v>313.10943832397459</v>
      </c>
      <c r="AT35">
        <f t="shared" si="12"/>
        <v>1.832274099246149</v>
      </c>
      <c r="AU35">
        <f t="shared" si="13"/>
        <v>7.3572783743395612E-2</v>
      </c>
      <c r="AV35">
        <f t="shared" si="14"/>
        <v>7.1120559212064078</v>
      </c>
      <c r="AW35">
        <f t="shared" si="15"/>
        <v>73.031169657577351</v>
      </c>
      <c r="AX35">
        <f t="shared" si="16"/>
        <v>33.564574961532429</v>
      </c>
      <c r="AY35">
        <f t="shared" si="17"/>
        <v>39.592084884643555</v>
      </c>
      <c r="AZ35">
        <f t="shared" si="18"/>
        <v>7.2536116935516137</v>
      </c>
      <c r="BA35">
        <f t="shared" si="19"/>
        <v>1.7147031376351439E-3</v>
      </c>
      <c r="BB35">
        <f t="shared" si="20"/>
        <v>3.8434086406383723</v>
      </c>
      <c r="BC35">
        <f t="shared" si="21"/>
        <v>3.4102030529132414</v>
      </c>
      <c r="BD35">
        <f t="shared" si="22"/>
        <v>1.0717530044415957E-3</v>
      </c>
      <c r="BE35">
        <f t="shared" si="23"/>
        <v>-34.213915402601643</v>
      </c>
      <c r="BF35">
        <f t="shared" si="24"/>
        <v>-0.87990696434223614</v>
      </c>
      <c r="BG35">
        <f t="shared" si="25"/>
        <v>51.321604348557855</v>
      </c>
      <c r="BH35">
        <f t="shared" si="26"/>
        <v>399.02067789896387</v>
      </c>
      <c r="BI35">
        <f t="shared" si="27"/>
        <v>1.0328207747295477E-3</v>
      </c>
    </row>
    <row r="36" spans="1:61">
      <c r="A36" s="1">
        <v>5</v>
      </c>
      <c r="B36" s="1" t="s">
        <v>101</v>
      </c>
      <c r="C36" s="1" t="s">
        <v>99</v>
      </c>
      <c r="D36" s="1">
        <v>28</v>
      </c>
      <c r="E36" s="1" t="s">
        <v>75</v>
      </c>
      <c r="F36" s="1" t="s">
        <v>102</v>
      </c>
      <c r="G36" s="1">
        <v>0</v>
      </c>
      <c r="H36" s="1">
        <v>1429</v>
      </c>
      <c r="I36" s="1">
        <v>0</v>
      </c>
      <c r="J36">
        <f t="shared" si="0"/>
        <v>5.2813829156600578</v>
      </c>
      <c r="K36">
        <f t="shared" si="1"/>
        <v>0.25713114976773227</v>
      </c>
      <c r="L36">
        <f t="shared" si="2"/>
        <v>349.01522914614304</v>
      </c>
      <c r="M36">
        <f t="shared" si="3"/>
        <v>4.2680868788753648</v>
      </c>
      <c r="N36">
        <f t="shared" si="4"/>
        <v>1.6619520902963636</v>
      </c>
      <c r="O36">
        <f t="shared" si="5"/>
        <v>30.008272171020508</v>
      </c>
      <c r="P36" s="1">
        <v>3.5</v>
      </c>
      <c r="Q36">
        <f t="shared" si="6"/>
        <v>1.9689131230115891</v>
      </c>
      <c r="R36" s="1">
        <v>1</v>
      </c>
      <c r="S36">
        <f t="shared" si="7"/>
        <v>3.9378262460231781</v>
      </c>
      <c r="T36" s="1">
        <v>30.527610778808594</v>
      </c>
      <c r="U36" s="1">
        <v>30.008272171020508</v>
      </c>
      <c r="V36" s="1">
        <v>30.61370849609375</v>
      </c>
      <c r="W36" s="1">
        <v>400.21438598632812</v>
      </c>
      <c r="X36" s="1">
        <v>394.13623046875</v>
      </c>
      <c r="Y36" s="1">
        <v>23.068326950073242</v>
      </c>
      <c r="Z36" s="1">
        <v>26.694271087646484</v>
      </c>
      <c r="AA36" s="1">
        <v>51.176109313964844</v>
      </c>
      <c r="AB36" s="1">
        <v>59.220111846923828</v>
      </c>
      <c r="AC36" s="1">
        <v>400.98623657226562</v>
      </c>
      <c r="AD36" s="1">
        <v>253.32771301269531</v>
      </c>
      <c r="AE36" s="1">
        <v>493.51907348632812</v>
      </c>
      <c r="AF36" s="1">
        <v>97.418746948242188</v>
      </c>
      <c r="AG36" s="1">
        <v>21.33488655090332</v>
      </c>
      <c r="AH36" s="1">
        <v>-0.46630460023880005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8"/>
        <v>1.1456749616350446</v>
      </c>
      <c r="AQ36">
        <f t="shared" si="9"/>
        <v>4.2680868788753648E-3</v>
      </c>
      <c r="AR36">
        <f t="shared" si="10"/>
        <v>303.15827217102049</v>
      </c>
      <c r="AS36">
        <f t="shared" si="11"/>
        <v>303.67761077880857</v>
      </c>
      <c r="AT36">
        <f t="shared" si="12"/>
        <v>48.132264868431776</v>
      </c>
      <c r="AU36">
        <f t="shared" si="13"/>
        <v>-1.1822369249809479</v>
      </c>
      <c r="AV36">
        <f t="shared" si="14"/>
        <v>4.2624745303515743</v>
      </c>
      <c r="AW36">
        <f t="shared" si="15"/>
        <v>43.754150652504222</v>
      </c>
      <c r="AX36">
        <f t="shared" si="16"/>
        <v>17.059879564857738</v>
      </c>
      <c r="AY36">
        <f t="shared" si="17"/>
        <v>30.267941474914551</v>
      </c>
      <c r="AZ36">
        <f t="shared" si="18"/>
        <v>4.3264609295050125</v>
      </c>
      <c r="BA36">
        <f t="shared" si="19"/>
        <v>0.24137022016992152</v>
      </c>
      <c r="BB36">
        <f t="shared" si="20"/>
        <v>2.6005224400552107</v>
      </c>
      <c r="BC36">
        <f t="shared" si="21"/>
        <v>1.7259384894498018</v>
      </c>
      <c r="BD36">
        <f t="shared" si="22"/>
        <v>0.15219742938459646</v>
      </c>
      <c r="BE36">
        <f t="shared" si="23"/>
        <v>34.000626289270869</v>
      </c>
      <c r="BF36">
        <f t="shared" si="24"/>
        <v>0.88551927522891227</v>
      </c>
      <c r="BG36">
        <f t="shared" si="25"/>
        <v>62.063321725476442</v>
      </c>
      <c r="BH36">
        <f t="shared" si="26"/>
        <v>392.3256206320815</v>
      </c>
      <c r="BI36">
        <f t="shared" si="27"/>
        <v>8.3547989173369201E-3</v>
      </c>
    </row>
    <row r="37" spans="1:61">
      <c r="A37" s="1">
        <v>6</v>
      </c>
      <c r="B37" s="1" t="s">
        <v>103</v>
      </c>
      <c r="C37" s="1" t="s">
        <v>99</v>
      </c>
      <c r="D37" s="1">
        <v>28</v>
      </c>
      <c r="E37" s="1" t="s">
        <v>78</v>
      </c>
      <c r="F37" s="1" t="s">
        <v>102</v>
      </c>
      <c r="G37" s="1">
        <v>0</v>
      </c>
      <c r="H37" s="1">
        <v>1495</v>
      </c>
      <c r="I37" s="1">
        <v>0</v>
      </c>
      <c r="J37">
        <f t="shared" si="0"/>
        <v>-2.2641939765072174</v>
      </c>
      <c r="K37">
        <f t="shared" si="1"/>
        <v>0.30530736816066972</v>
      </c>
      <c r="L37">
        <f t="shared" si="2"/>
        <v>404.26843123914017</v>
      </c>
      <c r="M37">
        <f t="shared" si="3"/>
        <v>4.1373148539056395</v>
      </c>
      <c r="N37">
        <f t="shared" si="4"/>
        <v>1.3796905541553985</v>
      </c>
      <c r="O37">
        <f t="shared" si="5"/>
        <v>28.999740600585938</v>
      </c>
      <c r="P37" s="1">
        <v>4</v>
      </c>
      <c r="Q37">
        <f t="shared" si="6"/>
        <v>1.8591305017471313</v>
      </c>
      <c r="R37" s="1">
        <v>1</v>
      </c>
      <c r="S37">
        <f t="shared" si="7"/>
        <v>3.7182610034942627</v>
      </c>
      <c r="T37" s="1">
        <v>30.598196029663086</v>
      </c>
      <c r="U37" s="1">
        <v>28.999740600585938</v>
      </c>
      <c r="V37" s="1">
        <v>30.699939727783203</v>
      </c>
      <c r="W37" s="1">
        <v>400.30706787109375</v>
      </c>
      <c r="X37" s="1">
        <v>400.91110229492188</v>
      </c>
      <c r="Y37" s="1">
        <v>23.104894638061523</v>
      </c>
      <c r="Z37" s="1">
        <v>27.120271682739258</v>
      </c>
      <c r="AA37" s="1">
        <v>51.050674438476562</v>
      </c>
      <c r="AB37" s="1">
        <v>59.922721862792969</v>
      </c>
      <c r="AC37" s="1">
        <v>400.96954345703125</v>
      </c>
      <c r="AD37" s="1">
        <v>14.269640922546387</v>
      </c>
      <c r="AE37" s="1">
        <v>24.363546371459961</v>
      </c>
      <c r="AF37" s="1">
        <v>97.418708801269531</v>
      </c>
      <c r="AG37" s="1">
        <v>21.33488655090332</v>
      </c>
      <c r="AH37" s="1">
        <v>-0.46630460023880005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8"/>
        <v>1.002423858642578</v>
      </c>
      <c r="AQ37">
        <f t="shared" si="9"/>
        <v>4.1373148539056393E-3</v>
      </c>
      <c r="AR37">
        <f t="shared" si="10"/>
        <v>302.14974060058591</v>
      </c>
      <c r="AS37">
        <f t="shared" si="11"/>
        <v>303.74819602966306</v>
      </c>
      <c r="AT37">
        <f t="shared" si="12"/>
        <v>2.7112317412623383</v>
      </c>
      <c r="AU37">
        <f t="shared" si="13"/>
        <v>-1.4946345241798684</v>
      </c>
      <c r="AV37">
        <f t="shared" si="14"/>
        <v>4.0217124038274905</v>
      </c>
      <c r="AW37">
        <f t="shared" si="15"/>
        <v>41.282752084423855</v>
      </c>
      <c r="AX37">
        <f t="shared" si="16"/>
        <v>14.162480401684597</v>
      </c>
      <c r="AY37">
        <f t="shared" si="17"/>
        <v>29.798968315124512</v>
      </c>
      <c r="AZ37">
        <f t="shared" si="18"/>
        <v>4.211500791711229</v>
      </c>
      <c r="BA37">
        <f t="shared" si="19"/>
        <v>0.28214072093532244</v>
      </c>
      <c r="BB37">
        <f t="shared" si="20"/>
        <v>2.642021849672092</v>
      </c>
      <c r="BC37">
        <f t="shared" si="21"/>
        <v>1.5694789420391371</v>
      </c>
      <c r="BD37">
        <f t="shared" si="22"/>
        <v>0.1782826063148672</v>
      </c>
      <c r="BE37">
        <f t="shared" si="23"/>
        <v>39.383308580431859</v>
      </c>
      <c r="BF37">
        <f t="shared" si="24"/>
        <v>1.0083742478694155</v>
      </c>
      <c r="BG37">
        <f t="shared" si="25"/>
        <v>67.174402090305279</v>
      </c>
      <c r="BH37">
        <f t="shared" si="26"/>
        <v>401.73316988657621</v>
      </c>
      <c r="BI37">
        <f t="shared" si="27"/>
        <v>-3.7859924942539656E-3</v>
      </c>
    </row>
    <row r="38" spans="1:61">
      <c r="A38" s="1">
        <v>14</v>
      </c>
      <c r="B38" s="1" t="s">
        <v>111</v>
      </c>
      <c r="C38" s="1" t="s">
        <v>99</v>
      </c>
      <c r="D38" s="1">
        <v>33</v>
      </c>
      <c r="E38" s="1" t="s">
        <v>75</v>
      </c>
      <c r="F38" s="1" t="s">
        <v>102</v>
      </c>
      <c r="G38" s="1">
        <v>0</v>
      </c>
      <c r="H38" s="1">
        <v>3991.5</v>
      </c>
      <c r="I38" s="1">
        <v>0</v>
      </c>
      <c r="J38">
        <f t="shared" si="0"/>
        <v>12.248835371275215</v>
      </c>
      <c r="K38">
        <f t="shared" si="1"/>
        <v>0.71368708201701014</v>
      </c>
      <c r="L38">
        <f t="shared" si="2"/>
        <v>340.03927282964293</v>
      </c>
      <c r="M38">
        <f t="shared" si="3"/>
        <v>8.5832902528890536</v>
      </c>
      <c r="N38">
        <f t="shared" si="4"/>
        <v>1.3637605214980244</v>
      </c>
      <c r="O38">
        <f t="shared" si="5"/>
        <v>32.855712890625</v>
      </c>
      <c r="P38" s="1">
        <v>5</v>
      </c>
      <c r="Q38">
        <f t="shared" si="6"/>
        <v>1.6395652592182159</v>
      </c>
      <c r="R38" s="1">
        <v>1</v>
      </c>
      <c r="S38">
        <f t="shared" si="7"/>
        <v>3.2791305184364319</v>
      </c>
      <c r="T38" s="1">
        <v>33.085559844970703</v>
      </c>
      <c r="U38" s="1">
        <v>32.855712890625</v>
      </c>
      <c r="V38" s="1">
        <v>33.068283081054688</v>
      </c>
      <c r="W38" s="1">
        <v>400.23651123046875</v>
      </c>
      <c r="X38" s="1">
        <v>380.84561157226562</v>
      </c>
      <c r="Y38" s="1">
        <v>27.103462219238281</v>
      </c>
      <c r="Z38" s="1">
        <v>37.427665710449219</v>
      </c>
      <c r="AA38" s="1">
        <v>52.032108306884766</v>
      </c>
      <c r="AB38" s="1">
        <v>71.852088928222656</v>
      </c>
      <c r="AC38" s="1">
        <v>400.12954711914062</v>
      </c>
      <c r="AD38" s="1">
        <v>1282.1248779296875</v>
      </c>
      <c r="AE38" s="1">
        <v>1388.2669677734375</v>
      </c>
      <c r="AF38" s="1">
        <v>97.45550537109375</v>
      </c>
      <c r="AG38" s="1">
        <v>21.33488655090332</v>
      </c>
      <c r="AH38" s="1">
        <v>-0.46630460023880005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8"/>
        <v>0.80025909423828123</v>
      </c>
      <c r="AQ38">
        <f t="shared" si="9"/>
        <v>8.5832902528890538E-3</v>
      </c>
      <c r="AR38">
        <f t="shared" si="10"/>
        <v>306.00571289062498</v>
      </c>
      <c r="AS38">
        <f t="shared" si="11"/>
        <v>306.23555984497068</v>
      </c>
      <c r="AT38">
        <f t="shared" si="12"/>
        <v>243.60372374981671</v>
      </c>
      <c r="AU38">
        <f t="shared" si="13"/>
        <v>-1.3669662764413681</v>
      </c>
      <c r="AV38">
        <f t="shared" si="14"/>
        <v>5.0112925981702094</v>
      </c>
      <c r="AW38">
        <f t="shared" si="15"/>
        <v>51.421339195646993</v>
      </c>
      <c r="AX38">
        <f t="shared" si="16"/>
        <v>13.993673485197775</v>
      </c>
      <c r="AY38">
        <f t="shared" si="17"/>
        <v>32.970636367797852</v>
      </c>
      <c r="AZ38">
        <f t="shared" si="18"/>
        <v>5.0437775573969139</v>
      </c>
      <c r="BA38">
        <f t="shared" si="19"/>
        <v>0.58612071109635733</v>
      </c>
      <c r="BB38">
        <f t="shared" si="20"/>
        <v>3.647532076672185</v>
      </c>
      <c r="BC38">
        <f t="shared" si="21"/>
        <v>1.3962454807247289</v>
      </c>
      <c r="BD38">
        <f t="shared" si="22"/>
        <v>0.37598613217707388</v>
      </c>
      <c r="BE38">
        <f t="shared" si="23"/>
        <v>33.138699179632077</v>
      </c>
      <c r="BF38">
        <f t="shared" si="24"/>
        <v>0.89285333084406648</v>
      </c>
      <c r="BG38">
        <f t="shared" si="25"/>
        <v>76.61148867530656</v>
      </c>
      <c r="BH38">
        <f t="shared" si="26"/>
        <v>375.80283341560164</v>
      </c>
      <c r="BI38">
        <f t="shared" si="27"/>
        <v>2.4970581083787736E-2</v>
      </c>
    </row>
    <row r="39" spans="1:61">
      <c r="A39" s="1">
        <v>15</v>
      </c>
      <c r="B39" s="1" t="s">
        <v>112</v>
      </c>
      <c r="C39" s="1" t="s">
        <v>99</v>
      </c>
      <c r="D39" s="1">
        <v>33</v>
      </c>
      <c r="E39" s="1" t="s">
        <v>78</v>
      </c>
      <c r="F39" s="1" t="s">
        <v>102</v>
      </c>
      <c r="G39" s="1">
        <v>0</v>
      </c>
      <c r="H39" s="1">
        <v>4126</v>
      </c>
      <c r="I39" s="1">
        <v>0</v>
      </c>
      <c r="J39">
        <f t="shared" si="0"/>
        <v>-3.5620739981227891</v>
      </c>
      <c r="K39">
        <f t="shared" si="1"/>
        <v>9.6265701402524384E-2</v>
      </c>
      <c r="L39">
        <f t="shared" si="2"/>
        <v>452.20344762512201</v>
      </c>
      <c r="M39">
        <f t="shared" si="3"/>
        <v>1.796970256929592</v>
      </c>
      <c r="N39">
        <f t="shared" si="4"/>
        <v>1.8072607586974807</v>
      </c>
      <c r="O39">
        <f t="shared" si="5"/>
        <v>31.780378341674805</v>
      </c>
      <c r="P39" s="1">
        <v>6</v>
      </c>
      <c r="Q39">
        <f t="shared" si="6"/>
        <v>1.4200000166893005</v>
      </c>
      <c r="R39" s="1">
        <v>1</v>
      </c>
      <c r="S39">
        <f t="shared" si="7"/>
        <v>2.8400000333786011</v>
      </c>
      <c r="T39" s="1">
        <v>33.362945556640625</v>
      </c>
      <c r="U39" s="1">
        <v>31.780378341674805</v>
      </c>
      <c r="V39" s="1">
        <v>33.414958953857422</v>
      </c>
      <c r="W39" s="1">
        <v>400.19345092773438</v>
      </c>
      <c r="X39" s="1">
        <v>404.445068359375</v>
      </c>
      <c r="Y39" s="1">
        <v>27.233209609985352</v>
      </c>
      <c r="Z39" s="1">
        <v>29.847394943237305</v>
      </c>
      <c r="AA39" s="1">
        <v>51.473838806152344</v>
      </c>
      <c r="AB39" s="1">
        <v>56.414939880371094</v>
      </c>
      <c r="AC39" s="1">
        <v>400.1251220703125</v>
      </c>
      <c r="AD39" s="1">
        <v>5.1618533134460449</v>
      </c>
      <c r="AE39" s="1">
        <v>22.212003707885742</v>
      </c>
      <c r="AF39" s="1">
        <v>97.455238342285156</v>
      </c>
      <c r="AG39" s="1">
        <v>21.33488655090332</v>
      </c>
      <c r="AH39" s="1">
        <v>-0.46630460023880005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8"/>
        <v>0.66687520345052076</v>
      </c>
      <c r="AQ39">
        <f t="shared" si="9"/>
        <v>1.7969702569295919E-3</v>
      </c>
      <c r="AR39">
        <f t="shared" si="10"/>
        <v>304.93037834167478</v>
      </c>
      <c r="AS39">
        <f t="shared" si="11"/>
        <v>306.5129455566406</v>
      </c>
      <c r="AT39">
        <f t="shared" si="12"/>
        <v>0.98075211724793121</v>
      </c>
      <c r="AU39">
        <f t="shared" si="13"/>
        <v>-0.68984426149491374</v>
      </c>
      <c r="AV39">
        <f t="shared" si="14"/>
        <v>4.716045746786989</v>
      </c>
      <c r="AW39">
        <f t="shared" si="15"/>
        <v>48.391916401898833</v>
      </c>
      <c r="AX39">
        <f t="shared" si="16"/>
        <v>18.544521458661528</v>
      </c>
      <c r="AY39">
        <f t="shared" si="17"/>
        <v>32.571661949157715</v>
      </c>
      <c r="AZ39">
        <f t="shared" si="18"/>
        <v>4.9317809818266962</v>
      </c>
      <c r="BA39">
        <f t="shared" si="19"/>
        <v>9.3109622864826658E-2</v>
      </c>
      <c r="BB39">
        <f t="shared" si="20"/>
        <v>2.9087849880895082</v>
      </c>
      <c r="BC39">
        <f t="shared" si="21"/>
        <v>2.022995993737188</v>
      </c>
      <c r="BD39">
        <f t="shared" si="22"/>
        <v>5.8469070540507609E-2</v>
      </c>
      <c r="BE39">
        <f t="shared" si="23"/>
        <v>44.069594767509329</v>
      </c>
      <c r="BF39">
        <f t="shared" si="24"/>
        <v>1.1180837226164684</v>
      </c>
      <c r="BG39">
        <f t="shared" si="25"/>
        <v>61.425839063886244</v>
      </c>
      <c r="BH39">
        <f t="shared" si="26"/>
        <v>406.13830773999041</v>
      </c>
      <c r="BI39">
        <f t="shared" si="27"/>
        <v>-5.3874106424460239E-3</v>
      </c>
    </row>
    <row r="40" spans="1:61">
      <c r="A40" s="1">
        <v>18</v>
      </c>
      <c r="B40" s="1" t="s">
        <v>115</v>
      </c>
      <c r="C40" s="1" t="s">
        <v>99</v>
      </c>
      <c r="D40" s="1">
        <v>33</v>
      </c>
      <c r="E40" s="1" t="s">
        <v>75</v>
      </c>
      <c r="F40" s="1" t="s">
        <v>102</v>
      </c>
      <c r="G40" s="1">
        <v>0</v>
      </c>
      <c r="H40" s="1">
        <v>4631</v>
      </c>
      <c r="I40" s="1">
        <v>0</v>
      </c>
      <c r="J40">
        <f t="shared" si="0"/>
        <v>8.0198875329074024</v>
      </c>
      <c r="K40">
        <f t="shared" si="1"/>
        <v>0.41092197704979794</v>
      </c>
      <c r="L40">
        <f t="shared" si="2"/>
        <v>340.66873152296836</v>
      </c>
      <c r="M40">
        <f t="shared" si="3"/>
        <v>7.2151337452300144</v>
      </c>
      <c r="N40">
        <f t="shared" si="4"/>
        <v>1.8380792021504377</v>
      </c>
      <c r="O40">
        <f t="shared" si="5"/>
        <v>34.040252685546875</v>
      </c>
      <c r="P40" s="1">
        <v>5</v>
      </c>
      <c r="Q40">
        <f t="shared" si="6"/>
        <v>1.6395652592182159</v>
      </c>
      <c r="R40" s="1">
        <v>1</v>
      </c>
      <c r="S40">
        <f t="shared" si="7"/>
        <v>3.2791305184364319</v>
      </c>
      <c r="T40" s="1">
        <v>34.559864044189453</v>
      </c>
      <c r="U40" s="1">
        <v>34.040252685546875</v>
      </c>
      <c r="V40" s="1">
        <v>34.567115783691406</v>
      </c>
      <c r="W40" s="1">
        <v>400.06484985351562</v>
      </c>
      <c r="X40" s="1">
        <v>386.55752563476562</v>
      </c>
      <c r="Y40" s="1">
        <v>27.394182205200195</v>
      </c>
      <c r="Z40" s="1">
        <v>36.085163116455078</v>
      </c>
      <c r="AA40" s="1">
        <v>48.436573028564453</v>
      </c>
      <c r="AB40" s="1">
        <v>63.803386688232422</v>
      </c>
      <c r="AC40" s="1">
        <v>400.11447143554688</v>
      </c>
      <c r="AD40" s="1">
        <v>927.81134033203125</v>
      </c>
      <c r="AE40" s="1">
        <v>964.6575927734375</v>
      </c>
      <c r="AF40" s="1">
        <v>97.462196350097656</v>
      </c>
      <c r="AG40" s="1">
        <v>21.33488655090332</v>
      </c>
      <c r="AH40" s="1">
        <v>-0.46630460023880005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8"/>
        <v>0.8002289428710937</v>
      </c>
      <c r="AQ40">
        <f t="shared" si="9"/>
        <v>7.2151337452300143E-3</v>
      </c>
      <c r="AR40">
        <f t="shared" si="10"/>
        <v>307.19025268554685</v>
      </c>
      <c r="AS40">
        <f t="shared" si="11"/>
        <v>307.70986404418943</v>
      </c>
      <c r="AT40">
        <f t="shared" si="12"/>
        <v>176.28415245101132</v>
      </c>
      <c r="AU40">
        <f t="shared" si="13"/>
        <v>-1.3992205546800764</v>
      </c>
      <c r="AV40">
        <f t="shared" si="14"/>
        <v>5.3550184551316846</v>
      </c>
      <c r="AW40">
        <f t="shared" si="15"/>
        <v>54.944569850403525</v>
      </c>
      <c r="AX40">
        <f t="shared" si="16"/>
        <v>18.859406733948447</v>
      </c>
      <c r="AY40">
        <f t="shared" si="17"/>
        <v>34.300058364868164</v>
      </c>
      <c r="AZ40">
        <f t="shared" si="18"/>
        <v>5.4330911572008169</v>
      </c>
      <c r="BA40">
        <f t="shared" si="19"/>
        <v>0.36516195834300047</v>
      </c>
      <c r="BB40">
        <f t="shared" si="20"/>
        <v>3.5169392529812469</v>
      </c>
      <c r="BC40">
        <f t="shared" si="21"/>
        <v>1.91615190421957</v>
      </c>
      <c r="BD40">
        <f t="shared" si="22"/>
        <v>0.23193908432623653</v>
      </c>
      <c r="BE40">
        <f t="shared" si="23"/>
        <v>33.202322802030253</v>
      </c>
      <c r="BF40">
        <f t="shared" si="24"/>
        <v>0.88128857655417947</v>
      </c>
      <c r="BG40">
        <f t="shared" si="25"/>
        <v>68.043424091416554</v>
      </c>
      <c r="BH40">
        <f t="shared" si="26"/>
        <v>383.25578204494735</v>
      </c>
      <c r="BI40">
        <f t="shared" si="27"/>
        <v>1.423854861772403E-2</v>
      </c>
    </row>
    <row r="41" spans="1:61">
      <c r="A41" s="1">
        <v>19</v>
      </c>
      <c r="B41" s="1" t="s">
        <v>116</v>
      </c>
      <c r="C41" s="1" t="s">
        <v>99</v>
      </c>
      <c r="D41" s="1">
        <v>33</v>
      </c>
      <c r="E41" s="1" t="s">
        <v>78</v>
      </c>
      <c r="F41" s="1" t="s">
        <v>102</v>
      </c>
      <c r="G41" s="1">
        <v>0</v>
      </c>
      <c r="H41" s="1">
        <v>4754.5</v>
      </c>
      <c r="I41" s="1">
        <v>0</v>
      </c>
      <c r="J41">
        <f t="shared" si="0"/>
        <v>-0.76292879059728169</v>
      </c>
      <c r="K41">
        <f t="shared" si="1"/>
        <v>0.20837945980951625</v>
      </c>
      <c r="L41">
        <f t="shared" si="2"/>
        <v>391.03405932270965</v>
      </c>
      <c r="M41">
        <f t="shared" si="3"/>
        <v>4.293678058239049</v>
      </c>
      <c r="N41">
        <f t="shared" si="4"/>
        <v>2.0436883920434248</v>
      </c>
      <c r="O41">
        <f t="shared" si="5"/>
        <v>33.615436553955078</v>
      </c>
      <c r="P41" s="1">
        <v>5</v>
      </c>
      <c r="Q41">
        <f t="shared" si="6"/>
        <v>1.6395652592182159</v>
      </c>
      <c r="R41" s="1">
        <v>1</v>
      </c>
      <c r="S41">
        <f t="shared" si="7"/>
        <v>3.2791305184364319</v>
      </c>
      <c r="T41" s="1">
        <v>34.757568359375</v>
      </c>
      <c r="U41" s="1">
        <v>33.615436553955078</v>
      </c>
      <c r="V41" s="1">
        <v>34.806278228759766</v>
      </c>
      <c r="W41" s="1">
        <v>399.76678466796875</v>
      </c>
      <c r="X41" s="1">
        <v>398.58163452148438</v>
      </c>
      <c r="Y41" s="1">
        <v>27.496461868286133</v>
      </c>
      <c r="Z41" s="1">
        <v>32.686309814453125</v>
      </c>
      <c r="AA41" s="1">
        <v>48.088130950927734</v>
      </c>
      <c r="AB41" s="1">
        <v>57.164573669433594</v>
      </c>
      <c r="AC41" s="1">
        <v>400.14019775390625</v>
      </c>
      <c r="AD41" s="1">
        <v>23.172756195068359</v>
      </c>
      <c r="AE41" s="1">
        <v>8.0116539001464844</v>
      </c>
      <c r="AF41" s="1">
        <v>97.46502685546875</v>
      </c>
      <c r="AG41" s="1">
        <v>21.33488655090332</v>
      </c>
      <c r="AH41" s="1">
        <v>-0.46630460023880005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8"/>
        <v>0.80028039550781249</v>
      </c>
      <c r="AQ41">
        <f t="shared" si="9"/>
        <v>4.2936780582390494E-3</v>
      </c>
      <c r="AR41">
        <f t="shared" si="10"/>
        <v>306.76543655395506</v>
      </c>
      <c r="AS41">
        <f t="shared" si="11"/>
        <v>307.90756835937498</v>
      </c>
      <c r="AT41">
        <f t="shared" si="12"/>
        <v>4.4028236218148322</v>
      </c>
      <c r="AU41">
        <f t="shared" si="13"/>
        <v>-1.7646017649683463</v>
      </c>
      <c r="AV41">
        <f t="shared" si="14"/>
        <v>5.2294604559152704</v>
      </c>
      <c r="AW41">
        <f t="shared" si="15"/>
        <v>53.654737751932871</v>
      </c>
      <c r="AX41">
        <f t="shared" si="16"/>
        <v>20.968427937479746</v>
      </c>
      <c r="AY41">
        <f t="shared" si="17"/>
        <v>34.186502456665039</v>
      </c>
      <c r="AZ41">
        <f t="shared" si="18"/>
        <v>5.3988462230913772</v>
      </c>
      <c r="BA41">
        <f t="shared" si="19"/>
        <v>0.19592874295383431</v>
      </c>
      <c r="BB41">
        <f t="shared" si="20"/>
        <v>3.1857720638718456</v>
      </c>
      <c r="BC41">
        <f t="shared" si="21"/>
        <v>2.2130741592195315</v>
      </c>
      <c r="BD41">
        <f t="shared" si="22"/>
        <v>0.1235163578236454</v>
      </c>
      <c r="BE41">
        <f t="shared" si="23"/>
        <v>38.112145093290856</v>
      </c>
      <c r="BF41">
        <f t="shared" si="24"/>
        <v>0.98106391628446221</v>
      </c>
      <c r="BG41">
        <f t="shared" si="25"/>
        <v>61.596881413682844</v>
      </c>
      <c r="BH41">
        <f t="shared" si="26"/>
        <v>398.89572810864581</v>
      </c>
      <c r="BI41">
        <f t="shared" si="27"/>
        <v>-1.1781032217197782E-3</v>
      </c>
    </row>
    <row r="42" spans="1:61">
      <c r="A42" s="1">
        <v>20</v>
      </c>
      <c r="B42" s="1" t="s">
        <v>117</v>
      </c>
      <c r="C42" s="1" t="s">
        <v>99</v>
      </c>
      <c r="D42" s="1">
        <v>14</v>
      </c>
      <c r="E42" s="1" t="s">
        <v>75</v>
      </c>
      <c r="F42" s="1" t="s">
        <v>102</v>
      </c>
      <c r="G42" s="1">
        <v>0</v>
      </c>
      <c r="H42" s="1">
        <v>5029</v>
      </c>
      <c r="I42" s="1">
        <v>0</v>
      </c>
      <c r="J42">
        <f t="shared" ref="J42:J71" si="28">(W42-X42*(1000-Y42)/(1000-Z42))*AP42</f>
        <v>14.721886880782124</v>
      </c>
      <c r="K42">
        <f t="shared" ref="K42:K71" si="29">IF(BA42&lt;&gt;0,1/(1/BA42-1/S42),0)</f>
        <v>0.43178493890366315</v>
      </c>
      <c r="L42">
        <f t="shared" ref="L42:L71" si="30">((BD42-AQ42/2)*X42-J42)/(BD42+AQ42/2)</f>
        <v>314.70158885865294</v>
      </c>
      <c r="M42">
        <f t="shared" ref="M42:M71" si="31">AQ42*1000</f>
        <v>8.5495112087606771</v>
      </c>
      <c r="N42">
        <f t="shared" ref="N42:N71" si="32">(AV42-BB42)</f>
        <v>2.035490953068511</v>
      </c>
      <c r="O42">
        <f t="shared" ref="O42:O71" si="33">(U42+AU42*I42)</f>
        <v>34.045463562011719</v>
      </c>
      <c r="P42" s="1">
        <v>3</v>
      </c>
      <c r="Q42">
        <f t="shared" ref="Q42:Q71" si="34">(P42*AJ42+AK42)</f>
        <v>2.0786957442760468</v>
      </c>
      <c r="R42" s="1">
        <v>1</v>
      </c>
      <c r="S42">
        <f t="shared" ref="S42:S71" si="35">Q42*(R42+1)*(R42+1)/(R42*R42+1)</f>
        <v>4.1573914885520935</v>
      </c>
      <c r="T42" s="1">
        <v>34.590206146240234</v>
      </c>
      <c r="U42" s="1">
        <v>34.045463562011719</v>
      </c>
      <c r="V42" s="1">
        <v>34.65887451171875</v>
      </c>
      <c r="W42" s="1">
        <v>399.70684814453125</v>
      </c>
      <c r="X42" s="1">
        <v>386.19537353515625</v>
      </c>
      <c r="Y42" s="1">
        <v>27.883123397827148</v>
      </c>
      <c r="Z42" s="1">
        <v>34.073894500732422</v>
      </c>
      <c r="AA42" s="1">
        <v>49.220531463623047</v>
      </c>
      <c r="AB42" s="1">
        <v>60.148761749267578</v>
      </c>
      <c r="AC42" s="1">
        <v>400.18582153320312</v>
      </c>
      <c r="AD42" s="1">
        <v>1000.385986328125</v>
      </c>
      <c r="AE42" s="1">
        <v>698.77362060546875</v>
      </c>
      <c r="AF42" s="1">
        <v>97.46710205078125</v>
      </c>
      <c r="AG42" s="1">
        <v>21.33488655090332</v>
      </c>
      <c r="AH42" s="1">
        <v>-0.46630460023880005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ref="AP42:AP71" si="36">AC42*0.000001/(P42*0.0001)</f>
        <v>1.3339527384440102</v>
      </c>
      <c r="AQ42">
        <f t="shared" ref="AQ42:AQ71" si="37">(Z42-Y42)/(1000-Z42)*AP42</f>
        <v>8.5495112087606764E-3</v>
      </c>
      <c r="AR42">
        <f t="shared" ref="AR42:AR71" si="38">(U42+273.15)</f>
        <v>307.1954635620117</v>
      </c>
      <c r="AS42">
        <f t="shared" ref="AS42:AS71" si="39">(T42+273.15)</f>
        <v>307.74020614624021</v>
      </c>
      <c r="AT42">
        <f t="shared" ref="AT42:AT71" si="40">(AD42*AL42+AE42*AM42)*AN42</f>
        <v>190.0733350172377</v>
      </c>
      <c r="AU42">
        <f t="shared" ref="AU42:AU71" si="41">((AT42+0.00000010773*(AS42^4-AR42^4))-AQ42*44100)/(Q42*51.4+0.00000043092*AR42^3)</f>
        <v>-1.509478076255155</v>
      </c>
      <c r="AV42">
        <f t="shared" ref="AV42:AV71" si="42">0.61365*EXP(17.502*O42/(240.97+O42))</f>
        <v>5.3565747056389519</v>
      </c>
      <c r="AW42">
        <f t="shared" ref="AW42:AW71" si="43">AV42*1000/AF42</f>
        <v>54.957771319066481</v>
      </c>
      <c r="AX42">
        <f t="shared" ref="AX42:AX71" si="44">(AW42-Z42)</f>
        <v>20.883876818334059</v>
      </c>
      <c r="AY42">
        <f t="shared" ref="AY42:AY71" si="45">IF(I42,U42,(T42+U42)/2)</f>
        <v>34.317834854125977</v>
      </c>
      <c r="AZ42">
        <f t="shared" ref="AZ42:AZ71" si="46">0.61365*EXP(17.502*AY42/(240.97+AY42))</f>
        <v>5.4384690544629022</v>
      </c>
      <c r="BA42">
        <f t="shared" ref="BA42:BA71" si="47">IF(AX42&lt;&gt;0,(1000-(AW42+Z42)/2)/AX42*AQ42,0)</f>
        <v>0.39115929802643901</v>
      </c>
      <c r="BB42">
        <f t="shared" ref="BB42:BB71" si="48">Z42*AF42/1000</f>
        <v>3.3210837525704409</v>
      </c>
      <c r="BC42">
        <f t="shared" ref="BC42:BC71" si="49">(AZ42-BB42)</f>
        <v>2.1173853018924613</v>
      </c>
      <c r="BD42">
        <f t="shared" ref="BD42:BD71" si="50">1/(1.6/K42+1.37/S42)</f>
        <v>0.24782643944560004</v>
      </c>
      <c r="BE42">
        <f t="shared" ref="BE42:BE71" si="51">L42*AF42*0.001</f>
        <v>30.67305187682933</v>
      </c>
      <c r="BF42">
        <f t="shared" ref="BF42:BF71" si="52">L42/X42</f>
        <v>0.81487664126562853</v>
      </c>
      <c r="BG42">
        <f t="shared" ref="BG42:BG71" si="53">(1-AQ42*AF42/AV42/K42)*100</f>
        <v>63.971624226250754</v>
      </c>
      <c r="BH42">
        <f t="shared" ref="BH42:BH71" si="54">(X42-J42/(S42/1.35))</f>
        <v>381.41484051492398</v>
      </c>
      <c r="BI42">
        <f t="shared" ref="BI42:BI71" si="55">J42*BG42/100/BH42</f>
        <v>2.4691829352191001E-2</v>
      </c>
    </row>
    <row r="43" spans="1:61">
      <c r="A43" s="1">
        <v>21</v>
      </c>
      <c r="B43" s="1" t="s">
        <v>118</v>
      </c>
      <c r="C43" s="1" t="s">
        <v>99</v>
      </c>
      <c r="D43" s="1">
        <v>14</v>
      </c>
      <c r="E43" s="1" t="s">
        <v>78</v>
      </c>
      <c r="F43" s="1" t="s">
        <v>102</v>
      </c>
      <c r="G43" s="1">
        <v>0</v>
      </c>
      <c r="H43" s="1">
        <v>5110.5</v>
      </c>
      <c r="I43" s="1">
        <v>0</v>
      </c>
      <c r="J43">
        <f t="shared" si="28"/>
        <v>-6.8575715790055003E-2</v>
      </c>
      <c r="K43">
        <f t="shared" si="29"/>
        <v>7.892649789782423E-2</v>
      </c>
      <c r="L43">
        <f t="shared" si="30"/>
        <v>383.97421212668365</v>
      </c>
      <c r="M43">
        <f t="shared" si="31"/>
        <v>1.9797752409751084</v>
      </c>
      <c r="N43">
        <f t="shared" si="32"/>
        <v>2.3917809358509916</v>
      </c>
      <c r="O43">
        <f t="shared" si="33"/>
        <v>33.835601806640625</v>
      </c>
      <c r="P43" s="1">
        <v>4</v>
      </c>
      <c r="Q43">
        <f t="shared" si="34"/>
        <v>1.8591305017471313</v>
      </c>
      <c r="R43" s="1">
        <v>1</v>
      </c>
      <c r="S43">
        <f t="shared" si="35"/>
        <v>3.7182610034942627</v>
      </c>
      <c r="T43" s="1">
        <v>34.592269897460938</v>
      </c>
      <c r="U43" s="1">
        <v>33.835601806640625</v>
      </c>
      <c r="V43" s="1">
        <v>34.688735961914062</v>
      </c>
      <c r="W43" s="1">
        <v>399.267333984375</v>
      </c>
      <c r="X43" s="1">
        <v>398.54705810546875</v>
      </c>
      <c r="Y43" s="1">
        <v>27.857908248901367</v>
      </c>
      <c r="Z43" s="1">
        <v>29.778244018554688</v>
      </c>
      <c r="AA43" s="1">
        <v>49.170875549316406</v>
      </c>
      <c r="AB43" s="1">
        <v>52.560379028320312</v>
      </c>
      <c r="AC43" s="1">
        <v>400.10107421875</v>
      </c>
      <c r="AD43" s="1">
        <v>15.630191802978516</v>
      </c>
      <c r="AE43" s="1">
        <v>14.901662826538086</v>
      </c>
      <c r="AF43" s="1">
        <v>97.468063354492188</v>
      </c>
      <c r="AG43" s="1">
        <v>21.33488655090332</v>
      </c>
      <c r="AH43" s="1">
        <v>-0.46630460023880005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1.000252685546875</v>
      </c>
      <c r="AQ43">
        <f t="shared" si="37"/>
        <v>1.9797752409751084E-3</v>
      </c>
      <c r="AR43">
        <f t="shared" si="38"/>
        <v>306.9856018066406</v>
      </c>
      <c r="AS43">
        <f t="shared" si="39"/>
        <v>307.74226989746091</v>
      </c>
      <c r="AT43">
        <f t="shared" si="40"/>
        <v>2.9697364053006368</v>
      </c>
      <c r="AU43">
        <f t="shared" si="41"/>
        <v>-0.69307660271207006</v>
      </c>
      <c r="AV43">
        <f t="shared" si="42"/>
        <v>5.2942087104370081</v>
      </c>
      <c r="AW43">
        <f t="shared" si="43"/>
        <v>54.317368461317692</v>
      </c>
      <c r="AX43">
        <f t="shared" si="44"/>
        <v>24.539124442763004</v>
      </c>
      <c r="AY43">
        <f t="shared" si="45"/>
        <v>34.213935852050781</v>
      </c>
      <c r="AZ43">
        <f t="shared" si="46"/>
        <v>5.4071020421388738</v>
      </c>
      <c r="BA43">
        <f t="shared" si="47"/>
        <v>7.7285969989173031E-2</v>
      </c>
      <c r="BB43">
        <f t="shared" si="48"/>
        <v>2.9024277745860165</v>
      </c>
      <c r="BC43">
        <f t="shared" si="49"/>
        <v>2.5046742675528573</v>
      </c>
      <c r="BD43">
        <f t="shared" si="50"/>
        <v>4.8448491352257393E-2</v>
      </c>
      <c r="BE43">
        <f t="shared" si="51"/>
        <v>37.425222834054829</v>
      </c>
      <c r="BF43">
        <f t="shared" si="52"/>
        <v>0.96343506825001168</v>
      </c>
      <c r="BG43">
        <f t="shared" si="53"/>
        <v>53.819956836780136</v>
      </c>
      <c r="BH43">
        <f t="shared" si="54"/>
        <v>398.57195609305745</v>
      </c>
      <c r="BI43">
        <f t="shared" si="55"/>
        <v>-9.2599140693440024E-5</v>
      </c>
    </row>
    <row r="44" spans="1:61">
      <c r="A44" s="1">
        <v>1</v>
      </c>
      <c r="B44" s="1" t="s">
        <v>73</v>
      </c>
      <c r="C44" s="1" t="s">
        <v>74</v>
      </c>
      <c r="D44" s="1">
        <v>19</v>
      </c>
      <c r="E44" s="1" t="s">
        <v>75</v>
      </c>
      <c r="F44" s="1" t="s">
        <v>76</v>
      </c>
      <c r="G44" s="1">
        <v>0</v>
      </c>
      <c r="H44" s="1">
        <v>454</v>
      </c>
      <c r="I44" s="1">
        <v>0</v>
      </c>
      <c r="J44">
        <f t="shared" si="28"/>
        <v>14.514277440492711</v>
      </c>
      <c r="K44">
        <f t="shared" si="29"/>
        <v>0.40836937771338822</v>
      </c>
      <c r="L44">
        <f t="shared" si="30"/>
        <v>308.71740049885119</v>
      </c>
      <c r="M44">
        <f t="shared" si="31"/>
        <v>7.3000346532519416</v>
      </c>
      <c r="N44">
        <f t="shared" si="32"/>
        <v>1.8457881648969616</v>
      </c>
      <c r="O44">
        <f t="shared" si="33"/>
        <v>34.060203552246094</v>
      </c>
      <c r="P44" s="1">
        <v>4</v>
      </c>
      <c r="Q44">
        <f t="shared" si="34"/>
        <v>1.8591305017471313</v>
      </c>
      <c r="R44" s="1">
        <v>1</v>
      </c>
      <c r="S44">
        <f t="shared" si="35"/>
        <v>3.7182610034942627</v>
      </c>
      <c r="T44" s="1">
        <v>34.034515380859375</v>
      </c>
      <c r="U44" s="1">
        <v>34.060203552246094</v>
      </c>
      <c r="V44" s="1">
        <v>33.975658416748047</v>
      </c>
      <c r="W44" s="1">
        <v>399.07107543945312</v>
      </c>
      <c r="X44" s="1">
        <v>381.73507690429688</v>
      </c>
      <c r="Y44" s="1">
        <v>29.011528015136719</v>
      </c>
      <c r="Z44" s="1">
        <v>36.062557220458984</v>
      </c>
      <c r="AA44" s="1">
        <v>52.825176239013672</v>
      </c>
      <c r="AB44" s="1">
        <v>65.663932800292969</v>
      </c>
      <c r="AC44" s="1">
        <v>399.19146728515625</v>
      </c>
      <c r="AD44" s="1">
        <v>926.878173828125</v>
      </c>
      <c r="AE44" s="1">
        <v>1033.478515625</v>
      </c>
      <c r="AF44" s="1">
        <v>97.474807739257812</v>
      </c>
      <c r="AG44" s="1">
        <v>22.83404541015625</v>
      </c>
      <c r="AH44" s="1">
        <v>-0.69982552528381348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0.9979786682128905</v>
      </c>
      <c r="AQ44">
        <f t="shared" si="37"/>
        <v>7.3000346532519416E-3</v>
      </c>
      <c r="AR44">
        <f t="shared" si="38"/>
        <v>307.21020355224607</v>
      </c>
      <c r="AS44">
        <f t="shared" si="39"/>
        <v>307.18451538085935</v>
      </c>
      <c r="AT44">
        <f t="shared" si="40"/>
        <v>176.10685081749398</v>
      </c>
      <c r="AU44">
        <f t="shared" si="41"/>
        <v>-1.3525315382894987</v>
      </c>
      <c r="AV44">
        <f t="shared" si="42"/>
        <v>5.3609789965471846</v>
      </c>
      <c r="AW44">
        <f t="shared" si="43"/>
        <v>54.998610624476868</v>
      </c>
      <c r="AX44">
        <f t="shared" si="44"/>
        <v>18.936053404017883</v>
      </c>
      <c r="AY44">
        <f t="shared" si="45"/>
        <v>34.047359466552734</v>
      </c>
      <c r="AZ44">
        <f t="shared" si="46"/>
        <v>5.3571410231945764</v>
      </c>
      <c r="BA44">
        <f t="shared" si="47"/>
        <v>0.36795733853162454</v>
      </c>
      <c r="BB44">
        <f t="shared" si="48"/>
        <v>3.5151908316502229</v>
      </c>
      <c r="BC44">
        <f t="shared" si="49"/>
        <v>1.8419501915443535</v>
      </c>
      <c r="BD44">
        <f t="shared" si="50"/>
        <v>0.23329201619124101</v>
      </c>
      <c r="BE44">
        <f t="shared" si="51"/>
        <v>30.092169259388974</v>
      </c>
      <c r="BF44">
        <f t="shared" si="52"/>
        <v>0.80872159562179391</v>
      </c>
      <c r="BG44">
        <f t="shared" si="53"/>
        <v>67.497255425127463</v>
      </c>
      <c r="BH44">
        <f t="shared" si="54"/>
        <v>376.46533534332218</v>
      </c>
      <c r="BI44">
        <f t="shared" si="55"/>
        <v>2.6022950846687546E-2</v>
      </c>
    </row>
    <row r="45" spans="1:61">
      <c r="A45" s="1">
        <v>2</v>
      </c>
      <c r="B45" s="1" t="s">
        <v>77</v>
      </c>
      <c r="C45" s="1" t="s">
        <v>74</v>
      </c>
      <c r="D45" s="1">
        <v>19</v>
      </c>
      <c r="E45" s="1" t="s">
        <v>78</v>
      </c>
      <c r="F45" s="1" t="s">
        <v>76</v>
      </c>
      <c r="G45" s="1">
        <v>0</v>
      </c>
      <c r="H45" s="1">
        <v>567</v>
      </c>
      <c r="I45" s="1">
        <v>0</v>
      </c>
      <c r="J45">
        <f t="shared" si="28"/>
        <v>-0.58772219960411598</v>
      </c>
      <c r="K45">
        <f t="shared" si="29"/>
        <v>0.1007129259819434</v>
      </c>
      <c r="L45">
        <f t="shared" si="30"/>
        <v>395.04636998320001</v>
      </c>
      <c r="M45">
        <f t="shared" si="31"/>
        <v>2.0339317738632836</v>
      </c>
      <c r="N45">
        <f t="shared" si="32"/>
        <v>1.9389497068991521</v>
      </c>
      <c r="O45">
        <f t="shared" si="33"/>
        <v>32.68951416015625</v>
      </c>
      <c r="P45" s="1">
        <v>4</v>
      </c>
      <c r="Q45">
        <f t="shared" si="34"/>
        <v>1.8591305017471313</v>
      </c>
      <c r="R45" s="1">
        <v>1</v>
      </c>
      <c r="S45">
        <f t="shared" si="35"/>
        <v>3.7182610034942627</v>
      </c>
      <c r="T45" s="1">
        <v>34.268634796142578</v>
      </c>
      <c r="U45" s="1">
        <v>32.68951416015625</v>
      </c>
      <c r="V45" s="1">
        <v>34.272830963134766</v>
      </c>
      <c r="W45" s="1">
        <v>398.83627319335938</v>
      </c>
      <c r="X45" s="1">
        <v>398.61279296875</v>
      </c>
      <c r="Y45" s="1">
        <v>29.066499710083008</v>
      </c>
      <c r="Z45" s="1">
        <v>31.041282653808594</v>
      </c>
      <c r="AA45" s="1">
        <v>52.238368988037109</v>
      </c>
      <c r="AB45" s="1">
        <v>55.787452697753906</v>
      </c>
      <c r="AC45" s="1">
        <v>399.19241333007812</v>
      </c>
      <c r="AD45" s="1">
        <v>20.512550354003906</v>
      </c>
      <c r="AE45" s="1">
        <v>26.357555389404297</v>
      </c>
      <c r="AF45" s="1">
        <v>97.472976684570312</v>
      </c>
      <c r="AG45" s="1">
        <v>22.83404541015625</v>
      </c>
      <c r="AH45" s="1">
        <v>-0.69982552528381348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0.99798103332519517</v>
      </c>
      <c r="AQ45">
        <f t="shared" si="37"/>
        <v>2.0339317738632835E-3</v>
      </c>
      <c r="AR45">
        <f t="shared" si="38"/>
        <v>305.83951416015623</v>
      </c>
      <c r="AS45">
        <f t="shared" si="39"/>
        <v>307.41863479614256</v>
      </c>
      <c r="AT45">
        <f t="shared" si="40"/>
        <v>3.8973845183550111</v>
      </c>
      <c r="AU45">
        <f t="shared" si="41"/>
        <v>-0.61342958467072739</v>
      </c>
      <c r="AV45">
        <f t="shared" si="42"/>
        <v>4.9646359272729939</v>
      </c>
      <c r="AW45">
        <f t="shared" si="43"/>
        <v>50.933459674048116</v>
      </c>
      <c r="AX45">
        <f t="shared" si="44"/>
        <v>19.892177020239522</v>
      </c>
      <c r="AY45">
        <f t="shared" si="45"/>
        <v>33.479074478149414</v>
      </c>
      <c r="AZ45">
        <f t="shared" si="46"/>
        <v>5.1897041716070156</v>
      </c>
      <c r="BA45">
        <f t="shared" si="47"/>
        <v>9.8056952506566569E-2</v>
      </c>
      <c r="BB45">
        <f t="shared" si="48"/>
        <v>3.0256862203738417</v>
      </c>
      <c r="BC45">
        <f t="shared" si="49"/>
        <v>2.1640179512331739</v>
      </c>
      <c r="BD45">
        <f t="shared" si="50"/>
        <v>6.1518809142292914E-2</v>
      </c>
      <c r="BE45">
        <f t="shared" si="51"/>
        <v>38.506345610696592</v>
      </c>
      <c r="BF45">
        <f t="shared" si="52"/>
        <v>0.99105291388420247</v>
      </c>
      <c r="BG45">
        <f t="shared" si="53"/>
        <v>60.349561874471426</v>
      </c>
      <c r="BH45">
        <f t="shared" si="54"/>
        <v>398.82617900289875</v>
      </c>
      <c r="BI45">
        <f t="shared" si="55"/>
        <v>-8.8932921451355493E-4</v>
      </c>
    </row>
    <row r="46" spans="1:61">
      <c r="A46" s="1">
        <v>5</v>
      </c>
      <c r="B46" s="1" t="s">
        <v>82</v>
      </c>
      <c r="C46" s="1" t="s">
        <v>74</v>
      </c>
      <c r="D46" s="1">
        <v>19</v>
      </c>
      <c r="E46" s="1" t="s">
        <v>75</v>
      </c>
      <c r="F46" s="1" t="s">
        <v>76</v>
      </c>
      <c r="G46" s="1">
        <v>0</v>
      </c>
      <c r="H46" s="1">
        <v>1010</v>
      </c>
      <c r="I46" s="1">
        <v>0</v>
      </c>
      <c r="J46">
        <f t="shared" si="28"/>
        <v>17.372932677262547</v>
      </c>
      <c r="K46">
        <f t="shared" si="29"/>
        <v>0.48857174195875547</v>
      </c>
      <c r="L46">
        <f t="shared" si="30"/>
        <v>304.98450097270853</v>
      </c>
      <c r="M46">
        <f t="shared" si="31"/>
        <v>8.4549631463640029</v>
      </c>
      <c r="N46">
        <f t="shared" si="32"/>
        <v>1.8192746314279646</v>
      </c>
      <c r="O46">
        <f t="shared" si="33"/>
        <v>34.399707794189453</v>
      </c>
      <c r="P46" s="1">
        <v>4</v>
      </c>
      <c r="Q46">
        <f t="shared" si="34"/>
        <v>1.8591305017471313</v>
      </c>
      <c r="R46" s="1">
        <v>1</v>
      </c>
      <c r="S46">
        <f t="shared" si="35"/>
        <v>3.7182610034942627</v>
      </c>
      <c r="T46" s="1">
        <v>34.614547729492188</v>
      </c>
      <c r="U46" s="1">
        <v>34.399707794189453</v>
      </c>
      <c r="V46" s="1">
        <v>34.611400604248047</v>
      </c>
      <c r="W46" s="1">
        <v>399.42782592773438</v>
      </c>
      <c r="X46" s="1">
        <v>378.81118774414062</v>
      </c>
      <c r="Y46" s="1">
        <v>29.230453491210938</v>
      </c>
      <c r="Z46" s="1">
        <v>37.385490417480469</v>
      </c>
      <c r="AA46" s="1">
        <v>51.531566619873047</v>
      </c>
      <c r="AB46" s="1">
        <v>65.908416748046875</v>
      </c>
      <c r="AC46" s="1">
        <v>399.20703125</v>
      </c>
      <c r="AD46" s="1">
        <v>1312.7003173828125</v>
      </c>
      <c r="AE46" s="1">
        <v>1226.498291015625</v>
      </c>
      <c r="AF46" s="1">
        <v>97.471588134765625</v>
      </c>
      <c r="AG46" s="1">
        <v>22.83404541015625</v>
      </c>
      <c r="AH46" s="1">
        <v>-0.69982552528381348</v>
      </c>
      <c r="AI46" s="1">
        <v>0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0.99801757812499992</v>
      </c>
      <c r="AQ46">
        <f t="shared" si="37"/>
        <v>8.4549631463640036E-3</v>
      </c>
      <c r="AR46">
        <f t="shared" si="38"/>
        <v>307.54970779418943</v>
      </c>
      <c r="AS46">
        <f t="shared" si="39"/>
        <v>307.76454772949216</v>
      </c>
      <c r="AT46">
        <f t="shared" si="40"/>
        <v>249.41305717301293</v>
      </c>
      <c r="AU46">
        <f t="shared" si="41"/>
        <v>-1.1171196323546666</v>
      </c>
      <c r="AV46">
        <f t="shared" si="42"/>
        <v>5.4632977556168481</v>
      </c>
      <c r="AW46">
        <f t="shared" si="43"/>
        <v>56.050156360058622</v>
      </c>
      <c r="AX46">
        <f t="shared" si="44"/>
        <v>18.664665942578154</v>
      </c>
      <c r="AY46">
        <f t="shared" si="45"/>
        <v>34.50712776184082</v>
      </c>
      <c r="AZ46">
        <f t="shared" si="46"/>
        <v>5.4960232582928041</v>
      </c>
      <c r="BA46">
        <f t="shared" si="47"/>
        <v>0.43183015951799508</v>
      </c>
      <c r="BB46">
        <f t="shared" si="48"/>
        <v>3.6440231241888834</v>
      </c>
      <c r="BC46">
        <f t="shared" si="49"/>
        <v>1.8520001341039207</v>
      </c>
      <c r="BD46">
        <f t="shared" si="50"/>
        <v>0.27447617165687987</v>
      </c>
      <c r="BE46">
        <f t="shared" si="51"/>
        <v>29.727323666298872</v>
      </c>
      <c r="BF46">
        <f t="shared" si="52"/>
        <v>0.80510953963351095</v>
      </c>
      <c r="BG46">
        <f t="shared" si="53"/>
        <v>69.125029888200174</v>
      </c>
      <c r="BH46">
        <f t="shared" si="54"/>
        <v>372.5035457867138</v>
      </c>
      <c r="BI46">
        <f t="shared" si="55"/>
        <v>3.2238739849447522E-2</v>
      </c>
    </row>
    <row r="47" spans="1:61">
      <c r="A47" s="1">
        <v>6</v>
      </c>
      <c r="B47" s="1" t="s">
        <v>83</v>
      </c>
      <c r="C47" s="1" t="s">
        <v>74</v>
      </c>
      <c r="D47" s="1">
        <v>19</v>
      </c>
      <c r="E47" s="1" t="s">
        <v>78</v>
      </c>
      <c r="F47" s="1" t="s">
        <v>76</v>
      </c>
      <c r="G47" s="1">
        <v>0</v>
      </c>
      <c r="H47" s="1">
        <v>1136.5</v>
      </c>
      <c r="I47" s="1">
        <v>0</v>
      </c>
      <c r="J47">
        <f t="shared" si="28"/>
        <v>-0.71655088459977589</v>
      </c>
      <c r="K47">
        <f t="shared" si="29"/>
        <v>4.209958630227921E-2</v>
      </c>
      <c r="L47">
        <f t="shared" si="30"/>
        <v>410.15317255273931</v>
      </c>
      <c r="M47">
        <f t="shared" si="31"/>
        <v>1.1001345557309428</v>
      </c>
      <c r="N47">
        <f t="shared" si="32"/>
        <v>2.4630460490450412</v>
      </c>
      <c r="O47">
        <f t="shared" si="33"/>
        <v>34.166622161865234</v>
      </c>
      <c r="P47" s="1">
        <v>3</v>
      </c>
      <c r="Q47">
        <f t="shared" si="34"/>
        <v>2.0786957442760468</v>
      </c>
      <c r="R47" s="1">
        <v>1</v>
      </c>
      <c r="S47">
        <f t="shared" si="35"/>
        <v>4.1573914885520935</v>
      </c>
      <c r="T47" s="1">
        <v>34.624942779541016</v>
      </c>
      <c r="U47" s="1">
        <v>34.166622161865234</v>
      </c>
      <c r="V47" s="1">
        <v>34.660942077636719</v>
      </c>
      <c r="W47" s="1">
        <v>399.55487060546875</v>
      </c>
      <c r="X47" s="1">
        <v>399.76284790039062</v>
      </c>
      <c r="Y47" s="1">
        <v>29.25639533996582</v>
      </c>
      <c r="Z47" s="1">
        <v>30.058271408081055</v>
      </c>
      <c r="AA47" s="1">
        <v>51.547481536865234</v>
      </c>
      <c r="AB47" s="1">
        <v>52.9603271484375</v>
      </c>
      <c r="AC47" s="1">
        <v>399.21371459960938</v>
      </c>
      <c r="AD47" s="1">
        <v>26.476093292236328</v>
      </c>
      <c r="AE47" s="1">
        <v>34.534679412841797</v>
      </c>
      <c r="AF47" s="1">
        <v>97.471481323242188</v>
      </c>
      <c r="AG47" s="1">
        <v>22.83404541015625</v>
      </c>
      <c r="AH47" s="1">
        <v>-0.69982552528381348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36"/>
        <v>1.3307123819986977</v>
      </c>
      <c r="AQ47">
        <f t="shared" si="37"/>
        <v>1.1001345557309428E-3</v>
      </c>
      <c r="AR47">
        <f t="shared" si="38"/>
        <v>307.31662216186521</v>
      </c>
      <c r="AS47">
        <f t="shared" si="39"/>
        <v>307.77494277954099</v>
      </c>
      <c r="AT47">
        <f t="shared" si="40"/>
        <v>5.0304576624009769</v>
      </c>
      <c r="AU47">
        <f t="shared" si="41"/>
        <v>-0.3162108687222755</v>
      </c>
      <c r="AV47">
        <f t="shared" si="42"/>
        <v>5.3928702892067584</v>
      </c>
      <c r="AW47">
        <f t="shared" si="43"/>
        <v>55.327673448631813</v>
      </c>
      <c r="AX47">
        <f t="shared" si="44"/>
        <v>25.269402040550759</v>
      </c>
      <c r="AY47">
        <f t="shared" si="45"/>
        <v>34.395782470703125</v>
      </c>
      <c r="AZ47">
        <f t="shared" si="46"/>
        <v>5.4621051209293086</v>
      </c>
      <c r="BA47">
        <f t="shared" si="47"/>
        <v>4.1677541074600165E-2</v>
      </c>
      <c r="BB47">
        <f t="shared" si="48"/>
        <v>2.9298242401617172</v>
      </c>
      <c r="BC47">
        <f t="shared" si="49"/>
        <v>2.5322808807675914</v>
      </c>
      <c r="BD47">
        <f t="shared" si="50"/>
        <v>2.6086055344596008E-2</v>
      </c>
      <c r="BE47">
        <f t="shared" si="51"/>
        <v>39.978237298142858</v>
      </c>
      <c r="BF47">
        <f t="shared" si="52"/>
        <v>1.0259912213126359</v>
      </c>
      <c r="BG47">
        <f t="shared" si="53"/>
        <v>52.769170855775791</v>
      </c>
      <c r="BH47">
        <f t="shared" si="54"/>
        <v>399.99552834361407</v>
      </c>
      <c r="BI47">
        <f t="shared" si="55"/>
        <v>-9.4530546911066537E-4</v>
      </c>
    </row>
    <row r="48" spans="1:61">
      <c r="A48" s="1">
        <v>7</v>
      </c>
      <c r="B48" s="1" t="s">
        <v>84</v>
      </c>
      <c r="C48" s="1" t="s">
        <v>74</v>
      </c>
      <c r="D48" s="1">
        <v>40</v>
      </c>
      <c r="E48" s="1" t="s">
        <v>75</v>
      </c>
      <c r="F48" s="1" t="s">
        <v>76</v>
      </c>
      <c r="G48" s="1">
        <v>0</v>
      </c>
      <c r="H48" s="1">
        <v>1402.5</v>
      </c>
      <c r="I48" s="1">
        <v>0</v>
      </c>
      <c r="J48">
        <f t="shared" si="28"/>
        <v>12.765784882018053</v>
      </c>
      <c r="K48">
        <f t="shared" si="29"/>
        <v>0.86906154883055498</v>
      </c>
      <c r="L48">
        <f t="shared" si="30"/>
        <v>342.85161989324308</v>
      </c>
      <c r="M48">
        <f t="shared" si="31"/>
        <v>11.330272261535667</v>
      </c>
      <c r="N48">
        <f t="shared" si="32"/>
        <v>1.5079757779887659</v>
      </c>
      <c r="O48">
        <f t="shared" si="33"/>
        <v>34.755210876464844</v>
      </c>
      <c r="P48" s="1">
        <v>4.5</v>
      </c>
      <c r="Q48">
        <f t="shared" si="34"/>
        <v>1.7493478804826736</v>
      </c>
      <c r="R48" s="1">
        <v>1</v>
      </c>
      <c r="S48">
        <f t="shared" si="35"/>
        <v>3.4986957609653473</v>
      </c>
      <c r="T48" s="1">
        <v>34.959438323974609</v>
      </c>
      <c r="U48" s="1">
        <v>34.755210876464844</v>
      </c>
      <c r="V48" s="1">
        <v>34.913997650146484</v>
      </c>
      <c r="W48" s="1">
        <v>399.7518310546875</v>
      </c>
      <c r="X48" s="1">
        <v>380.50216674804688</v>
      </c>
      <c r="Y48" s="1">
        <v>29.458599090576172</v>
      </c>
      <c r="Z48" s="1">
        <v>41.697853088378906</v>
      </c>
      <c r="AA48" s="1">
        <v>50.948829650878906</v>
      </c>
      <c r="AB48" s="1">
        <v>72.11669921875</v>
      </c>
      <c r="AC48" s="1">
        <v>399.20904541015625</v>
      </c>
      <c r="AD48" s="1">
        <v>1344.910400390625</v>
      </c>
      <c r="AE48" s="1">
        <v>668.3385009765625</v>
      </c>
      <c r="AF48" s="1">
        <v>97.469718933105469</v>
      </c>
      <c r="AG48" s="1">
        <v>22.83404541015625</v>
      </c>
      <c r="AH48" s="1">
        <v>-0.69982552528381348</v>
      </c>
      <c r="AI48" s="1">
        <v>0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36"/>
        <v>0.88713121202256939</v>
      </c>
      <c r="AQ48">
        <f t="shared" si="37"/>
        <v>1.1330272261535667E-2</v>
      </c>
      <c r="AR48">
        <f t="shared" si="38"/>
        <v>307.90521087646482</v>
      </c>
      <c r="AS48">
        <f t="shared" si="39"/>
        <v>308.10943832397459</v>
      </c>
      <c r="AT48">
        <f t="shared" si="40"/>
        <v>255.53297286770248</v>
      </c>
      <c r="AU48">
        <f t="shared" si="41"/>
        <v>-2.3567905122878554</v>
      </c>
      <c r="AV48">
        <f t="shared" si="42"/>
        <v>5.5722537986269813</v>
      </c>
      <c r="AW48">
        <f t="shared" si="43"/>
        <v>57.16907630000739</v>
      </c>
      <c r="AX48">
        <f t="shared" si="44"/>
        <v>15.471223211628484</v>
      </c>
      <c r="AY48">
        <f t="shared" si="45"/>
        <v>34.857324600219727</v>
      </c>
      <c r="AZ48">
        <f t="shared" si="46"/>
        <v>5.6038971233575285</v>
      </c>
      <c r="BA48">
        <f t="shared" si="47"/>
        <v>0.69614260620481283</v>
      </c>
      <c r="BB48">
        <f t="shared" si="48"/>
        <v>4.0642780206382154</v>
      </c>
      <c r="BC48">
        <f t="shared" si="49"/>
        <v>1.5396191027193131</v>
      </c>
      <c r="BD48">
        <f t="shared" si="50"/>
        <v>0.44790006952835959</v>
      </c>
      <c r="BE48">
        <f t="shared" si="51"/>
        <v>33.417651026754314</v>
      </c>
      <c r="BF48">
        <f t="shared" si="52"/>
        <v>0.90105037462313731</v>
      </c>
      <c r="BG48">
        <f t="shared" si="53"/>
        <v>77.195075674117462</v>
      </c>
      <c r="BH48">
        <f t="shared" si="54"/>
        <v>375.57638560897198</v>
      </c>
      <c r="BI48">
        <f t="shared" si="55"/>
        <v>2.623849016516408E-2</v>
      </c>
    </row>
    <row r="49" spans="1:61">
      <c r="A49" s="1">
        <v>9</v>
      </c>
      <c r="B49" s="1" t="s">
        <v>85</v>
      </c>
      <c r="C49" s="1" t="s">
        <v>74</v>
      </c>
      <c r="D49" s="1">
        <v>40</v>
      </c>
      <c r="E49" s="1" t="s">
        <v>78</v>
      </c>
      <c r="F49" s="1" t="s">
        <v>76</v>
      </c>
      <c r="G49" s="1">
        <v>0</v>
      </c>
      <c r="H49" s="1">
        <v>1576</v>
      </c>
      <c r="I49" s="1">
        <v>0</v>
      </c>
      <c r="J49">
        <f t="shared" si="28"/>
        <v>-0.29197324051656803</v>
      </c>
      <c r="K49">
        <f t="shared" si="29"/>
        <v>9.2621076717289336E-2</v>
      </c>
      <c r="L49">
        <f t="shared" si="30"/>
        <v>387.86032558438762</v>
      </c>
      <c r="M49">
        <f t="shared" si="31"/>
        <v>2.2913535252450368</v>
      </c>
      <c r="N49">
        <f t="shared" si="32"/>
        <v>2.3654098207522369</v>
      </c>
      <c r="O49">
        <f t="shared" si="33"/>
        <v>34.534698486328125</v>
      </c>
      <c r="P49" s="1">
        <v>4.5</v>
      </c>
      <c r="Q49">
        <f t="shared" si="34"/>
        <v>1.7493478804826736</v>
      </c>
      <c r="R49" s="1">
        <v>1</v>
      </c>
      <c r="S49">
        <f t="shared" si="35"/>
        <v>3.4986957609653473</v>
      </c>
      <c r="T49" s="1">
        <v>35.001392364501953</v>
      </c>
      <c r="U49" s="1">
        <v>34.534698486328125</v>
      </c>
      <c r="V49" s="1">
        <v>35.045726776123047</v>
      </c>
      <c r="W49" s="1">
        <v>399.3209228515625</v>
      </c>
      <c r="X49" s="1">
        <v>398.6204833984375</v>
      </c>
      <c r="Y49" s="1">
        <v>29.705467224121094</v>
      </c>
      <c r="Z49" s="1">
        <v>32.205062866210938</v>
      </c>
      <c r="AA49" s="1">
        <v>51.256904602050781</v>
      </c>
      <c r="AB49" s="1">
        <v>55.569969177246094</v>
      </c>
      <c r="AC49" s="1">
        <v>399.22543334960938</v>
      </c>
      <c r="AD49" s="1">
        <v>11.205886840820312</v>
      </c>
      <c r="AE49" s="1">
        <v>6.9758720397949219</v>
      </c>
      <c r="AF49" s="1">
        <v>97.47039794921875</v>
      </c>
      <c r="AG49" s="1">
        <v>22.83404541015625</v>
      </c>
      <c r="AH49" s="1">
        <v>-0.69982552528381348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36"/>
        <v>0.88716762966579854</v>
      </c>
      <c r="AQ49">
        <f t="shared" si="37"/>
        <v>2.2913535252450366E-3</v>
      </c>
      <c r="AR49">
        <f t="shared" si="38"/>
        <v>307.6846984863281</v>
      </c>
      <c r="AS49">
        <f t="shared" si="39"/>
        <v>308.15139236450193</v>
      </c>
      <c r="AT49">
        <f t="shared" si="40"/>
        <v>2.1291184730389432</v>
      </c>
      <c r="AU49">
        <f t="shared" si="41"/>
        <v>-0.90806686814983906</v>
      </c>
      <c r="AV49">
        <f t="shared" si="42"/>
        <v>5.5044501143014246</v>
      </c>
      <c r="AW49">
        <f t="shared" si="43"/>
        <v>56.473044433133396</v>
      </c>
      <c r="AX49">
        <f t="shared" si="44"/>
        <v>24.267981566922458</v>
      </c>
      <c r="AY49">
        <f t="shared" si="45"/>
        <v>34.768045425415039</v>
      </c>
      <c r="AZ49">
        <f t="shared" si="46"/>
        <v>5.5762224559106564</v>
      </c>
      <c r="BA49">
        <f t="shared" si="47"/>
        <v>9.0232352959402934E-2</v>
      </c>
      <c r="BB49">
        <f t="shared" si="48"/>
        <v>3.1390402935491877</v>
      </c>
      <c r="BC49">
        <f t="shared" si="49"/>
        <v>2.4371821623614687</v>
      </c>
      <c r="BD49">
        <f t="shared" si="50"/>
        <v>5.6605075604775679E-2</v>
      </c>
      <c r="BE49">
        <f t="shared" si="51"/>
        <v>37.804900283423812</v>
      </c>
      <c r="BF49">
        <f t="shared" si="52"/>
        <v>0.97300651054779175</v>
      </c>
      <c r="BG49">
        <f t="shared" si="53"/>
        <v>56.193246006121697</v>
      </c>
      <c r="BH49">
        <f t="shared" si="54"/>
        <v>398.73314363002868</v>
      </c>
      <c r="BI49">
        <f t="shared" si="55"/>
        <v>-4.1147630673951419E-4</v>
      </c>
    </row>
    <row r="50" spans="1:61">
      <c r="A50" s="1">
        <v>10</v>
      </c>
      <c r="B50" s="1" t="s">
        <v>86</v>
      </c>
      <c r="C50" s="1" t="s">
        <v>74</v>
      </c>
      <c r="D50" s="1">
        <v>40</v>
      </c>
      <c r="E50" s="1" t="s">
        <v>75</v>
      </c>
      <c r="F50" s="1" t="s">
        <v>76</v>
      </c>
      <c r="G50" s="1">
        <v>0</v>
      </c>
      <c r="H50" s="1">
        <v>1721</v>
      </c>
      <c r="I50" s="1">
        <v>0</v>
      </c>
      <c r="J50">
        <f t="shared" si="28"/>
        <v>17.091298450318298</v>
      </c>
      <c r="K50">
        <f t="shared" si="29"/>
        <v>0.59290140710570249</v>
      </c>
      <c r="L50">
        <f t="shared" si="30"/>
        <v>310.61145640384348</v>
      </c>
      <c r="M50">
        <f t="shared" si="31"/>
        <v>9.2007629513717681</v>
      </c>
      <c r="N50">
        <f t="shared" si="32"/>
        <v>1.6973714278078127</v>
      </c>
      <c r="O50">
        <f t="shared" si="33"/>
        <v>35.132961273193359</v>
      </c>
      <c r="P50" s="1">
        <v>5</v>
      </c>
      <c r="Q50">
        <f t="shared" si="34"/>
        <v>1.6395652592182159</v>
      </c>
      <c r="R50" s="1">
        <v>1</v>
      </c>
      <c r="S50">
        <f t="shared" si="35"/>
        <v>3.2791305184364319</v>
      </c>
      <c r="T50" s="1">
        <v>35.352073669433594</v>
      </c>
      <c r="U50" s="1">
        <v>35.132961273193359</v>
      </c>
      <c r="V50" s="1">
        <v>35.320640563964844</v>
      </c>
      <c r="W50" s="1">
        <v>399.39691162109375</v>
      </c>
      <c r="X50" s="1">
        <v>373.68502807617188</v>
      </c>
      <c r="Y50" s="1">
        <v>29.911334991455078</v>
      </c>
      <c r="Z50" s="1">
        <v>40.962680816650391</v>
      </c>
      <c r="AA50" s="1">
        <v>50.621700286865234</v>
      </c>
      <c r="AB50" s="1">
        <v>69.324913024902344</v>
      </c>
      <c r="AC50" s="1">
        <v>399.22174072265625</v>
      </c>
      <c r="AD50" s="1">
        <v>1369.63330078125</v>
      </c>
      <c r="AE50" s="1">
        <v>1456.1929931640625</v>
      </c>
      <c r="AF50" s="1">
        <v>97.472183227539062</v>
      </c>
      <c r="AG50" s="1">
        <v>22.83404541015625</v>
      </c>
      <c r="AH50" s="1">
        <v>-0.69982552528381348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36"/>
        <v>0.79844348144531241</v>
      </c>
      <c r="AQ50">
        <f t="shared" si="37"/>
        <v>9.2007629513717673E-3</v>
      </c>
      <c r="AR50">
        <f t="shared" si="38"/>
        <v>308.28296127319334</v>
      </c>
      <c r="AS50">
        <f t="shared" si="39"/>
        <v>308.50207366943357</v>
      </c>
      <c r="AT50">
        <f t="shared" si="40"/>
        <v>260.23032388297725</v>
      </c>
      <c r="AU50">
        <f t="shared" si="41"/>
        <v>-1.4732237318850474</v>
      </c>
      <c r="AV50">
        <f t="shared" si="42"/>
        <v>5.6900933578595589</v>
      </c>
      <c r="AW50">
        <f t="shared" si="43"/>
        <v>58.376586729124604</v>
      </c>
      <c r="AX50">
        <f t="shared" si="44"/>
        <v>17.413905912474213</v>
      </c>
      <c r="AY50">
        <f t="shared" si="45"/>
        <v>35.242517471313477</v>
      </c>
      <c r="AZ50">
        <f t="shared" si="46"/>
        <v>5.7246720733524468</v>
      </c>
      <c r="BA50">
        <f t="shared" si="47"/>
        <v>0.50211391224311741</v>
      </c>
      <c r="BB50">
        <f t="shared" si="48"/>
        <v>3.9927219300517462</v>
      </c>
      <c r="BC50">
        <f t="shared" si="49"/>
        <v>1.7319501433007005</v>
      </c>
      <c r="BD50">
        <f t="shared" si="50"/>
        <v>0.32088437018505633</v>
      </c>
      <c r="BE50">
        <f t="shared" si="51"/>
        <v>30.275976791168194</v>
      </c>
      <c r="BF50">
        <f t="shared" si="52"/>
        <v>0.83121193804031268</v>
      </c>
      <c r="BG50">
        <f t="shared" si="53"/>
        <v>73.417081341056843</v>
      </c>
      <c r="BH50">
        <f t="shared" si="54"/>
        <v>366.64863450226449</v>
      </c>
      <c r="BI50">
        <f t="shared" si="55"/>
        <v>3.4223317107254826E-2</v>
      </c>
    </row>
    <row r="51" spans="1:61">
      <c r="A51" s="1">
        <v>11</v>
      </c>
      <c r="B51" s="1" t="s">
        <v>87</v>
      </c>
      <c r="C51" s="1" t="s">
        <v>74</v>
      </c>
      <c r="D51" s="1">
        <v>40</v>
      </c>
      <c r="E51" s="1" t="s">
        <v>78</v>
      </c>
      <c r="F51" s="1" t="s">
        <v>76</v>
      </c>
      <c r="G51" s="1">
        <v>0</v>
      </c>
      <c r="H51" s="1">
        <v>1778</v>
      </c>
      <c r="I51" s="1">
        <v>0</v>
      </c>
      <c r="J51">
        <f t="shared" si="28"/>
        <v>3.3370253958223879</v>
      </c>
      <c r="K51">
        <f t="shared" si="29"/>
        <v>3.9094206548741559E-2</v>
      </c>
      <c r="L51">
        <f t="shared" si="30"/>
        <v>244.07331212031835</v>
      </c>
      <c r="M51">
        <f t="shared" si="31"/>
        <v>0.92849916593083792</v>
      </c>
      <c r="N51">
        <f t="shared" si="32"/>
        <v>2.2427654405047814</v>
      </c>
      <c r="O51">
        <f t="shared" si="33"/>
        <v>33.769870758056641</v>
      </c>
      <c r="P51" s="1">
        <v>5</v>
      </c>
      <c r="Q51">
        <f t="shared" si="34"/>
        <v>1.6395652592182159</v>
      </c>
      <c r="R51" s="1">
        <v>1</v>
      </c>
      <c r="S51">
        <f t="shared" si="35"/>
        <v>3.2791305184364319</v>
      </c>
      <c r="T51" s="1">
        <v>35.390491485595703</v>
      </c>
      <c r="U51" s="1">
        <v>33.769870758056641</v>
      </c>
      <c r="V51" s="1">
        <v>35.421714782714844</v>
      </c>
      <c r="W51" s="1">
        <v>398.93179321289062</v>
      </c>
      <c r="X51" s="1">
        <v>394.29415893554688</v>
      </c>
      <c r="Y51" s="1">
        <v>29.980169296264648</v>
      </c>
      <c r="Z51" s="1">
        <v>31.106809616088867</v>
      </c>
      <c r="AA51" s="1">
        <v>50.630512237548828</v>
      </c>
      <c r="AB51" s="1">
        <v>52.533184051513672</v>
      </c>
      <c r="AC51" s="1">
        <v>399.2474365234375</v>
      </c>
      <c r="AD51" s="1">
        <v>36.829669952392578</v>
      </c>
      <c r="AE51" s="1">
        <v>53.037612915039062</v>
      </c>
      <c r="AF51" s="1">
        <v>97.471900939941406</v>
      </c>
      <c r="AG51" s="1">
        <v>22.83404541015625</v>
      </c>
      <c r="AH51" s="1">
        <v>-0.69982552528381348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36"/>
        <v>0.79849487304687494</v>
      </c>
      <c r="AQ51">
        <f t="shared" si="37"/>
        <v>9.2849916593083792E-4</v>
      </c>
      <c r="AR51">
        <f t="shared" si="38"/>
        <v>306.91987075805662</v>
      </c>
      <c r="AS51">
        <f t="shared" si="39"/>
        <v>308.54049148559568</v>
      </c>
      <c r="AT51">
        <f t="shared" si="40"/>
        <v>6.9976372031458141</v>
      </c>
      <c r="AU51">
        <f t="shared" si="41"/>
        <v>-0.14057260513474895</v>
      </c>
      <c r="AV51">
        <f t="shared" si="42"/>
        <v>5.2748053059618121</v>
      </c>
      <c r="AW51">
        <f t="shared" si="43"/>
        <v>54.116163274705734</v>
      </c>
      <c r="AX51">
        <f t="shared" si="44"/>
        <v>23.009353658616867</v>
      </c>
      <c r="AY51">
        <f t="shared" si="45"/>
        <v>34.580181121826172</v>
      </c>
      <c r="AZ51">
        <f t="shared" si="46"/>
        <v>5.5183762077942893</v>
      </c>
      <c r="BA51">
        <f t="shared" si="47"/>
        <v>3.8633611769199466E-2</v>
      </c>
      <c r="BB51">
        <f t="shared" si="48"/>
        <v>3.0320398654570306</v>
      </c>
      <c r="BC51">
        <f t="shared" si="49"/>
        <v>2.4863363423372586</v>
      </c>
      <c r="BD51">
        <f t="shared" si="50"/>
        <v>2.4186970750523229E-2</v>
      </c>
      <c r="BE51">
        <f t="shared" si="51"/>
        <v>23.790289701075071</v>
      </c>
      <c r="BF51">
        <f t="shared" si="52"/>
        <v>0.61901325847491362</v>
      </c>
      <c r="BG51">
        <f t="shared" si="53"/>
        <v>56.112371267971774</v>
      </c>
      <c r="BH51">
        <f t="shared" si="54"/>
        <v>392.92032393293516</v>
      </c>
      <c r="BI51">
        <f t="shared" si="55"/>
        <v>4.765556692684505E-3</v>
      </c>
    </row>
    <row r="52" spans="1:61">
      <c r="A52" s="1">
        <v>12</v>
      </c>
      <c r="B52" s="1" t="s">
        <v>88</v>
      </c>
      <c r="C52" s="1" t="s">
        <v>74</v>
      </c>
      <c r="D52" s="1">
        <v>28</v>
      </c>
      <c r="E52" s="1" t="s">
        <v>75</v>
      </c>
      <c r="F52" s="1" t="s">
        <v>76</v>
      </c>
      <c r="G52" s="1">
        <v>0</v>
      </c>
      <c r="H52" s="1">
        <v>2390.5</v>
      </c>
      <c r="I52" s="1">
        <v>0</v>
      </c>
      <c r="J52">
        <f t="shared" si="28"/>
        <v>13.521308262632799</v>
      </c>
      <c r="K52">
        <f t="shared" si="29"/>
        <v>0.36412703560421661</v>
      </c>
      <c r="L52">
        <f t="shared" si="30"/>
        <v>303.32527111630407</v>
      </c>
      <c r="M52">
        <f t="shared" si="31"/>
        <v>7.4807394498451476</v>
      </c>
      <c r="N52">
        <f t="shared" si="32"/>
        <v>2.1002911083766813</v>
      </c>
      <c r="O52">
        <f t="shared" si="33"/>
        <v>35.846172332763672</v>
      </c>
      <c r="P52" s="1">
        <v>4.5</v>
      </c>
      <c r="Q52">
        <f t="shared" si="34"/>
        <v>1.7493478804826736</v>
      </c>
      <c r="R52" s="1">
        <v>1</v>
      </c>
      <c r="S52">
        <f t="shared" si="35"/>
        <v>3.4986957609653473</v>
      </c>
      <c r="T52" s="1">
        <v>35.8233642578125</v>
      </c>
      <c r="U52" s="1">
        <v>35.846172332763672</v>
      </c>
      <c r="V52" s="1">
        <v>35.761234283447266</v>
      </c>
      <c r="W52" s="1">
        <v>398.71612548828125</v>
      </c>
      <c r="X52" s="1">
        <v>380.26986694335938</v>
      </c>
      <c r="Y52" s="1">
        <v>31.074356079101562</v>
      </c>
      <c r="Z52" s="1">
        <v>39.175643920898438</v>
      </c>
      <c r="AA52" s="1">
        <v>51.236454010009766</v>
      </c>
      <c r="AB52" s="1">
        <v>64.594131469726562</v>
      </c>
      <c r="AC52" s="1">
        <v>399.25189208984375</v>
      </c>
      <c r="AD52" s="1">
        <v>1537.709716796875</v>
      </c>
      <c r="AE52" s="1">
        <v>1633.119873046875</v>
      </c>
      <c r="AF52" s="1">
        <v>97.463722229003906</v>
      </c>
      <c r="AG52" s="1">
        <v>22.83404541015625</v>
      </c>
      <c r="AH52" s="1">
        <v>-0.69982552528381348</v>
      </c>
      <c r="AI52" s="1">
        <v>0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36"/>
        <v>0.88722642686631925</v>
      </c>
      <c r="AQ52">
        <f t="shared" si="37"/>
        <v>7.4807394498451474E-3</v>
      </c>
      <c r="AR52">
        <f t="shared" si="38"/>
        <v>308.99617233276365</v>
      </c>
      <c r="AS52">
        <f t="shared" si="39"/>
        <v>308.97336425781248</v>
      </c>
      <c r="AT52">
        <f t="shared" si="40"/>
        <v>292.16484252522059</v>
      </c>
      <c r="AU52">
        <f t="shared" si="41"/>
        <v>-0.37051355354417559</v>
      </c>
      <c r="AV52">
        <f t="shared" si="42"/>
        <v>5.9184951856254919</v>
      </c>
      <c r="AW52">
        <f t="shared" si="43"/>
        <v>60.725109304969955</v>
      </c>
      <c r="AX52">
        <f t="shared" si="44"/>
        <v>21.549465384071517</v>
      </c>
      <c r="AY52">
        <f t="shared" si="45"/>
        <v>35.834768295288086</v>
      </c>
      <c r="AZ52">
        <f t="shared" si="46"/>
        <v>5.9147813791284065</v>
      </c>
      <c r="BA52">
        <f t="shared" si="47"/>
        <v>0.32980278490970855</v>
      </c>
      <c r="BB52">
        <f t="shared" si="48"/>
        <v>3.8182040772488106</v>
      </c>
      <c r="BC52">
        <f t="shared" si="49"/>
        <v>2.0965773018795959</v>
      </c>
      <c r="BD52">
        <f t="shared" si="50"/>
        <v>0.20895823349665302</v>
      </c>
      <c r="BE52">
        <f t="shared" si="51"/>
        <v>29.563209969116762</v>
      </c>
      <c r="BF52">
        <f t="shared" si="52"/>
        <v>0.7976579200304712</v>
      </c>
      <c r="BG52">
        <f t="shared" si="53"/>
        <v>66.168340744648049</v>
      </c>
      <c r="BH52">
        <f t="shared" si="54"/>
        <v>375.05256100947111</v>
      </c>
      <c r="BI52">
        <f t="shared" si="55"/>
        <v>2.3854857303926499E-2</v>
      </c>
    </row>
    <row r="53" spans="1:61">
      <c r="A53" s="1">
        <v>13</v>
      </c>
      <c r="B53" s="1" t="s">
        <v>89</v>
      </c>
      <c r="C53" s="1" t="s">
        <v>74</v>
      </c>
      <c r="D53" s="1">
        <v>28</v>
      </c>
      <c r="E53" s="1" t="s">
        <v>78</v>
      </c>
      <c r="F53" s="1" t="s">
        <v>76</v>
      </c>
      <c r="G53" s="1">
        <v>0</v>
      </c>
      <c r="H53" s="1">
        <v>2478</v>
      </c>
      <c r="I53" s="1">
        <v>0</v>
      </c>
      <c r="J53">
        <f t="shared" si="28"/>
        <v>9.10708252728835</v>
      </c>
      <c r="K53">
        <f t="shared" si="29"/>
        <v>3.7556600583043706E-2</v>
      </c>
      <c r="L53">
        <f t="shared" si="30"/>
        <v>-12.046333760927919</v>
      </c>
      <c r="M53">
        <f t="shared" si="31"/>
        <v>1.0094300613187439</v>
      </c>
      <c r="N53">
        <f t="shared" si="32"/>
        <v>2.5294112898212728</v>
      </c>
      <c r="O53">
        <f t="shared" si="33"/>
        <v>35.117561340332031</v>
      </c>
      <c r="P53" s="1">
        <v>5</v>
      </c>
      <c r="Q53">
        <f t="shared" si="34"/>
        <v>1.6395652592182159</v>
      </c>
      <c r="R53" s="1">
        <v>1</v>
      </c>
      <c r="S53">
        <f t="shared" si="35"/>
        <v>3.2791305184364319</v>
      </c>
      <c r="T53" s="1">
        <v>35.838645935058594</v>
      </c>
      <c r="U53" s="1">
        <v>35.117561340332031</v>
      </c>
      <c r="V53" s="1">
        <v>35.855274200439453</v>
      </c>
      <c r="W53" s="1">
        <v>399.79925537109375</v>
      </c>
      <c r="X53" s="1">
        <v>387.90274047851562</v>
      </c>
      <c r="Y53" s="1">
        <v>31.156339645385742</v>
      </c>
      <c r="Z53" s="1">
        <v>32.379657745361328</v>
      </c>
      <c r="AA53" s="1">
        <v>51.328342437744141</v>
      </c>
      <c r="AB53" s="1">
        <v>53.343692779541016</v>
      </c>
      <c r="AC53" s="1">
        <v>399.21957397460938</v>
      </c>
      <c r="AD53" s="1">
        <v>6.0261092185974121</v>
      </c>
      <c r="AE53" s="1">
        <v>7.5613203048706055</v>
      </c>
      <c r="AF53" s="1">
        <v>97.463539123535156</v>
      </c>
      <c r="AG53" s="1">
        <v>22.83404541015625</v>
      </c>
      <c r="AH53" s="1">
        <v>-0.69982552528381348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36"/>
        <v>0.79843914794921866</v>
      </c>
      <c r="AQ53">
        <f t="shared" si="37"/>
        <v>1.0094300613187439E-3</v>
      </c>
      <c r="AR53">
        <f t="shared" si="38"/>
        <v>308.26756134033201</v>
      </c>
      <c r="AS53">
        <f t="shared" si="39"/>
        <v>308.98864593505857</v>
      </c>
      <c r="AT53">
        <f t="shared" si="40"/>
        <v>1.1449607371661443</v>
      </c>
      <c r="AU53">
        <f t="shared" si="41"/>
        <v>-0.35332610681644877</v>
      </c>
      <c r="AV53">
        <f t="shared" si="42"/>
        <v>5.6852473292929746</v>
      </c>
      <c r="AW53">
        <f t="shared" si="43"/>
        <v>58.332042735354769</v>
      </c>
      <c r="AX53">
        <f t="shared" si="44"/>
        <v>25.95238498999344</v>
      </c>
      <c r="AY53">
        <f t="shared" si="45"/>
        <v>35.478103637695312</v>
      </c>
      <c r="AZ53">
        <f t="shared" si="46"/>
        <v>5.7996481420541608</v>
      </c>
      <c r="BA53">
        <f t="shared" si="47"/>
        <v>3.7131327352033824E-2</v>
      </c>
      <c r="BB53">
        <f t="shared" si="48"/>
        <v>3.1558360394717018</v>
      </c>
      <c r="BC53">
        <f t="shared" si="49"/>
        <v>2.643812102582459</v>
      </c>
      <c r="BD53">
        <f t="shared" si="50"/>
        <v>2.3244916675472769E-2</v>
      </c>
      <c r="BE53">
        <f t="shared" si="51"/>
        <v>-1.1740783218033606</v>
      </c>
      <c r="BF53">
        <f t="shared" si="52"/>
        <v>-3.1055036492053649E-2</v>
      </c>
      <c r="BG53">
        <f t="shared" si="53"/>
        <v>53.923150841393529</v>
      </c>
      <c r="BH53">
        <f t="shared" si="54"/>
        <v>384.15340468882539</v>
      </c>
      <c r="BI53">
        <f t="shared" si="55"/>
        <v>1.2783502081460899E-2</v>
      </c>
    </row>
    <row r="54" spans="1:61">
      <c r="A54" s="1">
        <v>16</v>
      </c>
      <c r="B54" s="1" t="s">
        <v>92</v>
      </c>
      <c r="C54" s="1" t="s">
        <v>74</v>
      </c>
      <c r="D54" s="1">
        <v>6</v>
      </c>
      <c r="E54" s="1" t="s">
        <v>75</v>
      </c>
      <c r="F54" s="1" t="s">
        <v>76</v>
      </c>
      <c r="G54" s="1">
        <v>0</v>
      </c>
      <c r="H54" s="1">
        <v>3231.5</v>
      </c>
      <c r="I54" s="1">
        <v>0</v>
      </c>
      <c r="J54">
        <f t="shared" si="28"/>
        <v>12.435099343675445</v>
      </c>
      <c r="K54">
        <f t="shared" si="29"/>
        <v>0.63271780829961066</v>
      </c>
      <c r="L54">
        <f t="shared" si="30"/>
        <v>331.07204424892677</v>
      </c>
      <c r="M54">
        <f t="shared" si="31"/>
        <v>11.096486663838654</v>
      </c>
      <c r="N54">
        <f t="shared" si="32"/>
        <v>1.9265855729058421</v>
      </c>
      <c r="O54">
        <f t="shared" si="33"/>
        <v>37.112541198730469</v>
      </c>
      <c r="P54" s="1">
        <v>5</v>
      </c>
      <c r="Q54">
        <f t="shared" si="34"/>
        <v>1.6395652592182159</v>
      </c>
      <c r="R54" s="1">
        <v>1</v>
      </c>
      <c r="S54">
        <f t="shared" si="35"/>
        <v>3.2791305184364319</v>
      </c>
      <c r="T54" s="1">
        <v>37.269920349121094</v>
      </c>
      <c r="U54" s="1">
        <v>37.112541198730469</v>
      </c>
      <c r="V54" s="1">
        <v>37.223522186279297</v>
      </c>
      <c r="W54" s="1">
        <v>400.17324829101562</v>
      </c>
      <c r="X54" s="1">
        <v>379.32669067382812</v>
      </c>
      <c r="Y54" s="1">
        <v>32.051654815673828</v>
      </c>
      <c r="Z54" s="1">
        <v>45.319866180419922</v>
      </c>
      <c r="AA54" s="1">
        <v>48.823921203613281</v>
      </c>
      <c r="AB54" s="1">
        <v>69.035240173339844</v>
      </c>
      <c r="AC54" s="1">
        <v>399.20962524414062</v>
      </c>
      <c r="AD54" s="1">
        <v>1401.6134033203125</v>
      </c>
      <c r="AE54" s="1">
        <v>1711.872314453125</v>
      </c>
      <c r="AF54" s="1">
        <v>97.465560913085938</v>
      </c>
      <c r="AG54" s="1">
        <v>22.83404541015625</v>
      </c>
      <c r="AH54" s="1">
        <v>-0.69982552528381348</v>
      </c>
      <c r="AI54" s="1">
        <v>0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0.79841925048828122</v>
      </c>
      <c r="AQ54">
        <f t="shared" si="37"/>
        <v>1.1096486663838653E-2</v>
      </c>
      <c r="AR54">
        <f t="shared" si="38"/>
        <v>310.26254119873045</v>
      </c>
      <c r="AS54">
        <f t="shared" si="39"/>
        <v>310.41992034912107</v>
      </c>
      <c r="AT54">
        <f t="shared" si="40"/>
        <v>266.30654328915261</v>
      </c>
      <c r="AU54">
        <f t="shared" si="41"/>
        <v>-2.2751981709873497</v>
      </c>
      <c r="AV54">
        <f t="shared" si="42"/>
        <v>6.3437117506864631</v>
      </c>
      <c r="AW54">
        <f t="shared" si="43"/>
        <v>65.086700279121288</v>
      </c>
      <c r="AX54">
        <f t="shared" si="44"/>
        <v>19.766834098701366</v>
      </c>
      <c r="AY54">
        <f t="shared" si="45"/>
        <v>37.191230773925781</v>
      </c>
      <c r="AZ54">
        <f t="shared" si="46"/>
        <v>6.3709872655509452</v>
      </c>
      <c r="BA54">
        <f t="shared" si="47"/>
        <v>0.53037952943451705</v>
      </c>
      <c r="BB54">
        <f t="shared" si="48"/>
        <v>4.417126177780621</v>
      </c>
      <c r="BC54">
        <f t="shared" si="49"/>
        <v>1.9538610877703242</v>
      </c>
      <c r="BD54">
        <f t="shared" si="50"/>
        <v>0.33937797913826551</v>
      </c>
      <c r="BE54">
        <f t="shared" si="51"/>
        <v>32.268122495363656</v>
      </c>
      <c r="BF54">
        <f t="shared" si="52"/>
        <v>0.87278868687256683</v>
      </c>
      <c r="BG54">
        <f t="shared" si="53"/>
        <v>73.054690098294842</v>
      </c>
      <c r="BH54">
        <f t="shared" si="54"/>
        <v>374.20722866413462</v>
      </c>
      <c r="BI54">
        <f t="shared" si="55"/>
        <v>2.4276450568224622E-2</v>
      </c>
    </row>
    <row r="55" spans="1:61">
      <c r="A55" s="1">
        <v>17</v>
      </c>
      <c r="B55" s="1" t="s">
        <v>93</v>
      </c>
      <c r="C55" s="1" t="s">
        <v>74</v>
      </c>
      <c r="D55" s="1">
        <v>6</v>
      </c>
      <c r="E55" s="1" t="s">
        <v>78</v>
      </c>
      <c r="F55" s="1" t="s">
        <v>76</v>
      </c>
      <c r="G55" s="1">
        <v>0</v>
      </c>
      <c r="H55" s="1">
        <v>3305.5</v>
      </c>
      <c r="I55" s="1">
        <v>0</v>
      </c>
      <c r="J55">
        <f t="shared" si="28"/>
        <v>-1.539589872867632</v>
      </c>
      <c r="K55">
        <f t="shared" si="29"/>
        <v>0.28323267146408893</v>
      </c>
      <c r="L55">
        <f t="shared" si="30"/>
        <v>394.28249202662016</v>
      </c>
      <c r="M55">
        <f t="shared" si="31"/>
        <v>5.8725117442664514</v>
      </c>
      <c r="N55">
        <f t="shared" si="32"/>
        <v>2.0768799758633318</v>
      </c>
      <c r="O55">
        <f t="shared" si="33"/>
        <v>35.594497680664062</v>
      </c>
      <c r="P55" s="1">
        <v>4.5</v>
      </c>
      <c r="Q55">
        <f t="shared" si="34"/>
        <v>1.7493478804826736</v>
      </c>
      <c r="R55" s="1">
        <v>1</v>
      </c>
      <c r="S55">
        <f t="shared" si="35"/>
        <v>3.4986957609653473</v>
      </c>
      <c r="T55" s="1">
        <v>37.413997650146484</v>
      </c>
      <c r="U55" s="1">
        <v>35.594497680664062</v>
      </c>
      <c r="V55" s="1">
        <v>37.428531646728516</v>
      </c>
      <c r="W55" s="1">
        <v>399.95974731445312</v>
      </c>
      <c r="X55" s="1">
        <v>399.05368041992188</v>
      </c>
      <c r="Y55" s="1">
        <v>32.215293884277344</v>
      </c>
      <c r="Z55" s="1">
        <v>38.579124450683594</v>
      </c>
      <c r="AA55" s="1">
        <v>48.689582824707031</v>
      </c>
      <c r="AB55" s="1">
        <v>58.307754516601562</v>
      </c>
      <c r="AC55" s="1">
        <v>399.23751831054688</v>
      </c>
      <c r="AD55" s="1">
        <v>31.224395751953125</v>
      </c>
      <c r="AE55" s="1">
        <v>67.560531616210938</v>
      </c>
      <c r="AF55" s="1">
        <v>97.46527099609375</v>
      </c>
      <c r="AG55" s="1">
        <v>22.83404541015625</v>
      </c>
      <c r="AH55" s="1">
        <v>-0.69982552528381348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0.88719448513454846</v>
      </c>
      <c r="AQ55">
        <f t="shared" si="37"/>
        <v>5.8725117442664518E-3</v>
      </c>
      <c r="AR55">
        <f t="shared" si="38"/>
        <v>308.74449768066404</v>
      </c>
      <c r="AS55">
        <f t="shared" si="39"/>
        <v>310.56399765014646</v>
      </c>
      <c r="AT55">
        <f t="shared" si="40"/>
        <v>5.9326351184263331</v>
      </c>
      <c r="AU55">
        <f t="shared" si="41"/>
        <v>-2.2394548900633855</v>
      </c>
      <c r="AV55">
        <f t="shared" si="42"/>
        <v>5.8370047952412349</v>
      </c>
      <c r="AW55">
        <f t="shared" si="43"/>
        <v>59.888047666488021</v>
      </c>
      <c r="AX55">
        <f t="shared" si="44"/>
        <v>21.308923215804427</v>
      </c>
      <c r="AY55">
        <f t="shared" si="45"/>
        <v>36.504247665405273</v>
      </c>
      <c r="AZ55">
        <f t="shared" si="46"/>
        <v>6.1362628433544506</v>
      </c>
      <c r="BA55">
        <f t="shared" si="47"/>
        <v>0.26202107330247265</v>
      </c>
      <c r="BB55">
        <f t="shared" si="48"/>
        <v>3.7601248193779031</v>
      </c>
      <c r="BC55">
        <f t="shared" si="49"/>
        <v>2.3761380239765475</v>
      </c>
      <c r="BD55">
        <f t="shared" si="50"/>
        <v>0.16554536458109476</v>
      </c>
      <c r="BE55">
        <f t="shared" si="51"/>
        <v>38.428849934389703</v>
      </c>
      <c r="BF55">
        <f t="shared" si="52"/>
        <v>0.98804374291628883</v>
      </c>
      <c r="BG55">
        <f t="shared" si="53"/>
        <v>65.378937667185838</v>
      </c>
      <c r="BH55">
        <f t="shared" si="54"/>
        <v>399.64774359956738</v>
      </c>
      <c r="BI55">
        <f t="shared" si="55"/>
        <v>-2.5186367730903022E-3</v>
      </c>
    </row>
    <row r="56" spans="1:61">
      <c r="A56" s="1">
        <v>18</v>
      </c>
      <c r="B56" s="1" t="s">
        <v>94</v>
      </c>
      <c r="C56" s="1" t="s">
        <v>74</v>
      </c>
      <c r="D56" s="1">
        <v>8</v>
      </c>
      <c r="E56" s="1" t="s">
        <v>75</v>
      </c>
      <c r="F56" s="1" t="s">
        <v>76</v>
      </c>
      <c r="G56" s="1">
        <v>0</v>
      </c>
      <c r="H56" s="1">
        <v>3756.5</v>
      </c>
      <c r="I56" s="1">
        <v>0</v>
      </c>
      <c r="J56">
        <f t="shared" si="28"/>
        <v>11.850454331519465</v>
      </c>
      <c r="K56">
        <f t="shared" si="29"/>
        <v>0.48191928016455621</v>
      </c>
      <c r="L56">
        <f t="shared" si="30"/>
        <v>322.77902326260806</v>
      </c>
      <c r="M56">
        <f t="shared" si="31"/>
        <v>12.268362565617085</v>
      </c>
      <c r="N56">
        <f t="shared" si="32"/>
        <v>2.6388514478187322</v>
      </c>
      <c r="O56">
        <f t="shared" si="33"/>
        <v>38.966541290283203</v>
      </c>
      <c r="P56" s="1">
        <v>4</v>
      </c>
      <c r="Q56">
        <f t="shared" si="34"/>
        <v>1.8591305017471313</v>
      </c>
      <c r="R56" s="1">
        <v>1</v>
      </c>
      <c r="S56">
        <f t="shared" si="35"/>
        <v>3.7182610034942627</v>
      </c>
      <c r="T56" s="1">
        <v>38.486865997314453</v>
      </c>
      <c r="U56" s="1">
        <v>38.966541290283203</v>
      </c>
      <c r="V56" s="1">
        <v>38.379138946533203</v>
      </c>
      <c r="W56" s="1">
        <v>399.02078247070312</v>
      </c>
      <c r="X56" s="1">
        <v>382.44595336914062</v>
      </c>
      <c r="Y56" s="1">
        <v>33.151664733886719</v>
      </c>
      <c r="Z56" s="1">
        <v>44.892215728759766</v>
      </c>
      <c r="AA56" s="1">
        <v>47.270721435546875</v>
      </c>
      <c r="AB56" s="1">
        <v>64.011489868164062</v>
      </c>
      <c r="AC56" s="1">
        <v>399.21835327148438</v>
      </c>
      <c r="AD56" s="1">
        <v>1589.647216796875</v>
      </c>
      <c r="AE56" s="1">
        <v>1664.1619873046875</v>
      </c>
      <c r="AF56" s="1">
        <v>97.459053039550781</v>
      </c>
      <c r="AG56" s="1">
        <v>22.7674560546875</v>
      </c>
      <c r="AH56" s="1">
        <v>-0.90266799926757812</v>
      </c>
      <c r="AI56" s="1">
        <v>0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0.99804588317871079</v>
      </c>
      <c r="AQ56">
        <f t="shared" si="37"/>
        <v>1.2268362565617086E-2</v>
      </c>
      <c r="AR56">
        <f t="shared" si="38"/>
        <v>312.11654129028318</v>
      </c>
      <c r="AS56">
        <f t="shared" si="39"/>
        <v>311.63686599731443</v>
      </c>
      <c r="AT56">
        <f t="shared" si="40"/>
        <v>302.03296740139194</v>
      </c>
      <c r="AU56">
        <f t="shared" si="41"/>
        <v>-2.2572114602307569</v>
      </c>
      <c r="AV56">
        <f t="shared" si="42"/>
        <v>7.0140042815908856</v>
      </c>
      <c r="AW56">
        <f t="shared" si="43"/>
        <v>71.968730075229303</v>
      </c>
      <c r="AX56">
        <f t="shared" si="44"/>
        <v>27.076514346469537</v>
      </c>
      <c r="AY56">
        <f t="shared" si="45"/>
        <v>38.726703643798828</v>
      </c>
      <c r="AZ56">
        <f t="shared" si="46"/>
        <v>6.9239747806870122</v>
      </c>
      <c r="BA56">
        <f t="shared" si="47"/>
        <v>0.42662494113394389</v>
      </c>
      <c r="BB56">
        <f t="shared" si="48"/>
        <v>4.3751528337721535</v>
      </c>
      <c r="BC56">
        <f t="shared" si="49"/>
        <v>2.5488219469148587</v>
      </c>
      <c r="BD56">
        <f t="shared" si="50"/>
        <v>0.27111219153492117</v>
      </c>
      <c r="BE56">
        <f t="shared" si="51"/>
        <v>31.457737948204915</v>
      </c>
      <c r="BF56">
        <f t="shared" si="52"/>
        <v>0.84398598133697222</v>
      </c>
      <c r="BG56">
        <f t="shared" si="53"/>
        <v>64.62727960001844</v>
      </c>
      <c r="BH56">
        <f t="shared" si="54"/>
        <v>378.14337392877405</v>
      </c>
      <c r="BI56">
        <f t="shared" si="55"/>
        <v>2.0253234044889379E-2</v>
      </c>
    </row>
    <row r="57" spans="1:61">
      <c r="A57" s="1">
        <v>19</v>
      </c>
      <c r="B57" s="1" t="s">
        <v>95</v>
      </c>
      <c r="C57" s="1" t="s">
        <v>74</v>
      </c>
      <c r="D57" s="1">
        <v>8</v>
      </c>
      <c r="E57" s="1" t="s">
        <v>78</v>
      </c>
      <c r="F57" s="1" t="s">
        <v>76</v>
      </c>
      <c r="G57" s="1">
        <v>0</v>
      </c>
      <c r="H57" s="1">
        <v>3820.5</v>
      </c>
      <c r="I57" s="1">
        <v>0</v>
      </c>
      <c r="J57">
        <f t="shared" si="28"/>
        <v>-5.6992560417799654</v>
      </c>
      <c r="K57">
        <f t="shared" si="29"/>
        <v>3.4904864994358464E-2</v>
      </c>
      <c r="L57">
        <f t="shared" si="30"/>
        <v>645.64678139956152</v>
      </c>
      <c r="M57">
        <f t="shared" si="31"/>
        <v>0.91737969100568451</v>
      </c>
      <c r="N57">
        <f t="shared" si="32"/>
        <v>2.4634135149042908</v>
      </c>
      <c r="O57">
        <f t="shared" si="33"/>
        <v>35.428627014160156</v>
      </c>
      <c r="P57" s="1">
        <v>3.5</v>
      </c>
      <c r="Q57">
        <f t="shared" si="34"/>
        <v>1.9689131230115891</v>
      </c>
      <c r="R57" s="1">
        <v>1</v>
      </c>
      <c r="S57">
        <f t="shared" si="35"/>
        <v>3.9378262460231781</v>
      </c>
      <c r="T57" s="1">
        <v>38.452484130859375</v>
      </c>
      <c r="U57" s="1">
        <v>35.428627014160156</v>
      </c>
      <c r="V57" s="1">
        <v>38.436412811279297</v>
      </c>
      <c r="W57" s="1">
        <v>399.99603271484375</v>
      </c>
      <c r="X57" s="1">
        <v>404.66778564453125</v>
      </c>
      <c r="Y57" s="1">
        <v>33.293392181396484</v>
      </c>
      <c r="Z57" s="1">
        <v>34.070369720458984</v>
      </c>
      <c r="AA57" s="1">
        <v>47.560359954833984</v>
      </c>
      <c r="AB57" s="1">
        <v>48.670291900634766</v>
      </c>
      <c r="AC57" s="1">
        <v>399.16659545898438</v>
      </c>
      <c r="AD57" s="1">
        <v>39.573261260986328</v>
      </c>
      <c r="AE57" s="1">
        <v>52.459197998046875</v>
      </c>
      <c r="AF57" s="1">
        <v>97.457649230957031</v>
      </c>
      <c r="AG57" s="1">
        <v>22.7674560546875</v>
      </c>
      <c r="AH57" s="1">
        <v>-0.90266799926757812</v>
      </c>
      <c r="AI57" s="1">
        <v>0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1.1404759870256695</v>
      </c>
      <c r="AQ57">
        <f t="shared" si="37"/>
        <v>9.1737969100568449E-4</v>
      </c>
      <c r="AR57">
        <f t="shared" si="38"/>
        <v>308.57862701416013</v>
      </c>
      <c r="AS57">
        <f t="shared" si="39"/>
        <v>311.60248413085935</v>
      </c>
      <c r="AT57">
        <f t="shared" si="40"/>
        <v>7.5189195452373951</v>
      </c>
      <c r="AU57">
        <f t="shared" si="41"/>
        <v>5.1959465580040526E-2</v>
      </c>
      <c r="AV57">
        <f t="shared" si="42"/>
        <v>5.7838316562898022</v>
      </c>
      <c r="AW57">
        <f t="shared" si="43"/>
        <v>59.347128747002358</v>
      </c>
      <c r="AX57">
        <f t="shared" si="44"/>
        <v>25.276759026543374</v>
      </c>
      <c r="AY57">
        <f t="shared" si="45"/>
        <v>36.940555572509766</v>
      </c>
      <c r="AZ57">
        <f t="shared" si="46"/>
        <v>6.2844504728489969</v>
      </c>
      <c r="BA57">
        <f t="shared" si="47"/>
        <v>3.4598186901573492E-2</v>
      </c>
      <c r="BB57">
        <f t="shared" si="48"/>
        <v>3.3204181413855114</v>
      </c>
      <c r="BC57">
        <f t="shared" si="49"/>
        <v>2.9640323314634855</v>
      </c>
      <c r="BD57">
        <f t="shared" si="50"/>
        <v>2.1651212376189902E-2</v>
      </c>
      <c r="BE57">
        <f t="shared" si="51"/>
        <v>62.923217548734861</v>
      </c>
      <c r="BF57">
        <f t="shared" si="52"/>
        <v>1.595498342847363</v>
      </c>
      <c r="BG57">
        <f t="shared" si="53"/>
        <v>55.714306849953324</v>
      </c>
      <c r="BH57">
        <f t="shared" si="54"/>
        <v>406.62165439741824</v>
      </c>
      <c r="BI57">
        <f t="shared" si="55"/>
        <v>-7.808981555562612E-3</v>
      </c>
    </row>
    <row r="58" spans="1:61">
      <c r="A58" s="1">
        <v>3</v>
      </c>
      <c r="B58" s="1" t="s">
        <v>98</v>
      </c>
      <c r="C58" s="1" t="s">
        <v>99</v>
      </c>
      <c r="D58" s="1">
        <v>28</v>
      </c>
      <c r="E58" s="1" t="s">
        <v>75</v>
      </c>
      <c r="F58" s="1" t="s">
        <v>76</v>
      </c>
      <c r="G58" s="1">
        <v>0</v>
      </c>
      <c r="H58" s="1">
        <v>1156.5</v>
      </c>
      <c r="I58" s="1">
        <v>0</v>
      </c>
      <c r="J58">
        <f t="shared" si="28"/>
        <v>5.0745277425904352</v>
      </c>
      <c r="K58">
        <f t="shared" si="29"/>
        <v>0.11386289869723905</v>
      </c>
      <c r="L58">
        <f t="shared" si="30"/>
        <v>309.46177206563863</v>
      </c>
      <c r="M58">
        <f t="shared" si="31"/>
        <v>2.0831581498694942</v>
      </c>
      <c r="N58">
        <f t="shared" si="32"/>
        <v>1.7771652905685378</v>
      </c>
      <c r="O58">
        <f t="shared" si="33"/>
        <v>29.854885101318359</v>
      </c>
      <c r="P58" s="1">
        <v>4.5</v>
      </c>
      <c r="Q58">
        <f t="shared" si="34"/>
        <v>1.7493478804826736</v>
      </c>
      <c r="R58" s="1">
        <v>1</v>
      </c>
      <c r="S58">
        <f t="shared" si="35"/>
        <v>3.4986957609653473</v>
      </c>
      <c r="T58" s="1">
        <v>30.187602996826172</v>
      </c>
      <c r="U58" s="1">
        <v>29.854885101318359</v>
      </c>
      <c r="V58" s="1">
        <v>30.217527389526367</v>
      </c>
      <c r="W58" s="1">
        <v>399.94381713867188</v>
      </c>
      <c r="X58" s="1">
        <v>393.32888793945312</v>
      </c>
      <c r="Y58" s="1">
        <v>22.849969863891602</v>
      </c>
      <c r="Z58" s="1">
        <v>25.129220962524414</v>
      </c>
      <c r="AA58" s="1">
        <v>51.685466766357422</v>
      </c>
      <c r="AB58" s="1">
        <v>56.841011047363281</v>
      </c>
      <c r="AC58" s="1">
        <v>400.949462890625</v>
      </c>
      <c r="AD58" s="1">
        <v>329.16766357421875</v>
      </c>
      <c r="AE58" s="1">
        <v>378.3228759765625</v>
      </c>
      <c r="AF58" s="1">
        <v>97.41253662109375</v>
      </c>
      <c r="AG58" s="1">
        <v>21.33488655090332</v>
      </c>
      <c r="AH58" s="1">
        <v>-0.46630460023880005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0.89099880642361096</v>
      </c>
      <c r="AQ58">
        <f t="shared" si="37"/>
        <v>2.0831581498694943E-3</v>
      </c>
      <c r="AR58">
        <f t="shared" si="38"/>
        <v>303.00488510131834</v>
      </c>
      <c r="AS58">
        <f t="shared" si="39"/>
        <v>303.33760299682615</v>
      </c>
      <c r="AT58">
        <f t="shared" si="40"/>
        <v>62.541855294304696</v>
      </c>
      <c r="AU58">
        <f t="shared" si="41"/>
        <v>-0.24856847735752474</v>
      </c>
      <c r="AV58">
        <f t="shared" si="42"/>
        <v>4.2250664478400042</v>
      </c>
      <c r="AW58">
        <f t="shared" si="43"/>
        <v>43.372922976785581</v>
      </c>
      <c r="AX58">
        <f t="shared" si="44"/>
        <v>18.243702014261167</v>
      </c>
      <c r="AY58">
        <f t="shared" si="45"/>
        <v>30.021244049072266</v>
      </c>
      <c r="AZ58">
        <f t="shared" si="46"/>
        <v>4.2656513120416344</v>
      </c>
      <c r="BA58">
        <f t="shared" si="47"/>
        <v>0.11027409615556666</v>
      </c>
      <c r="BB58">
        <f t="shared" si="48"/>
        <v>2.4479011572714664</v>
      </c>
      <c r="BC58">
        <f t="shared" si="49"/>
        <v>1.817750154770168</v>
      </c>
      <c r="BD58">
        <f t="shared" si="50"/>
        <v>6.9235000245480946E-2</v>
      </c>
      <c r="BE58">
        <f t="shared" si="51"/>
        <v>30.145456204172593</v>
      </c>
      <c r="BF58">
        <f t="shared" si="52"/>
        <v>0.78677610914069307</v>
      </c>
      <c r="BG58">
        <f t="shared" si="53"/>
        <v>57.818568390297088</v>
      </c>
      <c r="BH58">
        <f t="shared" si="54"/>
        <v>391.37084044960596</v>
      </c>
      <c r="BI58">
        <f t="shared" si="55"/>
        <v>7.4967754111769152E-3</v>
      </c>
    </row>
    <row r="59" spans="1:61">
      <c r="A59" s="1">
        <v>4</v>
      </c>
      <c r="B59" s="1" t="s">
        <v>100</v>
      </c>
      <c r="C59" s="1" t="s">
        <v>99</v>
      </c>
      <c r="D59" s="1">
        <v>28</v>
      </c>
      <c r="E59" s="1" t="s">
        <v>78</v>
      </c>
      <c r="F59" s="1" t="s">
        <v>76</v>
      </c>
      <c r="G59" s="1">
        <v>0</v>
      </c>
      <c r="H59" s="1">
        <v>1350.5</v>
      </c>
      <c r="I59" s="1">
        <v>0</v>
      </c>
      <c r="J59">
        <f t="shared" si="28"/>
        <v>-1.5187948674664897</v>
      </c>
      <c r="K59">
        <f t="shared" si="29"/>
        <v>4.2633432765114165E-2</v>
      </c>
      <c r="L59">
        <f t="shared" si="30"/>
        <v>444.66411732067701</v>
      </c>
      <c r="M59">
        <f t="shared" si="31"/>
        <v>0.86687729789003298</v>
      </c>
      <c r="N59">
        <f t="shared" si="32"/>
        <v>1.9339033243789032</v>
      </c>
      <c r="O59">
        <f t="shared" si="33"/>
        <v>29.910263061523438</v>
      </c>
      <c r="P59" s="1">
        <v>3</v>
      </c>
      <c r="Q59">
        <f t="shared" si="34"/>
        <v>2.0786957442760468</v>
      </c>
      <c r="R59" s="1">
        <v>1</v>
      </c>
      <c r="S59">
        <f t="shared" si="35"/>
        <v>4.1573914885520935</v>
      </c>
      <c r="T59" s="1">
        <v>30.381908416748047</v>
      </c>
      <c r="U59" s="1">
        <v>29.910263061523438</v>
      </c>
      <c r="V59" s="1">
        <v>30.464458465576172</v>
      </c>
      <c r="W59" s="1">
        <v>400.165771484375</v>
      </c>
      <c r="X59" s="1">
        <v>401.0419921875</v>
      </c>
      <c r="Y59" s="1">
        <v>23.024333953857422</v>
      </c>
      <c r="Z59" s="1">
        <v>23.657567977905273</v>
      </c>
      <c r="AA59" s="1">
        <v>51.505107879638672</v>
      </c>
      <c r="AB59" s="1">
        <v>52.921646118164062</v>
      </c>
      <c r="AC59" s="1">
        <v>400.97454833984375</v>
      </c>
      <c r="AD59" s="1">
        <v>5.1380815505981445</v>
      </c>
      <c r="AE59" s="1">
        <v>2.9071164131164551</v>
      </c>
      <c r="AF59" s="1">
        <v>97.416419982910156</v>
      </c>
      <c r="AG59" s="1">
        <v>21.33488655090332</v>
      </c>
      <c r="AH59" s="1">
        <v>-0.46630460023880005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1.336581827799479</v>
      </c>
      <c r="AQ59">
        <f t="shared" si="37"/>
        <v>8.6687729789003301E-4</v>
      </c>
      <c r="AR59">
        <f t="shared" si="38"/>
        <v>303.06026306152341</v>
      </c>
      <c r="AS59">
        <f t="shared" si="39"/>
        <v>303.53190841674802</v>
      </c>
      <c r="AT59">
        <f t="shared" si="40"/>
        <v>0.97623548236350643</v>
      </c>
      <c r="AU59">
        <f t="shared" si="41"/>
        <v>-0.26575897080765309</v>
      </c>
      <c r="AV59">
        <f t="shared" si="42"/>
        <v>4.2385389022887701</v>
      </c>
      <c r="AW59">
        <f t="shared" si="43"/>
        <v>43.509491552166878</v>
      </c>
      <c r="AX59">
        <f t="shared" si="44"/>
        <v>19.851923574261605</v>
      </c>
      <c r="AY59">
        <f t="shared" si="45"/>
        <v>30.146085739135742</v>
      </c>
      <c r="AZ59">
        <f t="shared" si="46"/>
        <v>4.2963303822118819</v>
      </c>
      <c r="BA59">
        <f t="shared" si="47"/>
        <v>4.2200671145031336E-2</v>
      </c>
      <c r="BB59">
        <f t="shared" si="48"/>
        <v>2.3046355779098668</v>
      </c>
      <c r="BC59">
        <f t="shared" si="49"/>
        <v>1.9916948043020151</v>
      </c>
      <c r="BD59">
        <f t="shared" si="50"/>
        <v>2.6413961961710652E-2</v>
      </c>
      <c r="BE59">
        <f t="shared" si="51"/>
        <v>43.317586404241105</v>
      </c>
      <c r="BF59">
        <f t="shared" si="52"/>
        <v>1.1087719639911979</v>
      </c>
      <c r="BG59">
        <f t="shared" si="53"/>
        <v>53.267036847761652</v>
      </c>
      <c r="BH59">
        <f t="shared" si="54"/>
        <v>401.53517958077913</v>
      </c>
      <c r="BI59">
        <f t="shared" si="55"/>
        <v>-2.0148098170126418E-3</v>
      </c>
    </row>
    <row r="60" spans="1:61">
      <c r="A60" s="1">
        <v>9</v>
      </c>
      <c r="B60" s="1" t="s">
        <v>107</v>
      </c>
      <c r="C60" s="1" t="s">
        <v>99</v>
      </c>
      <c r="D60" s="1">
        <v>35</v>
      </c>
      <c r="E60" s="1" t="s">
        <v>75</v>
      </c>
      <c r="F60" s="1" t="s">
        <v>76</v>
      </c>
      <c r="G60" s="1">
        <v>0</v>
      </c>
      <c r="H60" s="1">
        <v>1925.5</v>
      </c>
      <c r="I60" s="1">
        <v>0</v>
      </c>
      <c r="J60">
        <f t="shared" si="28"/>
        <v>1.2497023765094439</v>
      </c>
      <c r="K60">
        <f t="shared" si="29"/>
        <v>0.36709848092907194</v>
      </c>
      <c r="L60">
        <f t="shared" si="30"/>
        <v>380.78079063182054</v>
      </c>
      <c r="M60">
        <f t="shared" si="31"/>
        <v>6.0675215004576755</v>
      </c>
      <c r="N60">
        <f t="shared" si="32"/>
        <v>1.6885399571521891</v>
      </c>
      <c r="O60">
        <f t="shared" si="33"/>
        <v>30.542627334594727</v>
      </c>
      <c r="P60" s="1">
        <v>3</v>
      </c>
      <c r="Q60">
        <f t="shared" si="34"/>
        <v>2.0786957442760468</v>
      </c>
      <c r="R60" s="1">
        <v>1</v>
      </c>
      <c r="S60">
        <f t="shared" si="35"/>
        <v>4.1573914885520935</v>
      </c>
      <c r="T60" s="1">
        <v>31.087085723876953</v>
      </c>
      <c r="U60" s="1">
        <v>30.542627334594727</v>
      </c>
      <c r="V60" s="1">
        <v>31.160320281982422</v>
      </c>
      <c r="W60" s="1">
        <v>400.451904296875</v>
      </c>
      <c r="X60" s="1">
        <v>397.71145629882812</v>
      </c>
      <c r="Y60" s="1">
        <v>23.367809295654297</v>
      </c>
      <c r="Z60" s="1">
        <v>27.781284332275391</v>
      </c>
      <c r="AA60" s="1">
        <v>50.212448120117188</v>
      </c>
      <c r="AB60" s="1">
        <v>59.696067810058594</v>
      </c>
      <c r="AC60" s="1">
        <v>400.97369384765625</v>
      </c>
      <c r="AD60" s="1">
        <v>327.01510620117188</v>
      </c>
      <c r="AE60" s="1">
        <v>368.4423828125</v>
      </c>
      <c r="AF60" s="1">
        <v>97.422317504882812</v>
      </c>
      <c r="AG60" s="1">
        <v>21.33488655090332</v>
      </c>
      <c r="AH60" s="1">
        <v>-0.46630460023880005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1.3365789794921874</v>
      </c>
      <c r="AQ60">
        <f t="shared" si="37"/>
        <v>6.0675215004576755E-3</v>
      </c>
      <c r="AR60">
        <f t="shared" si="38"/>
        <v>303.6926273345947</v>
      </c>
      <c r="AS60">
        <f t="shared" si="39"/>
        <v>304.23708572387693</v>
      </c>
      <c r="AT60">
        <f t="shared" si="40"/>
        <v>62.132869398557887</v>
      </c>
      <c r="AU60">
        <f t="shared" si="41"/>
        <v>-1.6722539012749209</v>
      </c>
      <c r="AV60">
        <f t="shared" si="42"/>
        <v>4.3950570600645484</v>
      </c>
      <c r="AW60">
        <f t="shared" si="43"/>
        <v>45.113452159914672</v>
      </c>
      <c r="AX60">
        <f t="shared" si="44"/>
        <v>17.332167827639282</v>
      </c>
      <c r="AY60">
        <f t="shared" si="45"/>
        <v>30.81485652923584</v>
      </c>
      <c r="AZ60">
        <f t="shared" si="46"/>
        <v>4.4639726487350435</v>
      </c>
      <c r="BA60">
        <f t="shared" si="47"/>
        <v>0.33731362216942584</v>
      </c>
      <c r="BB60">
        <f t="shared" si="48"/>
        <v>2.7065171029123594</v>
      </c>
      <c r="BC60">
        <f t="shared" si="49"/>
        <v>1.7574555458226842</v>
      </c>
      <c r="BD60">
        <f t="shared" si="50"/>
        <v>0.21330889586005439</v>
      </c>
      <c r="BE60">
        <f t="shared" si="51"/>
        <v>37.096547084693526</v>
      </c>
      <c r="BF60">
        <f t="shared" si="52"/>
        <v>0.95742977628915371</v>
      </c>
      <c r="BG60">
        <f t="shared" si="53"/>
        <v>63.362766260713578</v>
      </c>
      <c r="BH60">
        <f t="shared" si="54"/>
        <v>397.30564938530233</v>
      </c>
      <c r="BI60">
        <f t="shared" si="55"/>
        <v>1.9930398598846473E-3</v>
      </c>
    </row>
    <row r="61" spans="1:61">
      <c r="A61" s="1">
        <v>11</v>
      </c>
      <c r="B61" s="1" t="s">
        <v>108</v>
      </c>
      <c r="C61" s="1" t="s">
        <v>99</v>
      </c>
      <c r="D61" s="1">
        <v>35</v>
      </c>
      <c r="E61" s="1" t="s">
        <v>78</v>
      </c>
      <c r="F61" s="1" t="s">
        <v>76</v>
      </c>
      <c r="G61" s="1">
        <v>0</v>
      </c>
      <c r="H61" s="1">
        <v>2125.5</v>
      </c>
      <c r="I61" s="1">
        <v>0</v>
      </c>
      <c r="J61">
        <f t="shared" si="28"/>
        <v>-0.73847860989686509</v>
      </c>
      <c r="K61">
        <f t="shared" si="29"/>
        <v>0.1076835403840414</v>
      </c>
      <c r="L61">
        <f t="shared" si="30"/>
        <v>399.8655441129788</v>
      </c>
      <c r="M61">
        <f t="shared" si="31"/>
        <v>1.935543042663473</v>
      </c>
      <c r="N61">
        <f t="shared" si="32"/>
        <v>1.7457092973978452</v>
      </c>
      <c r="O61">
        <f t="shared" si="33"/>
        <v>30.014286041259766</v>
      </c>
      <c r="P61" s="1">
        <v>5</v>
      </c>
      <c r="Q61">
        <f t="shared" si="34"/>
        <v>1.6395652592182159</v>
      </c>
      <c r="R61" s="1">
        <v>1</v>
      </c>
      <c r="S61">
        <f t="shared" si="35"/>
        <v>3.2791305184364319</v>
      </c>
      <c r="T61" s="1">
        <v>31.397615432739258</v>
      </c>
      <c r="U61" s="1">
        <v>30.014286041259766</v>
      </c>
      <c r="V61" s="1">
        <v>31.498271942138672</v>
      </c>
      <c r="W61" s="1">
        <v>400.46121215820312</v>
      </c>
      <c r="X61" s="1">
        <v>400.4156494140625</v>
      </c>
      <c r="Y61" s="1">
        <v>23.496990203857422</v>
      </c>
      <c r="Z61" s="1">
        <v>25.847888946533203</v>
      </c>
      <c r="AA61" s="1">
        <v>49.607013702392578</v>
      </c>
      <c r="AB61" s="1">
        <v>54.570243835449219</v>
      </c>
      <c r="AC61" s="1">
        <v>401.01968383789062</v>
      </c>
      <c r="AD61" s="1">
        <v>6.3216371536254883</v>
      </c>
      <c r="AE61" s="1">
        <v>10.206864356994629</v>
      </c>
      <c r="AF61" s="1">
        <v>97.425277709960938</v>
      </c>
      <c r="AG61" s="1">
        <v>21.33488655090332</v>
      </c>
      <c r="AH61" s="1">
        <v>-0.46630460023880005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0.80203936767578121</v>
      </c>
      <c r="AQ61">
        <f t="shared" si="37"/>
        <v>1.9355430426634731E-3</v>
      </c>
      <c r="AR61">
        <f t="shared" si="38"/>
        <v>303.16428604125974</v>
      </c>
      <c r="AS61">
        <f t="shared" si="39"/>
        <v>304.54761543273924</v>
      </c>
      <c r="AT61">
        <f t="shared" si="40"/>
        <v>1.2011110441168853</v>
      </c>
      <c r="AU61">
        <f t="shared" si="41"/>
        <v>-0.70037836973891776</v>
      </c>
      <c r="AV61">
        <f t="shared" si="42"/>
        <v>4.2639470562300721</v>
      </c>
      <c r="AW61">
        <f t="shared" si="43"/>
        <v>43.766332069629996</v>
      </c>
      <c r="AX61">
        <f t="shared" si="44"/>
        <v>17.918443123096793</v>
      </c>
      <c r="AY61">
        <f t="shared" si="45"/>
        <v>30.705950736999512</v>
      </c>
      <c r="AZ61">
        <f t="shared" si="46"/>
        <v>4.4362907008589918</v>
      </c>
      <c r="BA61">
        <f t="shared" si="47"/>
        <v>0.10425974897764814</v>
      </c>
      <c r="BB61">
        <f t="shared" si="48"/>
        <v>2.5182377588322269</v>
      </c>
      <c r="BC61">
        <f t="shared" si="49"/>
        <v>1.9180529420267649</v>
      </c>
      <c r="BD61">
        <f t="shared" si="50"/>
        <v>6.5461536518617927E-2</v>
      </c>
      <c r="BE61">
        <f t="shared" si="51"/>
        <v>38.957011681851597</v>
      </c>
      <c r="BF61">
        <f t="shared" si="52"/>
        <v>0.99862616433226647</v>
      </c>
      <c r="BG61">
        <f t="shared" si="53"/>
        <v>58.931072955567146</v>
      </c>
      <c r="BH61">
        <f t="shared" si="54"/>
        <v>400.71967699629982</v>
      </c>
      <c r="BI61">
        <f t="shared" si="55"/>
        <v>-1.0860294448769936E-3</v>
      </c>
    </row>
    <row r="62" spans="1:61">
      <c r="A62" s="1">
        <v>22</v>
      </c>
      <c r="B62" s="1" t="s">
        <v>119</v>
      </c>
      <c r="C62" s="1" t="s">
        <v>99</v>
      </c>
      <c r="D62" s="1">
        <v>14</v>
      </c>
      <c r="E62" s="1" t="s">
        <v>75</v>
      </c>
      <c r="F62" s="1" t="s">
        <v>76</v>
      </c>
      <c r="G62" s="1">
        <v>0</v>
      </c>
      <c r="H62" s="1">
        <v>5196.5</v>
      </c>
      <c r="I62" s="1">
        <v>0</v>
      </c>
      <c r="J62">
        <f t="shared" si="28"/>
        <v>12.014958118226424</v>
      </c>
      <c r="K62">
        <f t="shared" si="29"/>
        <v>0.45529776260325872</v>
      </c>
      <c r="L62">
        <f t="shared" si="30"/>
        <v>321.58226224057512</v>
      </c>
      <c r="M62">
        <f t="shared" si="31"/>
        <v>7.2990550929141618</v>
      </c>
      <c r="N62">
        <f t="shared" si="32"/>
        <v>1.7120451669223464</v>
      </c>
      <c r="O62">
        <f t="shared" si="33"/>
        <v>34.076686859130859</v>
      </c>
      <c r="P62" s="1">
        <v>5.5</v>
      </c>
      <c r="Q62">
        <f t="shared" si="34"/>
        <v>1.5297826379537582</v>
      </c>
      <c r="R62" s="1">
        <v>1</v>
      </c>
      <c r="S62">
        <f t="shared" si="35"/>
        <v>3.0595652759075165</v>
      </c>
      <c r="T62" s="1">
        <v>34.669116973876953</v>
      </c>
      <c r="U62" s="1">
        <v>34.076686859130859</v>
      </c>
      <c r="V62" s="1">
        <v>34.720943450927734</v>
      </c>
      <c r="W62" s="1">
        <v>399.6434326171875</v>
      </c>
      <c r="X62" s="1">
        <v>379.319580078125</v>
      </c>
      <c r="Y62" s="1">
        <v>27.828910827636719</v>
      </c>
      <c r="Z62" s="1">
        <v>37.487152099609375</v>
      </c>
      <c r="AA62" s="1">
        <v>48.911388397216797</v>
      </c>
      <c r="AB62" s="1">
        <v>65.886466979980469</v>
      </c>
      <c r="AC62" s="1">
        <v>400.07168579101562</v>
      </c>
      <c r="AD62" s="1">
        <v>1014.7958984375</v>
      </c>
      <c r="AE62" s="1">
        <v>1233.717529296875</v>
      </c>
      <c r="AF62" s="1">
        <v>97.469734191894531</v>
      </c>
      <c r="AG62" s="1">
        <v>21.33488655090332</v>
      </c>
      <c r="AH62" s="1">
        <v>-0.46630460023880005</v>
      </c>
      <c r="AI62" s="1">
        <v>1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111115</v>
      </c>
      <c r="AP62">
        <f t="shared" si="36"/>
        <v>0.72740306507457375</v>
      </c>
      <c r="AQ62">
        <f t="shared" si="37"/>
        <v>7.2990550929141621E-3</v>
      </c>
      <c r="AR62">
        <f t="shared" si="38"/>
        <v>307.22668685913084</v>
      </c>
      <c r="AS62">
        <f t="shared" si="39"/>
        <v>307.81911697387693</v>
      </c>
      <c r="AT62">
        <f t="shared" si="40"/>
        <v>192.81121828366304</v>
      </c>
      <c r="AU62">
        <f t="shared" si="41"/>
        <v>-1.3349803943361764</v>
      </c>
      <c r="AV62">
        <f t="shared" si="42"/>
        <v>5.3659079176823932</v>
      </c>
      <c r="AW62">
        <f t="shared" si="43"/>
        <v>55.052042176684381</v>
      </c>
      <c r="AX62">
        <f t="shared" si="44"/>
        <v>17.564890077075006</v>
      </c>
      <c r="AY62">
        <f t="shared" si="45"/>
        <v>34.372901916503906</v>
      </c>
      <c r="AZ62">
        <f t="shared" si="46"/>
        <v>5.4551578049192306</v>
      </c>
      <c r="BA62">
        <f t="shared" si="47"/>
        <v>0.39632076965636898</v>
      </c>
      <c r="BB62">
        <f t="shared" si="48"/>
        <v>3.6538627507600467</v>
      </c>
      <c r="BC62">
        <f t="shared" si="49"/>
        <v>1.8012950541591839</v>
      </c>
      <c r="BD62">
        <f t="shared" si="50"/>
        <v>0.25240034080096202</v>
      </c>
      <c r="BE62">
        <f t="shared" si="51"/>
        <v>31.344537621416979</v>
      </c>
      <c r="BF62">
        <f t="shared" si="52"/>
        <v>0.84778714079126039</v>
      </c>
      <c r="BG62">
        <f t="shared" si="53"/>
        <v>70.879576165899522</v>
      </c>
      <c r="BH62">
        <f t="shared" si="54"/>
        <v>374.0181100989318</v>
      </c>
      <c r="BI62">
        <f t="shared" si="55"/>
        <v>2.2769355709691737E-2</v>
      </c>
    </row>
    <row r="63" spans="1:61">
      <c r="A63" s="1">
        <v>23</v>
      </c>
      <c r="B63" s="1" t="s">
        <v>120</v>
      </c>
      <c r="C63" s="1" t="s">
        <v>99</v>
      </c>
      <c r="D63" s="1">
        <v>14</v>
      </c>
      <c r="E63" s="1" t="s">
        <v>78</v>
      </c>
      <c r="F63" s="1" t="s">
        <v>76</v>
      </c>
      <c r="G63" s="1">
        <v>0</v>
      </c>
      <c r="H63" s="1">
        <v>5340.5</v>
      </c>
      <c r="I63" s="1">
        <v>0</v>
      </c>
      <c r="J63">
        <f t="shared" si="28"/>
        <v>-0.60454300584990028</v>
      </c>
      <c r="K63">
        <f t="shared" si="29"/>
        <v>0.2291301319220572</v>
      </c>
      <c r="L63">
        <f t="shared" si="30"/>
        <v>391.33412916867286</v>
      </c>
      <c r="M63">
        <f t="shared" si="31"/>
        <v>3.7909223677081907</v>
      </c>
      <c r="N63">
        <f t="shared" si="32"/>
        <v>1.6698158221877364</v>
      </c>
      <c r="O63">
        <f t="shared" si="33"/>
        <v>32.503471374511719</v>
      </c>
      <c r="P63" s="1">
        <v>6</v>
      </c>
      <c r="Q63">
        <f t="shared" si="34"/>
        <v>1.4200000166893005</v>
      </c>
      <c r="R63" s="1">
        <v>1</v>
      </c>
      <c r="S63">
        <f t="shared" si="35"/>
        <v>2.8400000333786011</v>
      </c>
      <c r="T63" s="1">
        <v>34.625209808349609</v>
      </c>
      <c r="U63" s="1">
        <v>32.503471374511719</v>
      </c>
      <c r="V63" s="1">
        <v>34.741172790527344</v>
      </c>
      <c r="W63" s="1">
        <v>399.34603881835938</v>
      </c>
      <c r="X63" s="1">
        <v>397.99014282226562</v>
      </c>
      <c r="Y63" s="1">
        <v>27.776767730712891</v>
      </c>
      <c r="Z63" s="1">
        <v>33.272274017333984</v>
      </c>
      <c r="AA63" s="1">
        <v>48.938915252685547</v>
      </c>
      <c r="AB63" s="1">
        <v>58.621253967285156</v>
      </c>
      <c r="AC63" s="1">
        <v>400.12216186523438</v>
      </c>
      <c r="AD63" s="1">
        <v>29.69340705871582</v>
      </c>
      <c r="AE63" s="1">
        <v>32.456130981445312</v>
      </c>
      <c r="AF63" s="1">
        <v>97.46978759765625</v>
      </c>
      <c r="AG63" s="1">
        <v>21.33488655090332</v>
      </c>
      <c r="AH63" s="1">
        <v>-0.46630460023880005</v>
      </c>
      <c r="AI63" s="1">
        <v>1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111115</v>
      </c>
      <c r="AP63">
        <f t="shared" si="36"/>
        <v>0.66687026977539055</v>
      </c>
      <c r="AQ63">
        <f t="shared" si="37"/>
        <v>3.7909223677081907E-3</v>
      </c>
      <c r="AR63">
        <f t="shared" si="38"/>
        <v>305.6534713745117</v>
      </c>
      <c r="AS63">
        <f t="shared" si="39"/>
        <v>307.77520980834959</v>
      </c>
      <c r="AT63">
        <f t="shared" si="40"/>
        <v>5.6417472703614067</v>
      </c>
      <c r="AU63">
        <f t="shared" si="41"/>
        <v>-1.5846142973869481</v>
      </c>
      <c r="AV63">
        <f t="shared" si="42"/>
        <v>4.9128573035482965</v>
      </c>
      <c r="AW63">
        <f t="shared" si="43"/>
        <v>50.403898732476883</v>
      </c>
      <c r="AX63">
        <f t="shared" si="44"/>
        <v>17.131624715142898</v>
      </c>
      <c r="AY63">
        <f t="shared" si="45"/>
        <v>33.564340591430664</v>
      </c>
      <c r="AZ63">
        <f t="shared" si="46"/>
        <v>5.214532534300675</v>
      </c>
      <c r="BA63">
        <f t="shared" si="47"/>
        <v>0.2120241069159538</v>
      </c>
      <c r="BB63">
        <f t="shared" si="48"/>
        <v>3.2430414813605601</v>
      </c>
      <c r="BC63">
        <f t="shared" si="49"/>
        <v>1.9714910529401148</v>
      </c>
      <c r="BD63">
        <f t="shared" si="50"/>
        <v>0.13395262684017309</v>
      </c>
      <c r="BE63">
        <f t="shared" si="51"/>
        <v>38.143254449784322</v>
      </c>
      <c r="BF63">
        <f t="shared" si="52"/>
        <v>0.98327593340278985</v>
      </c>
      <c r="BG63">
        <f t="shared" si="53"/>
        <v>67.175467052341844</v>
      </c>
      <c r="BH63">
        <f t="shared" si="54"/>
        <v>398.27751361392245</v>
      </c>
      <c r="BI63">
        <f t="shared" si="55"/>
        <v>-1.019652312346214E-3</v>
      </c>
    </row>
    <row r="64" spans="1:61">
      <c r="A64" s="1">
        <v>26</v>
      </c>
      <c r="B64" s="1" t="s">
        <v>124</v>
      </c>
      <c r="C64" s="1" t="s">
        <v>99</v>
      </c>
      <c r="D64" s="1">
        <v>12</v>
      </c>
      <c r="E64" s="1" t="s">
        <v>75</v>
      </c>
      <c r="F64" s="1" t="s">
        <v>76</v>
      </c>
      <c r="G64" s="1">
        <v>0</v>
      </c>
      <c r="H64" s="1">
        <v>6237</v>
      </c>
      <c r="I64" s="1">
        <v>0</v>
      </c>
      <c r="J64">
        <f t="shared" si="28"/>
        <v>6.4089454169537392</v>
      </c>
      <c r="K64">
        <f t="shared" si="29"/>
        <v>0.21954850811150209</v>
      </c>
      <c r="L64">
        <f t="shared" si="30"/>
        <v>328.40654848207657</v>
      </c>
      <c r="M64">
        <f t="shared" si="31"/>
        <v>5.3119268219163294</v>
      </c>
      <c r="N64">
        <f t="shared" si="32"/>
        <v>2.3777673575663414</v>
      </c>
      <c r="O64">
        <f t="shared" si="33"/>
        <v>34.742347717285156</v>
      </c>
      <c r="P64" s="1">
        <v>3.5</v>
      </c>
      <c r="Q64">
        <f t="shared" si="34"/>
        <v>1.9689131230115891</v>
      </c>
      <c r="R64" s="1">
        <v>1</v>
      </c>
      <c r="S64">
        <f t="shared" si="35"/>
        <v>3.9378262460231781</v>
      </c>
      <c r="T64" s="1">
        <v>34.766555786132812</v>
      </c>
      <c r="U64" s="1">
        <v>34.742347717285156</v>
      </c>
      <c r="V64" s="1">
        <v>34.770133972167969</v>
      </c>
      <c r="W64" s="1">
        <v>399.37832641601562</v>
      </c>
      <c r="X64" s="1">
        <v>391.95138549804688</v>
      </c>
      <c r="Y64" s="1">
        <v>28.240573883056641</v>
      </c>
      <c r="Z64" s="1">
        <v>32.734756469726562</v>
      </c>
      <c r="AA64" s="1">
        <v>49.365154266357422</v>
      </c>
      <c r="AB64" s="1">
        <v>57.221084594726562</v>
      </c>
      <c r="AC64" s="1">
        <v>400.14279174804688</v>
      </c>
      <c r="AD64" s="1">
        <v>1392.844970703125</v>
      </c>
      <c r="AE64" s="1">
        <v>1487.987548828125</v>
      </c>
      <c r="AF64" s="1">
        <v>97.465560913085938</v>
      </c>
      <c r="AG64" s="1">
        <v>21.33488655090332</v>
      </c>
      <c r="AH64" s="1">
        <v>-0.46630460023880005</v>
      </c>
      <c r="AI64" s="1">
        <v>1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111115</v>
      </c>
      <c r="AP64">
        <f t="shared" si="36"/>
        <v>1.143265119280134</v>
      </c>
      <c r="AQ64">
        <f t="shared" si="37"/>
        <v>5.3119268219163291E-3</v>
      </c>
      <c r="AR64">
        <f t="shared" si="38"/>
        <v>307.89234771728513</v>
      </c>
      <c r="AS64">
        <f t="shared" si="39"/>
        <v>307.91655578613279</v>
      </c>
      <c r="AT64">
        <f t="shared" si="40"/>
        <v>264.64054111279256</v>
      </c>
      <c r="AU64">
        <f t="shared" si="41"/>
        <v>0.26972391259668949</v>
      </c>
      <c r="AV64">
        <f t="shared" si="42"/>
        <v>5.5682787582415099</v>
      </c>
      <c r="AW64">
        <f t="shared" si="43"/>
        <v>57.130731163666859</v>
      </c>
      <c r="AX64">
        <f t="shared" si="44"/>
        <v>24.395974693940296</v>
      </c>
      <c r="AY64">
        <f t="shared" si="45"/>
        <v>34.754451751708984</v>
      </c>
      <c r="AZ64">
        <f t="shared" si="46"/>
        <v>5.5720191414743452</v>
      </c>
      <c r="BA64">
        <f t="shared" si="47"/>
        <v>0.20795428092136298</v>
      </c>
      <c r="BB64">
        <f t="shared" si="48"/>
        <v>3.1905114006751685</v>
      </c>
      <c r="BC64">
        <f t="shared" si="49"/>
        <v>2.3815077407991767</v>
      </c>
      <c r="BD64">
        <f t="shared" si="50"/>
        <v>0.13096563187827209</v>
      </c>
      <c r="BE64">
        <f t="shared" si="51"/>
        <v>32.008328455336148</v>
      </c>
      <c r="BF64">
        <f t="shared" si="52"/>
        <v>0.83787571783877024</v>
      </c>
      <c r="BG64">
        <f t="shared" si="53"/>
        <v>57.650156386212629</v>
      </c>
      <c r="BH64">
        <f t="shared" si="54"/>
        <v>389.75421483272731</v>
      </c>
      <c r="BI64">
        <f t="shared" si="55"/>
        <v>9.4797359848091418E-3</v>
      </c>
    </row>
    <row r="65" spans="1:61">
      <c r="A65" s="1">
        <v>27</v>
      </c>
      <c r="B65" s="1" t="s">
        <v>125</v>
      </c>
      <c r="C65" s="1" t="s">
        <v>99</v>
      </c>
      <c r="D65" s="1">
        <v>12</v>
      </c>
      <c r="E65" s="1" t="s">
        <v>78</v>
      </c>
      <c r="F65" s="1" t="s">
        <v>76</v>
      </c>
      <c r="G65" s="1">
        <v>0</v>
      </c>
      <c r="H65" s="1">
        <v>6363.5</v>
      </c>
      <c r="I65" s="1">
        <v>0</v>
      </c>
      <c r="J65">
        <f t="shared" si="28"/>
        <v>0.8201270137902098</v>
      </c>
      <c r="K65">
        <f t="shared" si="29"/>
        <v>3.5807744887191892E-2</v>
      </c>
      <c r="L65">
        <f t="shared" si="30"/>
        <v>344.49299034772616</v>
      </c>
      <c r="M65">
        <f t="shared" si="31"/>
        <v>1.0140643588124556</v>
      </c>
      <c r="N65">
        <f t="shared" si="32"/>
        <v>2.6652233684062603</v>
      </c>
      <c r="O65">
        <f t="shared" si="33"/>
        <v>34.493881225585938</v>
      </c>
      <c r="P65" s="1">
        <v>3</v>
      </c>
      <c r="Q65">
        <f t="shared" si="34"/>
        <v>2.0786957442760468</v>
      </c>
      <c r="R65" s="1">
        <v>1</v>
      </c>
      <c r="S65">
        <f t="shared" si="35"/>
        <v>4.1573914885520935</v>
      </c>
      <c r="T65" s="1">
        <v>35.007495880126953</v>
      </c>
      <c r="U65" s="1">
        <v>34.493881225585938</v>
      </c>
      <c r="V65" s="1">
        <v>35.045040130615234</v>
      </c>
      <c r="W65" s="1">
        <v>399.28094482421875</v>
      </c>
      <c r="X65" s="1">
        <v>398.36312866210938</v>
      </c>
      <c r="Y65" s="1">
        <v>28.263677597045898</v>
      </c>
      <c r="Z65" s="1">
        <v>29.001964569091797</v>
      </c>
      <c r="AA65" s="1">
        <v>48.751270294189453</v>
      </c>
      <c r="AB65" s="1">
        <v>50.02471923828125</v>
      </c>
      <c r="AC65" s="1">
        <v>400.1104736328125</v>
      </c>
      <c r="AD65" s="1">
        <v>0.95888745784759521</v>
      </c>
      <c r="AE65" s="1">
        <v>2.5668585300445557</v>
      </c>
      <c r="AF65" s="1">
        <v>97.46771240234375</v>
      </c>
      <c r="AG65" s="1">
        <v>21.33488655090332</v>
      </c>
      <c r="AH65" s="1">
        <v>-0.46630460023880005</v>
      </c>
      <c r="AI65" s="1">
        <v>1</v>
      </c>
      <c r="AJ65" s="1">
        <v>-0.21956524252891541</v>
      </c>
      <c r="AK65" s="1">
        <v>2.737391471862793</v>
      </c>
      <c r="AL65" s="1">
        <v>1</v>
      </c>
      <c r="AM65" s="1">
        <v>0</v>
      </c>
      <c r="AN65" s="1">
        <v>0.18999999761581421</v>
      </c>
      <c r="AO65" s="1">
        <v>111115</v>
      </c>
      <c r="AP65">
        <f t="shared" si="36"/>
        <v>1.3337015787760413</v>
      </c>
      <c r="AQ65">
        <f t="shared" si="37"/>
        <v>1.0140643588124555E-3</v>
      </c>
      <c r="AR65">
        <f t="shared" si="38"/>
        <v>307.64388122558591</v>
      </c>
      <c r="AS65">
        <f t="shared" si="39"/>
        <v>308.15749588012693</v>
      </c>
      <c r="AT65">
        <f t="shared" si="40"/>
        <v>0.18218861470487724</v>
      </c>
      <c r="AU65">
        <f t="shared" si="41"/>
        <v>-0.31892877347005028</v>
      </c>
      <c r="AV65">
        <f t="shared" si="42"/>
        <v>5.4919785101294627</v>
      </c>
      <c r="AW65">
        <f t="shared" si="43"/>
        <v>56.346644183652764</v>
      </c>
      <c r="AX65">
        <f t="shared" si="44"/>
        <v>27.344679614560967</v>
      </c>
      <c r="AY65">
        <f t="shared" si="45"/>
        <v>34.750688552856445</v>
      </c>
      <c r="AZ65">
        <f t="shared" si="46"/>
        <v>5.5708560055867764</v>
      </c>
      <c r="BA65">
        <f t="shared" si="47"/>
        <v>3.5501965332602366E-2</v>
      </c>
      <c r="BB65">
        <f t="shared" si="48"/>
        <v>2.8267551417232024</v>
      </c>
      <c r="BC65">
        <f t="shared" si="49"/>
        <v>2.744100863863574</v>
      </c>
      <c r="BD65">
        <f t="shared" si="50"/>
        <v>2.2215999591697396E-2</v>
      </c>
      <c r="BE65">
        <f t="shared" si="51"/>
        <v>33.576943707835554</v>
      </c>
      <c r="BF65">
        <f t="shared" si="52"/>
        <v>0.86477127415053578</v>
      </c>
      <c r="BG65">
        <f t="shared" si="53"/>
        <v>49.740230543525122</v>
      </c>
      <c r="BH65">
        <f t="shared" si="54"/>
        <v>398.09681468334037</v>
      </c>
      <c r="BI65">
        <f t="shared" si="55"/>
        <v>1.0247081924869509E-3</v>
      </c>
    </row>
    <row r="66" spans="1:61">
      <c r="A66" s="1">
        <v>3</v>
      </c>
      <c r="B66" s="1" t="s">
        <v>129</v>
      </c>
      <c r="C66" s="1" t="s">
        <v>127</v>
      </c>
      <c r="D66" s="1">
        <v>32</v>
      </c>
      <c r="E66" s="1" t="s">
        <v>75</v>
      </c>
      <c r="F66" s="1" t="s">
        <v>76</v>
      </c>
      <c r="G66" s="1">
        <v>0</v>
      </c>
      <c r="H66" s="1">
        <v>809.5</v>
      </c>
      <c r="I66" s="1">
        <v>0</v>
      </c>
      <c r="J66">
        <f t="shared" si="28"/>
        <v>11.210369966195094</v>
      </c>
      <c r="K66">
        <f t="shared" si="29"/>
        <v>0.56390786625612122</v>
      </c>
      <c r="L66">
        <f t="shared" si="30"/>
        <v>333.45129398443828</v>
      </c>
      <c r="M66">
        <f t="shared" si="31"/>
        <v>9.7697521440090291</v>
      </c>
      <c r="N66">
        <f t="shared" si="32"/>
        <v>1.8657469103543916</v>
      </c>
      <c r="O66">
        <f t="shared" si="33"/>
        <v>37.446331024169922</v>
      </c>
      <c r="P66" s="1">
        <v>5</v>
      </c>
      <c r="Q66">
        <f t="shared" si="34"/>
        <v>1.6395652592182159</v>
      </c>
      <c r="R66" s="1">
        <v>1</v>
      </c>
      <c r="S66">
        <f t="shared" si="35"/>
        <v>3.2791305184364319</v>
      </c>
      <c r="T66" s="1">
        <v>37.692718505859375</v>
      </c>
      <c r="U66" s="1">
        <v>37.446331024169922</v>
      </c>
      <c r="V66" s="1">
        <v>37.618526458740234</v>
      </c>
      <c r="W66" s="1">
        <v>399.97506713867188</v>
      </c>
      <c r="X66" s="1">
        <v>381.30792236328125</v>
      </c>
      <c r="Y66" s="1">
        <v>35.5277099609375</v>
      </c>
      <c r="Z66" s="1">
        <v>47.162433624267578</v>
      </c>
      <c r="AA66" s="1">
        <v>52.861530303955078</v>
      </c>
      <c r="AB66" s="1">
        <v>70.172782897949219</v>
      </c>
      <c r="AC66" s="1">
        <v>400.05191040039062</v>
      </c>
      <c r="AD66" s="1">
        <v>1493.2940673828125</v>
      </c>
      <c r="AE66" s="1">
        <v>1442.179443359375</v>
      </c>
      <c r="AF66" s="1">
        <v>97.415771484375</v>
      </c>
      <c r="AG66" s="1">
        <v>23.52284049987793</v>
      </c>
      <c r="AH66" s="1">
        <v>-0.85864639282226562</v>
      </c>
      <c r="AI66" s="1">
        <v>1</v>
      </c>
      <c r="AJ66" s="1">
        <v>-0.21956524252891541</v>
      </c>
      <c r="AK66" s="1">
        <v>2.737391471862793</v>
      </c>
      <c r="AL66" s="1">
        <v>1</v>
      </c>
      <c r="AM66" s="1">
        <v>0</v>
      </c>
      <c r="AN66" s="1">
        <v>0.18999999761581421</v>
      </c>
      <c r="AO66" s="1">
        <v>111115</v>
      </c>
      <c r="AP66">
        <f t="shared" si="36"/>
        <v>0.80010382080078124</v>
      </c>
      <c r="AQ66">
        <f t="shared" si="37"/>
        <v>9.76975214400903E-3</v>
      </c>
      <c r="AR66">
        <f t="shared" si="38"/>
        <v>310.5963310241699</v>
      </c>
      <c r="AS66">
        <f t="shared" si="39"/>
        <v>310.84271850585935</v>
      </c>
      <c r="AT66">
        <f t="shared" si="40"/>
        <v>283.72586924244388</v>
      </c>
      <c r="AU66">
        <f t="shared" si="41"/>
        <v>-1.4810361111750128</v>
      </c>
      <c r="AV66">
        <f t="shared" si="42"/>
        <v>6.4601117669430455</v>
      </c>
      <c r="AW66">
        <f t="shared" si="43"/>
        <v>66.314844798813866</v>
      </c>
      <c r="AX66">
        <f t="shared" si="44"/>
        <v>19.152411174546287</v>
      </c>
      <c r="AY66">
        <f t="shared" si="45"/>
        <v>37.569524765014648</v>
      </c>
      <c r="AZ66">
        <f t="shared" si="46"/>
        <v>6.5035381278500246</v>
      </c>
      <c r="BA66">
        <f t="shared" si="47"/>
        <v>0.48116289995754197</v>
      </c>
      <c r="BB66">
        <f t="shared" si="48"/>
        <v>4.5943648565886539</v>
      </c>
      <c r="BC66">
        <f t="shared" si="49"/>
        <v>1.9091732712613707</v>
      </c>
      <c r="BD66">
        <f t="shared" si="50"/>
        <v>0.30720676857955015</v>
      </c>
      <c r="BE66">
        <f t="shared" si="51"/>
        <v>32.483415055957188</v>
      </c>
      <c r="BF66">
        <f t="shared" si="52"/>
        <v>0.87449348525927351</v>
      </c>
      <c r="BG66">
        <f t="shared" si="53"/>
        <v>73.874498518031231</v>
      </c>
      <c r="BH66">
        <f t="shared" si="54"/>
        <v>376.69267470257523</v>
      </c>
      <c r="BI66">
        <f t="shared" si="55"/>
        <v>2.198504284980192E-2</v>
      </c>
    </row>
    <row r="67" spans="1:61">
      <c r="A67" s="1">
        <v>4</v>
      </c>
      <c r="B67" s="1" t="s">
        <v>130</v>
      </c>
      <c r="C67" s="1" t="s">
        <v>127</v>
      </c>
      <c r="D67" s="1">
        <v>32</v>
      </c>
      <c r="E67" s="1" t="s">
        <v>78</v>
      </c>
      <c r="F67" s="1" t="s">
        <v>76</v>
      </c>
      <c r="G67" s="1">
        <v>0</v>
      </c>
      <c r="H67" s="1">
        <v>1070.5</v>
      </c>
      <c r="I67" s="1">
        <v>0</v>
      </c>
      <c r="J67">
        <f t="shared" si="28"/>
        <v>-2.1590798485052196</v>
      </c>
      <c r="K67">
        <f t="shared" si="29"/>
        <v>3.1983903738178165E-2</v>
      </c>
      <c r="L67">
        <f t="shared" si="30"/>
        <v>492.26544637043992</v>
      </c>
      <c r="M67">
        <f t="shared" si="31"/>
        <v>0.82900654061116186</v>
      </c>
      <c r="N67">
        <f t="shared" si="32"/>
        <v>2.425280255137642</v>
      </c>
      <c r="O67">
        <f t="shared" si="33"/>
        <v>35.975875854492188</v>
      </c>
      <c r="P67" s="1">
        <v>5</v>
      </c>
      <c r="Q67">
        <f t="shared" si="34"/>
        <v>1.6395652592182159</v>
      </c>
      <c r="R67" s="1">
        <v>1</v>
      </c>
      <c r="S67">
        <f t="shared" si="35"/>
        <v>3.2791305184364319</v>
      </c>
      <c r="T67" s="1">
        <v>37.669990539550781</v>
      </c>
      <c r="U67" s="1">
        <v>35.975875854492188</v>
      </c>
      <c r="V67" s="1">
        <v>37.692264556884766</v>
      </c>
      <c r="W67" s="1">
        <v>399.77218627929688</v>
      </c>
      <c r="X67" s="1">
        <v>402.05419921875</v>
      </c>
      <c r="Y67" s="1">
        <v>35.295932769775391</v>
      </c>
      <c r="Z67" s="1">
        <v>36.294490814208984</v>
      </c>
      <c r="AA67" s="1">
        <v>52.580654144287109</v>
      </c>
      <c r="AB67" s="1">
        <v>54.068214416503906</v>
      </c>
      <c r="AC67" s="1">
        <v>400.03591918945312</v>
      </c>
      <c r="AD67" s="1">
        <v>25.990163803100586</v>
      </c>
      <c r="AE67" s="1">
        <v>14.524786949157715</v>
      </c>
      <c r="AF67" s="1">
        <v>97.414138793945312</v>
      </c>
      <c r="AG67" s="1">
        <v>23.52284049987793</v>
      </c>
      <c r="AH67" s="1">
        <v>-0.85864639282226562</v>
      </c>
      <c r="AI67" s="1">
        <v>1</v>
      </c>
      <c r="AJ67" s="1">
        <v>-0.21956524252891541</v>
      </c>
      <c r="AK67" s="1">
        <v>2.737391471862793</v>
      </c>
      <c r="AL67" s="1">
        <v>1</v>
      </c>
      <c r="AM67" s="1">
        <v>0</v>
      </c>
      <c r="AN67" s="1">
        <v>0.18999999761581421</v>
      </c>
      <c r="AO67" s="1">
        <v>111115</v>
      </c>
      <c r="AP67">
        <f t="shared" si="36"/>
        <v>0.80007183837890616</v>
      </c>
      <c r="AQ67">
        <f t="shared" si="37"/>
        <v>8.2900654061116182E-4</v>
      </c>
      <c r="AR67">
        <f t="shared" si="38"/>
        <v>309.12587585449216</v>
      </c>
      <c r="AS67">
        <f t="shared" si="39"/>
        <v>310.81999053955076</v>
      </c>
      <c r="AT67">
        <f t="shared" si="40"/>
        <v>4.9381310606237321</v>
      </c>
      <c r="AU67">
        <f t="shared" si="41"/>
        <v>-0.10183540731231391</v>
      </c>
      <c r="AV67">
        <f t="shared" si="42"/>
        <v>5.9608768207685694</v>
      </c>
      <c r="AW67">
        <f t="shared" si="43"/>
        <v>61.191084729263785</v>
      </c>
      <c r="AX67">
        <f t="shared" si="44"/>
        <v>24.896593915054801</v>
      </c>
      <c r="AY67">
        <f t="shared" si="45"/>
        <v>36.822933197021484</v>
      </c>
      <c r="AZ67">
        <f t="shared" si="46"/>
        <v>6.2441985048295638</v>
      </c>
      <c r="BA67">
        <f t="shared" si="47"/>
        <v>3.167495334628527E-2</v>
      </c>
      <c r="BB67">
        <f t="shared" si="48"/>
        <v>3.5355965656309274</v>
      </c>
      <c r="BC67">
        <f t="shared" si="49"/>
        <v>2.7086019391986365</v>
      </c>
      <c r="BD67">
        <f t="shared" si="50"/>
        <v>1.9824373203740496E-2</v>
      </c>
      <c r="BE67">
        <f t="shared" si="51"/>
        <v>47.953614516193475</v>
      </c>
      <c r="BF67">
        <f t="shared" si="52"/>
        <v>1.2243758362105994</v>
      </c>
      <c r="BG67">
        <f t="shared" si="53"/>
        <v>57.64171819247651</v>
      </c>
      <c r="BH67">
        <f t="shared" si="54"/>
        <v>402.94308051795241</v>
      </c>
      <c r="BI67">
        <f t="shared" si="55"/>
        <v>-3.0886017951373642E-3</v>
      </c>
    </row>
    <row r="68" spans="1:61">
      <c r="A68" s="1">
        <v>7</v>
      </c>
      <c r="B68" s="1" t="s">
        <v>133</v>
      </c>
      <c r="C68" s="1" t="s">
        <v>127</v>
      </c>
      <c r="D68" s="1">
        <v>40</v>
      </c>
      <c r="E68" s="1" t="s">
        <v>78</v>
      </c>
      <c r="F68" s="1" t="s">
        <v>76</v>
      </c>
      <c r="G68" s="1">
        <v>0</v>
      </c>
      <c r="H68" s="1">
        <v>1747.5</v>
      </c>
      <c r="I68" s="1">
        <v>0</v>
      </c>
      <c r="J68">
        <f t="shared" si="28"/>
        <v>-0.88156058430866635</v>
      </c>
      <c r="K68">
        <f t="shared" si="29"/>
        <v>0.13265246587028853</v>
      </c>
      <c r="L68">
        <f t="shared" si="30"/>
        <v>392.79019259741312</v>
      </c>
      <c r="M68">
        <f t="shared" si="31"/>
        <v>3.497329933968869</v>
      </c>
      <c r="N68">
        <f t="shared" si="32"/>
        <v>2.5314836244643049</v>
      </c>
      <c r="O68">
        <f t="shared" si="33"/>
        <v>37.959095001220703</v>
      </c>
      <c r="P68" s="1">
        <v>5.5</v>
      </c>
      <c r="Q68">
        <f t="shared" si="34"/>
        <v>1.5297826379537582</v>
      </c>
      <c r="R68" s="1">
        <v>1</v>
      </c>
      <c r="S68">
        <f t="shared" si="35"/>
        <v>3.0595652759075165</v>
      </c>
      <c r="T68" s="1">
        <v>38.783458709716797</v>
      </c>
      <c r="U68" s="1">
        <v>37.959095001220703</v>
      </c>
      <c r="V68" s="1">
        <v>38.740024566650391</v>
      </c>
      <c r="W68" s="1">
        <v>399.7913818359375</v>
      </c>
      <c r="X68" s="1">
        <v>399.08444213867188</v>
      </c>
      <c r="Y68" s="1">
        <v>37.60015869140625</v>
      </c>
      <c r="Z68" s="1">
        <v>42.205745697021484</v>
      </c>
      <c r="AA68" s="1">
        <v>52.733547210693359</v>
      </c>
      <c r="AB68" s="1">
        <v>59.192798614501953</v>
      </c>
      <c r="AC68" s="1">
        <v>400.02444458007812</v>
      </c>
      <c r="AD68" s="1">
        <v>11.115988731384277</v>
      </c>
      <c r="AE68" s="1">
        <v>38.034015655517578</v>
      </c>
      <c r="AF68" s="1">
        <v>97.405021667480469</v>
      </c>
      <c r="AG68" s="1">
        <v>23.52284049987793</v>
      </c>
      <c r="AH68" s="1">
        <v>-0.85864639282226562</v>
      </c>
      <c r="AI68" s="1">
        <v>0</v>
      </c>
      <c r="AJ68" s="1">
        <v>-0.21956524252891541</v>
      </c>
      <c r="AK68" s="1">
        <v>2.737391471862793</v>
      </c>
      <c r="AL68" s="1">
        <v>1</v>
      </c>
      <c r="AM68" s="1">
        <v>0</v>
      </c>
      <c r="AN68" s="1">
        <v>0.18999999761581421</v>
      </c>
      <c r="AO68" s="1">
        <v>111115</v>
      </c>
      <c r="AP68">
        <f t="shared" si="36"/>
        <v>0.72731717196377832</v>
      </c>
      <c r="AQ68">
        <f t="shared" si="37"/>
        <v>3.4973299339688692E-3</v>
      </c>
      <c r="AR68">
        <f t="shared" si="38"/>
        <v>311.10909500122068</v>
      </c>
      <c r="AS68">
        <f t="shared" si="39"/>
        <v>311.93345870971677</v>
      </c>
      <c r="AT68">
        <f t="shared" si="40"/>
        <v>2.1120378324604303</v>
      </c>
      <c r="AU68">
        <f t="shared" si="41"/>
        <v>-1.5433468268059329</v>
      </c>
      <c r="AV68">
        <f t="shared" si="42"/>
        <v>6.6425351985748531</v>
      </c>
      <c r="AW68">
        <f t="shared" si="43"/>
        <v>68.194997391931409</v>
      </c>
      <c r="AX68">
        <f t="shared" si="44"/>
        <v>25.989251694909925</v>
      </c>
      <c r="AY68">
        <f t="shared" si="45"/>
        <v>38.37127685546875</v>
      </c>
      <c r="AZ68">
        <f t="shared" si="46"/>
        <v>6.7923994827645533</v>
      </c>
      <c r="BA68">
        <f t="shared" si="47"/>
        <v>0.12714009856802921</v>
      </c>
      <c r="BB68">
        <f t="shared" si="48"/>
        <v>4.1110515741105482</v>
      </c>
      <c r="BC68">
        <f t="shared" si="49"/>
        <v>2.6813479086540051</v>
      </c>
      <c r="BD68">
        <f t="shared" si="50"/>
        <v>7.994008569245499E-2</v>
      </c>
      <c r="BE68">
        <f t="shared" si="51"/>
        <v>38.259737220724858</v>
      </c>
      <c r="BF68">
        <f t="shared" si="52"/>
        <v>0.98422827633287779</v>
      </c>
      <c r="BG68">
        <f t="shared" si="53"/>
        <v>61.339384810289758</v>
      </c>
      <c r="BH68">
        <f t="shared" si="54"/>
        <v>399.47342118683542</v>
      </c>
      <c r="BI68">
        <f t="shared" si="55"/>
        <v>-1.3536415953241193E-3</v>
      </c>
    </row>
    <row r="69" spans="1:61">
      <c r="A69" s="1">
        <v>8</v>
      </c>
      <c r="B69" s="1" t="s">
        <v>134</v>
      </c>
      <c r="C69" s="1" t="s">
        <v>127</v>
      </c>
      <c r="D69" s="1">
        <v>40</v>
      </c>
      <c r="E69" s="1" t="s">
        <v>75</v>
      </c>
      <c r="F69" s="1" t="s">
        <v>76</v>
      </c>
      <c r="G69" s="1">
        <v>0</v>
      </c>
      <c r="H69" s="1">
        <v>1842.5</v>
      </c>
      <c r="I69" s="1">
        <v>0</v>
      </c>
      <c r="J69">
        <f t="shared" si="28"/>
        <v>12.355865024214356</v>
      </c>
      <c r="K69">
        <f t="shared" si="29"/>
        <v>0.63588172123368947</v>
      </c>
      <c r="L69">
        <f t="shared" si="30"/>
        <v>330.98064944305241</v>
      </c>
      <c r="M69">
        <f t="shared" si="31"/>
        <v>11.373748404198784</v>
      </c>
      <c r="N69">
        <f t="shared" si="32"/>
        <v>1.9514566487651672</v>
      </c>
      <c r="O69">
        <f t="shared" si="33"/>
        <v>38.923725128173828</v>
      </c>
      <c r="P69" s="1">
        <v>5</v>
      </c>
      <c r="Q69">
        <f t="shared" si="34"/>
        <v>1.6395652592182159</v>
      </c>
      <c r="R69" s="1">
        <v>1</v>
      </c>
      <c r="S69">
        <f t="shared" si="35"/>
        <v>3.2791305184364319</v>
      </c>
      <c r="T69" s="1">
        <v>39.079250335693359</v>
      </c>
      <c r="U69" s="1">
        <v>38.923725128173828</v>
      </c>
      <c r="V69" s="1">
        <v>38.993301391601562</v>
      </c>
      <c r="W69" s="1">
        <v>399.9122314453125</v>
      </c>
      <c r="X69" s="1">
        <v>379.080078125</v>
      </c>
      <c r="Y69" s="1">
        <v>38.330066680908203</v>
      </c>
      <c r="Z69" s="1">
        <v>51.809291839599609</v>
      </c>
      <c r="AA69" s="1">
        <v>52.907154083251953</v>
      </c>
      <c r="AB69" s="1">
        <v>71.512588500976562</v>
      </c>
      <c r="AC69" s="1">
        <v>400.0408935546875</v>
      </c>
      <c r="AD69" s="1">
        <v>1543.7685546875</v>
      </c>
      <c r="AE69" s="1">
        <v>1606.1033935546875</v>
      </c>
      <c r="AF69" s="1">
        <v>97.403404235839844</v>
      </c>
      <c r="AG69" s="1">
        <v>23.52284049987793</v>
      </c>
      <c r="AH69" s="1">
        <v>-0.85864639282226562</v>
      </c>
      <c r="AI69" s="1">
        <v>0</v>
      </c>
      <c r="AJ69" s="1">
        <v>-0.21956524252891541</v>
      </c>
      <c r="AK69" s="1">
        <v>2.737391471862793</v>
      </c>
      <c r="AL69" s="1">
        <v>1</v>
      </c>
      <c r="AM69" s="1">
        <v>0</v>
      </c>
      <c r="AN69" s="1">
        <v>0.18999999761581421</v>
      </c>
      <c r="AO69" s="1">
        <v>111115</v>
      </c>
      <c r="AP69">
        <f t="shared" si="36"/>
        <v>0.80008178710937494</v>
      </c>
      <c r="AQ69">
        <f t="shared" si="37"/>
        <v>1.1373748404198783E-2</v>
      </c>
      <c r="AR69">
        <f t="shared" si="38"/>
        <v>312.07372512817381</v>
      </c>
      <c r="AS69">
        <f t="shared" si="39"/>
        <v>312.22925033569334</v>
      </c>
      <c r="AT69">
        <f t="shared" si="40"/>
        <v>293.31602170999395</v>
      </c>
      <c r="AU69">
        <f t="shared" si="41"/>
        <v>-2.1179696459936133</v>
      </c>
      <c r="AV69">
        <f t="shared" si="42"/>
        <v>6.9978580449902861</v>
      </c>
      <c r="AW69">
        <f t="shared" si="43"/>
        <v>71.844080808988863</v>
      </c>
      <c r="AX69">
        <f t="shared" si="44"/>
        <v>20.034788969389254</v>
      </c>
      <c r="AY69">
        <f t="shared" si="45"/>
        <v>39.001487731933594</v>
      </c>
      <c r="AZ69">
        <f t="shared" si="46"/>
        <v>7.0272067356008803</v>
      </c>
      <c r="BA69">
        <f t="shared" si="47"/>
        <v>0.53260092959223349</v>
      </c>
      <c r="BB69">
        <f t="shared" si="48"/>
        <v>5.0464013962251189</v>
      </c>
      <c r="BC69">
        <f t="shared" si="49"/>
        <v>1.9808053393757614</v>
      </c>
      <c r="BD69">
        <f t="shared" si="50"/>
        <v>0.34083338424137888</v>
      </c>
      <c r="BE69">
        <f t="shared" si="51"/>
        <v>32.238641991942437</v>
      </c>
      <c r="BF69">
        <f t="shared" si="52"/>
        <v>0.8731153878624901</v>
      </c>
      <c r="BG69">
        <f t="shared" si="53"/>
        <v>75.103615460866394</v>
      </c>
      <c r="BH69">
        <f t="shared" si="54"/>
        <v>373.99323644885868</v>
      </c>
      <c r="BI69">
        <f t="shared" si="55"/>
        <v>2.4812484425553456E-2</v>
      </c>
    </row>
    <row r="70" spans="1:61">
      <c r="A70" s="1">
        <v>11</v>
      </c>
      <c r="B70" s="1" t="s">
        <v>137</v>
      </c>
      <c r="C70" s="1" t="s">
        <v>127</v>
      </c>
      <c r="D70" s="1">
        <v>18</v>
      </c>
      <c r="E70" s="1" t="s">
        <v>75</v>
      </c>
      <c r="F70" s="1" t="s">
        <v>76</v>
      </c>
      <c r="G70" s="1">
        <v>0</v>
      </c>
      <c r="H70" s="1">
        <v>2654</v>
      </c>
      <c r="I70" s="1">
        <v>0</v>
      </c>
      <c r="J70">
        <f t="shared" si="28"/>
        <v>9.3845495531378962</v>
      </c>
      <c r="K70">
        <f t="shared" si="29"/>
        <v>0.48686337757723752</v>
      </c>
      <c r="L70">
        <f t="shared" si="30"/>
        <v>336.81450642698223</v>
      </c>
      <c r="M70">
        <f t="shared" si="31"/>
        <v>10.261040272162406</v>
      </c>
      <c r="N70">
        <f t="shared" si="32"/>
        <v>2.1913426653555641</v>
      </c>
      <c r="O70">
        <f t="shared" si="33"/>
        <v>39.500904083251953</v>
      </c>
      <c r="P70" s="1">
        <v>4.5</v>
      </c>
      <c r="Q70">
        <f t="shared" si="34"/>
        <v>1.7493478804826736</v>
      </c>
      <c r="R70" s="1">
        <v>1</v>
      </c>
      <c r="S70">
        <f t="shared" si="35"/>
        <v>3.4986957609653473</v>
      </c>
      <c r="T70" s="1">
        <v>40.002571105957031</v>
      </c>
      <c r="U70" s="1">
        <v>39.500904083251953</v>
      </c>
      <c r="V70" s="1">
        <v>39.964561462402344</v>
      </c>
      <c r="W70" s="1">
        <v>399.94818115234375</v>
      </c>
      <c r="X70" s="1">
        <v>384.94952392578125</v>
      </c>
      <c r="Y70" s="1">
        <v>40.667335510253906</v>
      </c>
      <c r="Z70" s="1">
        <v>51.613235473632812</v>
      </c>
      <c r="AA70" s="1">
        <v>53.418731689453125</v>
      </c>
      <c r="AB70" s="1">
        <v>67.796760559082031</v>
      </c>
      <c r="AC70" s="1">
        <v>400.07177734375</v>
      </c>
      <c r="AD70" s="1">
        <v>1575.253662109375</v>
      </c>
      <c r="AE70" s="1">
        <v>1564.55126953125</v>
      </c>
      <c r="AF70" s="1">
        <v>97.395706176757812</v>
      </c>
      <c r="AG70" s="1">
        <v>23.52284049987793</v>
      </c>
      <c r="AH70" s="1">
        <v>-0.85864639282226562</v>
      </c>
      <c r="AI70" s="1">
        <v>0</v>
      </c>
      <c r="AJ70" s="1">
        <v>-0.21956524252891541</v>
      </c>
      <c r="AK70" s="1">
        <v>2.737391471862793</v>
      </c>
      <c r="AL70" s="1">
        <v>1</v>
      </c>
      <c r="AM70" s="1">
        <v>0</v>
      </c>
      <c r="AN70" s="1">
        <v>0.18999999761581421</v>
      </c>
      <c r="AO70" s="1">
        <v>111115</v>
      </c>
      <c r="AP70">
        <f t="shared" si="36"/>
        <v>0.88904839409722203</v>
      </c>
      <c r="AQ70">
        <f t="shared" si="37"/>
        <v>1.0261040272162406E-2</v>
      </c>
      <c r="AR70">
        <f t="shared" si="38"/>
        <v>312.65090408325193</v>
      </c>
      <c r="AS70">
        <f t="shared" si="39"/>
        <v>313.15257110595701</v>
      </c>
      <c r="AT70">
        <f t="shared" si="40"/>
        <v>299.29819204508385</v>
      </c>
      <c r="AU70">
        <f t="shared" si="41"/>
        <v>-1.4220234887161634</v>
      </c>
      <c r="AV70">
        <f t="shared" si="42"/>
        <v>7.2182501823773189</v>
      </c>
      <c r="AW70">
        <f t="shared" si="43"/>
        <v>74.112612000341528</v>
      </c>
      <c r="AX70">
        <f t="shared" si="44"/>
        <v>22.499376526708716</v>
      </c>
      <c r="AY70">
        <f t="shared" si="45"/>
        <v>39.751737594604492</v>
      </c>
      <c r="AZ70">
        <f t="shared" si="46"/>
        <v>7.3158895955488674</v>
      </c>
      <c r="BA70">
        <f t="shared" si="47"/>
        <v>0.42738967760534508</v>
      </c>
      <c r="BB70">
        <f t="shared" si="48"/>
        <v>5.0269075170217548</v>
      </c>
      <c r="BC70">
        <f t="shared" si="49"/>
        <v>2.2889820785271127</v>
      </c>
      <c r="BD70">
        <f t="shared" si="50"/>
        <v>0.27189300273316475</v>
      </c>
      <c r="BE70">
        <f t="shared" si="51"/>
        <v>32.804286704032073</v>
      </c>
      <c r="BF70">
        <f t="shared" si="52"/>
        <v>0.87495758662613776</v>
      </c>
      <c r="BG70">
        <f t="shared" si="53"/>
        <v>71.562450837506447</v>
      </c>
      <c r="BH70">
        <f t="shared" si="54"/>
        <v>381.32841973087392</v>
      </c>
      <c r="BI70">
        <f t="shared" si="55"/>
        <v>1.7611626390253016E-2</v>
      </c>
    </row>
    <row r="71" spans="1:61">
      <c r="A71" s="1">
        <v>12</v>
      </c>
      <c r="B71" s="1" t="s">
        <v>138</v>
      </c>
      <c r="C71" s="1" t="s">
        <v>127</v>
      </c>
      <c r="D71" s="1">
        <v>18</v>
      </c>
      <c r="E71" s="1" t="s">
        <v>78</v>
      </c>
      <c r="F71" s="1" t="s">
        <v>76</v>
      </c>
      <c r="G71" s="1">
        <v>0</v>
      </c>
      <c r="H71" s="1">
        <v>2792.5</v>
      </c>
      <c r="I71" s="1">
        <v>0</v>
      </c>
      <c r="J71">
        <f t="shared" si="28"/>
        <v>-1.8276559877812482</v>
      </c>
      <c r="K71">
        <f t="shared" si="29"/>
        <v>8.8876686558337956E-2</v>
      </c>
      <c r="L71">
        <f t="shared" si="30"/>
        <v>412.77630751018711</v>
      </c>
      <c r="M71">
        <f t="shared" si="31"/>
        <v>2.8467220515003957</v>
      </c>
      <c r="N71">
        <f t="shared" si="32"/>
        <v>3.0039584361634786</v>
      </c>
      <c r="O71">
        <f t="shared" si="33"/>
        <v>39.3896484375</v>
      </c>
      <c r="P71" s="1">
        <v>3.5</v>
      </c>
      <c r="Q71">
        <f t="shared" si="34"/>
        <v>1.9689131230115891</v>
      </c>
      <c r="R71" s="1">
        <v>1</v>
      </c>
      <c r="S71">
        <f t="shared" si="35"/>
        <v>3.9378262460231781</v>
      </c>
      <c r="T71" s="1">
        <v>40.068191528320312</v>
      </c>
      <c r="U71" s="1">
        <v>39.3896484375</v>
      </c>
      <c r="V71" s="1">
        <v>40.067977905273438</v>
      </c>
      <c r="W71" s="1">
        <v>399.87811279296875</v>
      </c>
      <c r="X71" s="1">
        <v>400.479736328125</v>
      </c>
      <c r="Y71" s="1">
        <v>40.447719573974609</v>
      </c>
      <c r="Z71" s="1">
        <v>42.831802368164062</v>
      </c>
      <c r="AA71" s="1">
        <v>52.94073486328125</v>
      </c>
      <c r="AB71" s="1">
        <v>56.061187744140625</v>
      </c>
      <c r="AC71" s="1">
        <v>400.01846313476562</v>
      </c>
      <c r="AD71" s="1">
        <v>4.6339054107666016</v>
      </c>
      <c r="AE71" s="1">
        <v>8.2548418045043945</v>
      </c>
      <c r="AF71" s="1">
        <v>97.389022827148438</v>
      </c>
      <c r="AG71" s="1">
        <v>23.52284049987793</v>
      </c>
      <c r="AH71" s="1">
        <v>-0.85864639282226562</v>
      </c>
      <c r="AI71" s="1">
        <v>0</v>
      </c>
      <c r="AJ71" s="1">
        <v>-0.21956524252891541</v>
      </c>
      <c r="AK71" s="1">
        <v>2.737391471862793</v>
      </c>
      <c r="AL71" s="1">
        <v>1</v>
      </c>
      <c r="AM71" s="1">
        <v>0</v>
      </c>
      <c r="AN71" s="1">
        <v>0.18999999761581421</v>
      </c>
      <c r="AO71" s="1">
        <v>111115</v>
      </c>
      <c r="AP71">
        <f t="shared" si="36"/>
        <v>1.1429098946707588</v>
      </c>
      <c r="AQ71">
        <f t="shared" si="37"/>
        <v>2.8467220515003958E-3</v>
      </c>
      <c r="AR71">
        <f t="shared" si="38"/>
        <v>312.53964843749998</v>
      </c>
      <c r="AS71">
        <f t="shared" si="39"/>
        <v>313.21819152832029</v>
      </c>
      <c r="AT71">
        <f t="shared" si="40"/>
        <v>0.88044201699756286</v>
      </c>
      <c r="AU71">
        <f t="shared" si="41"/>
        <v>-1.0117739543381168</v>
      </c>
      <c r="AV71">
        <f t="shared" si="42"/>
        <v>7.1753058147245188</v>
      </c>
      <c r="AW71">
        <f t="shared" si="43"/>
        <v>73.676741037433544</v>
      </c>
      <c r="AX71">
        <f t="shared" si="44"/>
        <v>30.844938669269482</v>
      </c>
      <c r="AY71">
        <f t="shared" si="45"/>
        <v>39.728919982910156</v>
      </c>
      <c r="AZ71">
        <f t="shared" si="46"/>
        <v>7.3069605294814819</v>
      </c>
      <c r="BA71">
        <f t="shared" si="47"/>
        <v>8.6915015795472672E-2</v>
      </c>
      <c r="BB71">
        <f t="shared" si="48"/>
        <v>4.1713473785610402</v>
      </c>
      <c r="BC71">
        <f t="shared" si="49"/>
        <v>3.1356131509204417</v>
      </c>
      <c r="BD71">
        <f t="shared" si="50"/>
        <v>5.449478729513816E-2</v>
      </c>
      <c r="BE71">
        <f t="shared" si="51"/>
        <v>40.19988123461566</v>
      </c>
      <c r="BF71">
        <f t="shared" si="52"/>
        <v>1.0307046026717994</v>
      </c>
      <c r="BG71">
        <f t="shared" si="53"/>
        <v>56.52628008730526</v>
      </c>
      <c r="BH71">
        <f t="shared" si="54"/>
        <v>401.10630932280611</v>
      </c>
      <c r="BI71">
        <f t="shared" si="55"/>
        <v>-2.5756412169876917E-3</v>
      </c>
    </row>
  </sheetData>
  <sortState ref="A9:BI71">
    <sortCondition ref="F9:F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workbookViewId="0">
      <selection sqref="A1:XFD1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5</v>
      </c>
      <c r="B2" s="1" t="s">
        <v>101</v>
      </c>
      <c r="C2" s="1" t="s">
        <v>99</v>
      </c>
      <c r="D2" s="1">
        <v>28</v>
      </c>
      <c r="E2" s="1" t="s">
        <v>75</v>
      </c>
      <c r="F2" s="1" t="s">
        <v>102</v>
      </c>
      <c r="G2" s="1">
        <v>0</v>
      </c>
      <c r="H2" s="1">
        <v>1429</v>
      </c>
      <c r="I2" s="1">
        <v>0</v>
      </c>
      <c r="J2">
        <f t="shared" ref="J2:J37" si="0">(W2-X2*(1000-Y2)/(1000-Z2))*AP2</f>
        <v>5.2813829156600578</v>
      </c>
      <c r="K2">
        <f t="shared" ref="K2:K37" si="1">IF(BA2&lt;&gt;0,1/(1/BA2-1/S2),0)</f>
        <v>0.25713114976773227</v>
      </c>
      <c r="L2">
        <f t="shared" ref="L2:L37" si="2">((BD2-AQ2/2)*X2-J2)/(BD2+AQ2/2)</f>
        <v>349.01522914614304</v>
      </c>
      <c r="M2">
        <f t="shared" ref="M2:M37" si="3">AQ2*1000</f>
        <v>4.2680868788753648</v>
      </c>
      <c r="N2">
        <f t="shared" ref="N2:N37" si="4">(AV2-BB2)</f>
        <v>1.6619520902963636</v>
      </c>
      <c r="O2">
        <f t="shared" ref="O2:O37" si="5">(U2+AU2*I2)</f>
        <v>30.008272171020508</v>
      </c>
      <c r="P2" s="1">
        <v>3.5</v>
      </c>
      <c r="Q2">
        <f t="shared" ref="Q2:Q37" si="6">(P2*AJ2+AK2)</f>
        <v>1.9689131230115891</v>
      </c>
      <c r="R2" s="1">
        <v>1</v>
      </c>
      <c r="S2">
        <f t="shared" ref="S2:S37" si="7">Q2*(R2+1)*(R2+1)/(R2*R2+1)</f>
        <v>3.9378262460231781</v>
      </c>
      <c r="T2" s="1">
        <v>30.527610778808594</v>
      </c>
      <c r="U2" s="1">
        <v>30.008272171020508</v>
      </c>
      <c r="V2" s="1">
        <v>30.61370849609375</v>
      </c>
      <c r="W2" s="1">
        <v>400.21438598632812</v>
      </c>
      <c r="X2" s="1">
        <v>394.13623046875</v>
      </c>
      <c r="Y2" s="1">
        <v>23.068326950073242</v>
      </c>
      <c r="Z2" s="1">
        <v>26.694271087646484</v>
      </c>
      <c r="AA2" s="1">
        <v>51.176109313964844</v>
      </c>
      <c r="AB2" s="1">
        <v>59.220111846923828</v>
      </c>
      <c r="AC2" s="1">
        <v>400.98623657226562</v>
      </c>
      <c r="AD2" s="1">
        <v>253.32771301269531</v>
      </c>
      <c r="AE2" s="1">
        <v>493.51907348632812</v>
      </c>
      <c r="AF2" s="1">
        <v>97.418746948242188</v>
      </c>
      <c r="AG2" s="1">
        <v>21.33488655090332</v>
      </c>
      <c r="AH2" s="1">
        <v>-0.46630460023880005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37" si="8">AC2*0.000001/(P2*0.0001)</f>
        <v>1.1456749616350446</v>
      </c>
      <c r="AQ2">
        <f t="shared" ref="AQ2:AQ37" si="9">(Z2-Y2)/(1000-Z2)*AP2</f>
        <v>4.2680868788753648E-3</v>
      </c>
      <c r="AR2">
        <f t="shared" ref="AR2:AR37" si="10">(U2+273.15)</f>
        <v>303.15827217102049</v>
      </c>
      <c r="AS2">
        <f t="shared" ref="AS2:AS37" si="11">(T2+273.15)</f>
        <v>303.67761077880857</v>
      </c>
      <c r="AT2">
        <f t="shared" ref="AT2:AT37" si="12">(AD2*AL2+AE2*AM2)*AN2</f>
        <v>48.132264868431776</v>
      </c>
      <c r="AU2">
        <f t="shared" ref="AU2:AU37" si="13">((AT2+0.00000010773*(AS2^4-AR2^4))-AQ2*44100)/(Q2*51.4+0.00000043092*AR2^3)</f>
        <v>-1.1822369249809479</v>
      </c>
      <c r="AV2">
        <f t="shared" ref="AV2:AV37" si="14">0.61365*EXP(17.502*O2/(240.97+O2))</f>
        <v>4.2624745303515743</v>
      </c>
      <c r="AW2">
        <f t="shared" ref="AW2:AW37" si="15">AV2*1000/AF2</f>
        <v>43.754150652504222</v>
      </c>
      <c r="AX2">
        <f t="shared" ref="AX2:AX37" si="16">(AW2-Z2)</f>
        <v>17.059879564857738</v>
      </c>
      <c r="AY2">
        <f t="shared" ref="AY2:AY37" si="17">IF(I2,U2,(T2+U2)/2)</f>
        <v>30.267941474914551</v>
      </c>
      <c r="AZ2">
        <f t="shared" ref="AZ2:AZ37" si="18">0.61365*EXP(17.502*AY2/(240.97+AY2))</f>
        <v>4.3264609295050125</v>
      </c>
      <c r="BA2">
        <f t="shared" ref="BA2:BA37" si="19">IF(AX2&lt;&gt;0,(1000-(AW2+Z2)/2)/AX2*AQ2,0)</f>
        <v>0.24137022016992152</v>
      </c>
      <c r="BB2">
        <f t="shared" ref="BB2:BB37" si="20">Z2*AF2/1000</f>
        <v>2.6005224400552107</v>
      </c>
      <c r="BC2">
        <f t="shared" ref="BC2:BC37" si="21">(AZ2-BB2)</f>
        <v>1.7259384894498018</v>
      </c>
      <c r="BD2">
        <f t="shared" ref="BD2:BD37" si="22">1/(1.6/K2+1.37/S2)</f>
        <v>0.15219742938459646</v>
      </c>
      <c r="BE2">
        <f t="shared" ref="BE2:BE37" si="23">L2*AF2*0.001</f>
        <v>34.000626289270869</v>
      </c>
      <c r="BF2">
        <f t="shared" ref="BF2:BF37" si="24">L2/X2</f>
        <v>0.88551927522891227</v>
      </c>
      <c r="BG2">
        <f t="shared" ref="BG2:BG37" si="25">(1-AQ2*AF2/AV2/K2)*100</f>
        <v>62.063321725476442</v>
      </c>
      <c r="BH2">
        <f t="shared" ref="BH2:BH37" si="26">(X2-J2/(S2/1.35))</f>
        <v>392.3256206320815</v>
      </c>
      <c r="BI2">
        <f t="shared" ref="BI2:BI37" si="27">J2*BG2/100/BH2</f>
        <v>8.3547989173369201E-3</v>
      </c>
    </row>
    <row r="3" spans="1:61">
      <c r="A3" s="1">
        <v>6</v>
      </c>
      <c r="B3" s="1" t="s">
        <v>103</v>
      </c>
      <c r="C3" s="1" t="s">
        <v>99</v>
      </c>
      <c r="D3" s="1">
        <v>28</v>
      </c>
      <c r="E3" s="1" t="s">
        <v>78</v>
      </c>
      <c r="F3" s="1" t="s">
        <v>102</v>
      </c>
      <c r="G3" s="1">
        <v>0</v>
      </c>
      <c r="H3" s="1">
        <v>1495</v>
      </c>
      <c r="I3" s="1">
        <v>0</v>
      </c>
      <c r="J3">
        <f t="shared" si="0"/>
        <v>-2.2641939765072174</v>
      </c>
      <c r="K3">
        <f t="shared" si="1"/>
        <v>0.30530736816066972</v>
      </c>
      <c r="L3">
        <f t="shared" si="2"/>
        <v>404.26843123914017</v>
      </c>
      <c r="M3">
        <f t="shared" si="3"/>
        <v>4.1373148539056395</v>
      </c>
      <c r="N3">
        <f t="shared" si="4"/>
        <v>1.3796905541553985</v>
      </c>
      <c r="O3">
        <f t="shared" si="5"/>
        <v>28.999740600585938</v>
      </c>
      <c r="P3" s="1">
        <v>4</v>
      </c>
      <c r="Q3">
        <f t="shared" si="6"/>
        <v>1.8591305017471313</v>
      </c>
      <c r="R3" s="1">
        <v>1</v>
      </c>
      <c r="S3">
        <f t="shared" si="7"/>
        <v>3.7182610034942627</v>
      </c>
      <c r="T3" s="1">
        <v>30.598196029663086</v>
      </c>
      <c r="U3" s="1">
        <v>28.999740600585938</v>
      </c>
      <c r="V3" s="1">
        <v>30.699939727783203</v>
      </c>
      <c r="W3" s="1">
        <v>400.30706787109375</v>
      </c>
      <c r="X3" s="1">
        <v>400.91110229492188</v>
      </c>
      <c r="Y3" s="1">
        <v>23.104894638061523</v>
      </c>
      <c r="Z3" s="1">
        <v>27.120271682739258</v>
      </c>
      <c r="AA3" s="1">
        <v>51.050674438476562</v>
      </c>
      <c r="AB3" s="1">
        <v>59.922721862792969</v>
      </c>
      <c r="AC3" s="1">
        <v>400.96954345703125</v>
      </c>
      <c r="AD3" s="1">
        <v>14.269640922546387</v>
      </c>
      <c r="AE3" s="1">
        <v>24.363546371459961</v>
      </c>
      <c r="AF3" s="1">
        <v>97.418708801269531</v>
      </c>
      <c r="AG3" s="1">
        <v>21.33488655090332</v>
      </c>
      <c r="AH3" s="1">
        <v>-0.46630460023880005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1.002423858642578</v>
      </c>
      <c r="AQ3">
        <f t="shared" si="9"/>
        <v>4.1373148539056393E-3</v>
      </c>
      <c r="AR3">
        <f t="shared" si="10"/>
        <v>302.14974060058591</v>
      </c>
      <c r="AS3">
        <f t="shared" si="11"/>
        <v>303.74819602966306</v>
      </c>
      <c r="AT3">
        <f t="shared" si="12"/>
        <v>2.7112317412623383</v>
      </c>
      <c r="AU3">
        <f t="shared" si="13"/>
        <v>-1.4946345241798684</v>
      </c>
      <c r="AV3">
        <f t="shared" si="14"/>
        <v>4.0217124038274905</v>
      </c>
      <c r="AW3">
        <f t="shared" si="15"/>
        <v>41.282752084423855</v>
      </c>
      <c r="AX3">
        <f t="shared" si="16"/>
        <v>14.162480401684597</v>
      </c>
      <c r="AY3">
        <f t="shared" si="17"/>
        <v>29.798968315124512</v>
      </c>
      <c r="AZ3">
        <f t="shared" si="18"/>
        <v>4.211500791711229</v>
      </c>
      <c r="BA3">
        <f t="shared" si="19"/>
        <v>0.28214072093532244</v>
      </c>
      <c r="BB3">
        <f t="shared" si="20"/>
        <v>2.642021849672092</v>
      </c>
      <c r="BC3">
        <f t="shared" si="21"/>
        <v>1.5694789420391371</v>
      </c>
      <c r="BD3">
        <f t="shared" si="22"/>
        <v>0.1782826063148672</v>
      </c>
      <c r="BE3">
        <f t="shared" si="23"/>
        <v>39.383308580431859</v>
      </c>
      <c r="BF3">
        <f t="shared" si="24"/>
        <v>1.0083742478694155</v>
      </c>
      <c r="BG3">
        <f t="shared" si="25"/>
        <v>67.174402090305279</v>
      </c>
      <c r="BH3">
        <f t="shared" si="26"/>
        <v>401.73316988657621</v>
      </c>
      <c r="BI3">
        <f t="shared" si="27"/>
        <v>-3.7859924942539656E-3</v>
      </c>
    </row>
    <row r="4" spans="1:61">
      <c r="A4" s="1">
        <v>14</v>
      </c>
      <c r="B4" s="1" t="s">
        <v>111</v>
      </c>
      <c r="C4" s="1" t="s">
        <v>99</v>
      </c>
      <c r="D4" s="1">
        <v>33</v>
      </c>
      <c r="E4" s="1" t="s">
        <v>75</v>
      </c>
      <c r="F4" s="1" t="s">
        <v>102</v>
      </c>
      <c r="G4" s="1">
        <v>0</v>
      </c>
      <c r="H4" s="1">
        <v>3991.5</v>
      </c>
      <c r="I4" s="1">
        <v>0</v>
      </c>
      <c r="J4">
        <f t="shared" si="0"/>
        <v>12.248835371275215</v>
      </c>
      <c r="K4">
        <f t="shared" si="1"/>
        <v>0.71368708201701014</v>
      </c>
      <c r="L4">
        <f t="shared" si="2"/>
        <v>340.03927282964293</v>
      </c>
      <c r="M4">
        <f t="shared" si="3"/>
        <v>8.5832902528890536</v>
      </c>
      <c r="N4">
        <f t="shared" si="4"/>
        <v>1.3637605214980244</v>
      </c>
      <c r="O4">
        <f t="shared" si="5"/>
        <v>32.855712890625</v>
      </c>
      <c r="P4" s="1">
        <v>5</v>
      </c>
      <c r="Q4">
        <f t="shared" si="6"/>
        <v>1.6395652592182159</v>
      </c>
      <c r="R4" s="1">
        <v>1</v>
      </c>
      <c r="S4">
        <f t="shared" si="7"/>
        <v>3.2791305184364319</v>
      </c>
      <c r="T4" s="1">
        <v>33.085559844970703</v>
      </c>
      <c r="U4" s="1">
        <v>32.855712890625</v>
      </c>
      <c r="V4" s="1">
        <v>33.068283081054688</v>
      </c>
      <c r="W4" s="1">
        <v>400.23651123046875</v>
      </c>
      <c r="X4" s="1">
        <v>380.84561157226562</v>
      </c>
      <c r="Y4" s="1">
        <v>27.103462219238281</v>
      </c>
      <c r="Z4" s="1">
        <v>37.427665710449219</v>
      </c>
      <c r="AA4" s="1">
        <v>52.032108306884766</v>
      </c>
      <c r="AB4" s="1">
        <v>71.852088928222656</v>
      </c>
      <c r="AC4" s="1">
        <v>400.12954711914062</v>
      </c>
      <c r="AD4" s="1">
        <v>1282.1248779296875</v>
      </c>
      <c r="AE4" s="1">
        <v>1388.2669677734375</v>
      </c>
      <c r="AF4" s="1">
        <v>97.45550537109375</v>
      </c>
      <c r="AG4" s="1">
        <v>21.33488655090332</v>
      </c>
      <c r="AH4" s="1">
        <v>-0.46630460023880005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0.80025909423828123</v>
      </c>
      <c r="AQ4">
        <f t="shared" si="9"/>
        <v>8.5832902528890538E-3</v>
      </c>
      <c r="AR4">
        <f t="shared" si="10"/>
        <v>306.00571289062498</v>
      </c>
      <c r="AS4">
        <f t="shared" si="11"/>
        <v>306.23555984497068</v>
      </c>
      <c r="AT4">
        <f t="shared" si="12"/>
        <v>243.60372374981671</v>
      </c>
      <c r="AU4">
        <f t="shared" si="13"/>
        <v>-1.3669662764413681</v>
      </c>
      <c r="AV4">
        <f t="shared" si="14"/>
        <v>5.0112925981702094</v>
      </c>
      <c r="AW4">
        <f t="shared" si="15"/>
        <v>51.421339195646993</v>
      </c>
      <c r="AX4">
        <f t="shared" si="16"/>
        <v>13.993673485197775</v>
      </c>
      <c r="AY4">
        <f t="shared" si="17"/>
        <v>32.970636367797852</v>
      </c>
      <c r="AZ4">
        <f t="shared" si="18"/>
        <v>5.0437775573969139</v>
      </c>
      <c r="BA4">
        <f t="shared" si="19"/>
        <v>0.58612071109635733</v>
      </c>
      <c r="BB4">
        <f t="shared" si="20"/>
        <v>3.647532076672185</v>
      </c>
      <c r="BC4">
        <f t="shared" si="21"/>
        <v>1.3962454807247289</v>
      </c>
      <c r="BD4">
        <f t="shared" si="22"/>
        <v>0.37598613217707388</v>
      </c>
      <c r="BE4">
        <f t="shared" si="23"/>
        <v>33.138699179632077</v>
      </c>
      <c r="BF4">
        <f t="shared" si="24"/>
        <v>0.89285333084406648</v>
      </c>
      <c r="BG4">
        <f t="shared" si="25"/>
        <v>76.61148867530656</v>
      </c>
      <c r="BH4">
        <f t="shared" si="26"/>
        <v>375.80283341560164</v>
      </c>
      <c r="BI4">
        <f t="shared" si="27"/>
        <v>2.4970581083787736E-2</v>
      </c>
    </row>
    <row r="5" spans="1:61">
      <c r="A5" s="1">
        <v>15</v>
      </c>
      <c r="B5" s="1" t="s">
        <v>112</v>
      </c>
      <c r="C5" s="1" t="s">
        <v>99</v>
      </c>
      <c r="D5" s="1">
        <v>33</v>
      </c>
      <c r="E5" s="1" t="s">
        <v>78</v>
      </c>
      <c r="F5" s="1" t="s">
        <v>102</v>
      </c>
      <c r="G5" s="1">
        <v>0</v>
      </c>
      <c r="H5" s="1">
        <v>4126</v>
      </c>
      <c r="I5" s="1">
        <v>0</v>
      </c>
      <c r="J5">
        <f t="shared" si="0"/>
        <v>-3.5620739981227891</v>
      </c>
      <c r="K5">
        <f t="shared" si="1"/>
        <v>9.6265701402524384E-2</v>
      </c>
      <c r="L5">
        <f t="shared" si="2"/>
        <v>452.20344762512201</v>
      </c>
      <c r="M5">
        <f t="shared" si="3"/>
        <v>1.796970256929592</v>
      </c>
      <c r="N5">
        <f t="shared" si="4"/>
        <v>1.8072607586974807</v>
      </c>
      <c r="O5">
        <f t="shared" si="5"/>
        <v>31.780378341674805</v>
      </c>
      <c r="P5" s="1">
        <v>6</v>
      </c>
      <c r="Q5">
        <f t="shared" si="6"/>
        <v>1.4200000166893005</v>
      </c>
      <c r="R5" s="1">
        <v>1</v>
      </c>
      <c r="S5">
        <f t="shared" si="7"/>
        <v>2.8400000333786011</v>
      </c>
      <c r="T5" s="1">
        <v>33.362945556640625</v>
      </c>
      <c r="U5" s="1">
        <v>31.780378341674805</v>
      </c>
      <c r="V5" s="1">
        <v>33.414958953857422</v>
      </c>
      <c r="W5" s="1">
        <v>400.19345092773438</v>
      </c>
      <c r="X5" s="1">
        <v>404.445068359375</v>
      </c>
      <c r="Y5" s="1">
        <v>27.233209609985352</v>
      </c>
      <c r="Z5" s="1">
        <v>29.847394943237305</v>
      </c>
      <c r="AA5" s="1">
        <v>51.473838806152344</v>
      </c>
      <c r="AB5" s="1">
        <v>56.414939880371094</v>
      </c>
      <c r="AC5" s="1">
        <v>400.1251220703125</v>
      </c>
      <c r="AD5" s="1">
        <v>5.1618533134460449</v>
      </c>
      <c r="AE5" s="1">
        <v>22.212003707885742</v>
      </c>
      <c r="AF5" s="1">
        <v>97.455238342285156</v>
      </c>
      <c r="AG5" s="1">
        <v>21.33488655090332</v>
      </c>
      <c r="AH5" s="1">
        <v>-0.46630460023880005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0.66687520345052076</v>
      </c>
      <c r="AQ5">
        <f t="shared" si="9"/>
        <v>1.7969702569295919E-3</v>
      </c>
      <c r="AR5">
        <f t="shared" si="10"/>
        <v>304.93037834167478</v>
      </c>
      <c r="AS5">
        <f t="shared" si="11"/>
        <v>306.5129455566406</v>
      </c>
      <c r="AT5">
        <f t="shared" si="12"/>
        <v>0.98075211724793121</v>
      </c>
      <c r="AU5">
        <f t="shared" si="13"/>
        <v>-0.68984426149491374</v>
      </c>
      <c r="AV5">
        <f t="shared" si="14"/>
        <v>4.716045746786989</v>
      </c>
      <c r="AW5">
        <f t="shared" si="15"/>
        <v>48.391916401898833</v>
      </c>
      <c r="AX5">
        <f t="shared" si="16"/>
        <v>18.544521458661528</v>
      </c>
      <c r="AY5">
        <f t="shared" si="17"/>
        <v>32.571661949157715</v>
      </c>
      <c r="AZ5">
        <f t="shared" si="18"/>
        <v>4.9317809818266962</v>
      </c>
      <c r="BA5">
        <f t="shared" si="19"/>
        <v>9.3109622864826658E-2</v>
      </c>
      <c r="BB5">
        <f t="shared" si="20"/>
        <v>2.9087849880895082</v>
      </c>
      <c r="BC5">
        <f t="shared" si="21"/>
        <v>2.022995993737188</v>
      </c>
      <c r="BD5">
        <f t="shared" si="22"/>
        <v>5.8469070540507609E-2</v>
      </c>
      <c r="BE5">
        <f t="shared" si="23"/>
        <v>44.069594767509329</v>
      </c>
      <c r="BF5">
        <f t="shared" si="24"/>
        <v>1.1180837226164684</v>
      </c>
      <c r="BG5">
        <f t="shared" si="25"/>
        <v>61.425839063886244</v>
      </c>
      <c r="BH5">
        <f t="shared" si="26"/>
        <v>406.13830773999041</v>
      </c>
      <c r="BI5">
        <f t="shared" si="27"/>
        <v>-5.3874106424460239E-3</v>
      </c>
    </row>
    <row r="6" spans="1:61">
      <c r="A6" s="1">
        <v>18</v>
      </c>
      <c r="B6" s="1" t="s">
        <v>115</v>
      </c>
      <c r="C6" s="1" t="s">
        <v>99</v>
      </c>
      <c r="D6" s="1">
        <v>33</v>
      </c>
      <c r="E6" s="1" t="s">
        <v>75</v>
      </c>
      <c r="F6" s="1" t="s">
        <v>102</v>
      </c>
      <c r="G6" s="1">
        <v>0</v>
      </c>
      <c r="H6" s="1">
        <v>4631</v>
      </c>
      <c r="I6" s="1">
        <v>0</v>
      </c>
      <c r="J6">
        <f t="shared" si="0"/>
        <v>8.0198875329074024</v>
      </c>
      <c r="K6">
        <f t="shared" si="1"/>
        <v>0.41092197704979794</v>
      </c>
      <c r="L6">
        <f t="shared" si="2"/>
        <v>340.66873152296836</v>
      </c>
      <c r="M6">
        <f t="shared" si="3"/>
        <v>7.2151337452300144</v>
      </c>
      <c r="N6">
        <f t="shared" si="4"/>
        <v>1.8380792021504377</v>
      </c>
      <c r="O6">
        <f t="shared" si="5"/>
        <v>34.040252685546875</v>
      </c>
      <c r="P6" s="1">
        <v>5</v>
      </c>
      <c r="Q6">
        <f t="shared" si="6"/>
        <v>1.6395652592182159</v>
      </c>
      <c r="R6" s="1">
        <v>1</v>
      </c>
      <c r="S6">
        <f t="shared" si="7"/>
        <v>3.2791305184364319</v>
      </c>
      <c r="T6" s="1">
        <v>34.559864044189453</v>
      </c>
      <c r="U6" s="1">
        <v>34.040252685546875</v>
      </c>
      <c r="V6" s="1">
        <v>34.567115783691406</v>
      </c>
      <c r="W6" s="1">
        <v>400.06484985351562</v>
      </c>
      <c r="X6" s="1">
        <v>386.55752563476562</v>
      </c>
      <c r="Y6" s="1">
        <v>27.394182205200195</v>
      </c>
      <c r="Z6" s="1">
        <v>36.085163116455078</v>
      </c>
      <c r="AA6" s="1">
        <v>48.436573028564453</v>
      </c>
      <c r="AB6" s="1">
        <v>63.803386688232422</v>
      </c>
      <c r="AC6" s="1">
        <v>400.11447143554688</v>
      </c>
      <c r="AD6" s="1">
        <v>927.81134033203125</v>
      </c>
      <c r="AE6" s="1">
        <v>964.6575927734375</v>
      </c>
      <c r="AF6" s="1">
        <v>97.462196350097656</v>
      </c>
      <c r="AG6" s="1">
        <v>21.33488655090332</v>
      </c>
      <c r="AH6" s="1">
        <v>-0.46630460023880005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0.8002289428710937</v>
      </c>
      <c r="AQ6">
        <f t="shared" si="9"/>
        <v>7.2151337452300143E-3</v>
      </c>
      <c r="AR6">
        <f t="shared" si="10"/>
        <v>307.19025268554685</v>
      </c>
      <c r="AS6">
        <f t="shared" si="11"/>
        <v>307.70986404418943</v>
      </c>
      <c r="AT6">
        <f t="shared" si="12"/>
        <v>176.28415245101132</v>
      </c>
      <c r="AU6">
        <f t="shared" si="13"/>
        <v>-1.3992205546800764</v>
      </c>
      <c r="AV6">
        <f t="shared" si="14"/>
        <v>5.3550184551316846</v>
      </c>
      <c r="AW6">
        <f t="shared" si="15"/>
        <v>54.944569850403525</v>
      </c>
      <c r="AX6">
        <f t="shared" si="16"/>
        <v>18.859406733948447</v>
      </c>
      <c r="AY6">
        <f t="shared" si="17"/>
        <v>34.300058364868164</v>
      </c>
      <c r="AZ6">
        <f t="shared" si="18"/>
        <v>5.4330911572008169</v>
      </c>
      <c r="BA6">
        <f t="shared" si="19"/>
        <v>0.36516195834300047</v>
      </c>
      <c r="BB6">
        <f t="shared" si="20"/>
        <v>3.5169392529812469</v>
      </c>
      <c r="BC6">
        <f t="shared" si="21"/>
        <v>1.91615190421957</v>
      </c>
      <c r="BD6">
        <f t="shared" si="22"/>
        <v>0.23193908432623653</v>
      </c>
      <c r="BE6">
        <f t="shared" si="23"/>
        <v>33.202322802030253</v>
      </c>
      <c r="BF6">
        <f t="shared" si="24"/>
        <v>0.88128857655417947</v>
      </c>
      <c r="BG6">
        <f t="shared" si="25"/>
        <v>68.043424091416554</v>
      </c>
      <c r="BH6">
        <f t="shared" si="26"/>
        <v>383.25578204494735</v>
      </c>
      <c r="BI6">
        <f t="shared" si="27"/>
        <v>1.423854861772403E-2</v>
      </c>
    </row>
    <row r="7" spans="1:61">
      <c r="A7" s="1">
        <v>19</v>
      </c>
      <c r="B7" s="1" t="s">
        <v>116</v>
      </c>
      <c r="C7" s="1" t="s">
        <v>99</v>
      </c>
      <c r="D7" s="1">
        <v>33</v>
      </c>
      <c r="E7" s="1" t="s">
        <v>78</v>
      </c>
      <c r="F7" s="1" t="s">
        <v>102</v>
      </c>
      <c r="G7" s="1">
        <v>0</v>
      </c>
      <c r="H7" s="1">
        <v>4754.5</v>
      </c>
      <c r="I7" s="1">
        <v>0</v>
      </c>
      <c r="J7">
        <f t="shared" si="0"/>
        <v>-0.76292879059728169</v>
      </c>
      <c r="K7">
        <f t="shared" si="1"/>
        <v>0.20837945980951625</v>
      </c>
      <c r="L7">
        <f t="shared" si="2"/>
        <v>391.03405932270965</v>
      </c>
      <c r="M7">
        <f t="shared" si="3"/>
        <v>4.293678058239049</v>
      </c>
      <c r="N7">
        <f t="shared" si="4"/>
        <v>2.0436883920434248</v>
      </c>
      <c r="O7">
        <f t="shared" si="5"/>
        <v>33.615436553955078</v>
      </c>
      <c r="P7" s="1">
        <v>5</v>
      </c>
      <c r="Q7">
        <f t="shared" si="6"/>
        <v>1.6395652592182159</v>
      </c>
      <c r="R7" s="1">
        <v>1</v>
      </c>
      <c r="S7">
        <f t="shared" si="7"/>
        <v>3.2791305184364319</v>
      </c>
      <c r="T7" s="1">
        <v>34.757568359375</v>
      </c>
      <c r="U7" s="1">
        <v>33.615436553955078</v>
      </c>
      <c r="V7" s="1">
        <v>34.806278228759766</v>
      </c>
      <c r="W7" s="1">
        <v>399.76678466796875</v>
      </c>
      <c r="X7" s="1">
        <v>398.58163452148438</v>
      </c>
      <c r="Y7" s="1">
        <v>27.496461868286133</v>
      </c>
      <c r="Z7" s="1">
        <v>32.686309814453125</v>
      </c>
      <c r="AA7" s="1">
        <v>48.088130950927734</v>
      </c>
      <c r="AB7" s="1">
        <v>57.164573669433594</v>
      </c>
      <c r="AC7" s="1">
        <v>400.14019775390625</v>
      </c>
      <c r="AD7" s="1">
        <v>23.172756195068359</v>
      </c>
      <c r="AE7" s="1">
        <v>8.0116539001464844</v>
      </c>
      <c r="AF7" s="1">
        <v>97.46502685546875</v>
      </c>
      <c r="AG7" s="1">
        <v>21.33488655090332</v>
      </c>
      <c r="AH7" s="1">
        <v>-0.46630460023880005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0.80028039550781249</v>
      </c>
      <c r="AQ7">
        <f t="shared" si="9"/>
        <v>4.2936780582390494E-3</v>
      </c>
      <c r="AR7">
        <f t="shared" si="10"/>
        <v>306.76543655395506</v>
      </c>
      <c r="AS7">
        <f t="shared" si="11"/>
        <v>307.90756835937498</v>
      </c>
      <c r="AT7">
        <f t="shared" si="12"/>
        <v>4.4028236218148322</v>
      </c>
      <c r="AU7">
        <f t="shared" si="13"/>
        <v>-1.7646017649683463</v>
      </c>
      <c r="AV7">
        <f t="shared" si="14"/>
        <v>5.2294604559152704</v>
      </c>
      <c r="AW7">
        <f t="shared" si="15"/>
        <v>53.654737751932871</v>
      </c>
      <c r="AX7">
        <f t="shared" si="16"/>
        <v>20.968427937479746</v>
      </c>
      <c r="AY7">
        <f t="shared" si="17"/>
        <v>34.186502456665039</v>
      </c>
      <c r="AZ7">
        <f t="shared" si="18"/>
        <v>5.3988462230913772</v>
      </c>
      <c r="BA7">
        <f t="shared" si="19"/>
        <v>0.19592874295383431</v>
      </c>
      <c r="BB7">
        <f t="shared" si="20"/>
        <v>3.1857720638718456</v>
      </c>
      <c r="BC7">
        <f t="shared" si="21"/>
        <v>2.2130741592195315</v>
      </c>
      <c r="BD7">
        <f t="shared" si="22"/>
        <v>0.1235163578236454</v>
      </c>
      <c r="BE7">
        <f t="shared" si="23"/>
        <v>38.112145093290856</v>
      </c>
      <c r="BF7">
        <f t="shared" si="24"/>
        <v>0.98106391628446221</v>
      </c>
      <c r="BG7">
        <f t="shared" si="25"/>
        <v>61.596881413682844</v>
      </c>
      <c r="BH7">
        <f t="shared" si="26"/>
        <v>398.89572810864581</v>
      </c>
      <c r="BI7">
        <f t="shared" si="27"/>
        <v>-1.1781032217197782E-3</v>
      </c>
    </row>
    <row r="8" spans="1:61">
      <c r="A8" s="1">
        <v>20</v>
      </c>
      <c r="B8" s="1" t="s">
        <v>117</v>
      </c>
      <c r="C8" s="1" t="s">
        <v>99</v>
      </c>
      <c r="D8" s="1">
        <v>14</v>
      </c>
      <c r="E8" s="1" t="s">
        <v>75</v>
      </c>
      <c r="F8" s="1" t="s">
        <v>102</v>
      </c>
      <c r="G8" s="1">
        <v>0</v>
      </c>
      <c r="H8" s="1">
        <v>5029</v>
      </c>
      <c r="I8" s="1">
        <v>0</v>
      </c>
      <c r="J8">
        <f t="shared" si="0"/>
        <v>14.721886880782124</v>
      </c>
      <c r="K8">
        <f t="shared" si="1"/>
        <v>0.43178493890366315</v>
      </c>
      <c r="L8">
        <f t="shared" si="2"/>
        <v>314.70158885865294</v>
      </c>
      <c r="M8">
        <f t="shared" si="3"/>
        <v>8.5495112087606771</v>
      </c>
      <c r="N8">
        <f t="shared" si="4"/>
        <v>2.035490953068511</v>
      </c>
      <c r="O8">
        <f t="shared" si="5"/>
        <v>34.045463562011719</v>
      </c>
      <c r="P8" s="1">
        <v>3</v>
      </c>
      <c r="Q8">
        <f t="shared" si="6"/>
        <v>2.0786957442760468</v>
      </c>
      <c r="R8" s="1">
        <v>1</v>
      </c>
      <c r="S8">
        <f t="shared" si="7"/>
        <v>4.1573914885520935</v>
      </c>
      <c r="T8" s="1">
        <v>34.590206146240234</v>
      </c>
      <c r="U8" s="1">
        <v>34.045463562011719</v>
      </c>
      <c r="V8" s="1">
        <v>34.65887451171875</v>
      </c>
      <c r="W8" s="1">
        <v>399.70684814453125</v>
      </c>
      <c r="X8" s="1">
        <v>386.19537353515625</v>
      </c>
      <c r="Y8" s="1">
        <v>27.883123397827148</v>
      </c>
      <c r="Z8" s="1">
        <v>34.073894500732422</v>
      </c>
      <c r="AA8" s="1">
        <v>49.220531463623047</v>
      </c>
      <c r="AB8" s="1">
        <v>60.148761749267578</v>
      </c>
      <c r="AC8" s="1">
        <v>400.18582153320312</v>
      </c>
      <c r="AD8" s="1">
        <v>1000.385986328125</v>
      </c>
      <c r="AE8" s="1">
        <v>698.77362060546875</v>
      </c>
      <c r="AF8" s="1">
        <v>97.46710205078125</v>
      </c>
      <c r="AG8" s="1">
        <v>21.33488655090332</v>
      </c>
      <c r="AH8" s="1">
        <v>-0.46630460023880005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1.3339527384440102</v>
      </c>
      <c r="AQ8">
        <f t="shared" si="9"/>
        <v>8.5495112087606764E-3</v>
      </c>
      <c r="AR8">
        <f t="shared" si="10"/>
        <v>307.1954635620117</v>
      </c>
      <c r="AS8">
        <f t="shared" si="11"/>
        <v>307.74020614624021</v>
      </c>
      <c r="AT8">
        <f t="shared" si="12"/>
        <v>190.0733350172377</v>
      </c>
      <c r="AU8">
        <f t="shared" si="13"/>
        <v>-1.509478076255155</v>
      </c>
      <c r="AV8">
        <f t="shared" si="14"/>
        <v>5.3565747056389519</v>
      </c>
      <c r="AW8">
        <f t="shared" si="15"/>
        <v>54.957771319066481</v>
      </c>
      <c r="AX8">
        <f t="shared" si="16"/>
        <v>20.883876818334059</v>
      </c>
      <c r="AY8">
        <f t="shared" si="17"/>
        <v>34.317834854125977</v>
      </c>
      <c r="AZ8">
        <f t="shared" si="18"/>
        <v>5.4384690544629022</v>
      </c>
      <c r="BA8">
        <f t="shared" si="19"/>
        <v>0.39115929802643901</v>
      </c>
      <c r="BB8">
        <f t="shared" si="20"/>
        <v>3.3210837525704409</v>
      </c>
      <c r="BC8">
        <f t="shared" si="21"/>
        <v>2.1173853018924613</v>
      </c>
      <c r="BD8">
        <f t="shared" si="22"/>
        <v>0.24782643944560004</v>
      </c>
      <c r="BE8">
        <f t="shared" si="23"/>
        <v>30.67305187682933</v>
      </c>
      <c r="BF8">
        <f t="shared" si="24"/>
        <v>0.81487664126562853</v>
      </c>
      <c r="BG8">
        <f t="shared" si="25"/>
        <v>63.971624226250754</v>
      </c>
      <c r="BH8">
        <f t="shared" si="26"/>
        <v>381.41484051492398</v>
      </c>
      <c r="BI8">
        <f t="shared" si="27"/>
        <v>2.4691829352191001E-2</v>
      </c>
    </row>
    <row r="9" spans="1:61">
      <c r="A9" s="1">
        <v>21</v>
      </c>
      <c r="B9" s="1" t="s">
        <v>118</v>
      </c>
      <c r="C9" s="1" t="s">
        <v>99</v>
      </c>
      <c r="D9" s="1">
        <v>14</v>
      </c>
      <c r="E9" s="1" t="s">
        <v>78</v>
      </c>
      <c r="F9" s="1" t="s">
        <v>102</v>
      </c>
      <c r="G9" s="1">
        <v>0</v>
      </c>
      <c r="H9" s="1">
        <v>5110.5</v>
      </c>
      <c r="I9" s="1">
        <v>0</v>
      </c>
      <c r="J9">
        <f t="shared" si="0"/>
        <v>-6.8575715790055003E-2</v>
      </c>
      <c r="K9">
        <f t="shared" si="1"/>
        <v>7.892649789782423E-2</v>
      </c>
      <c r="L9">
        <f t="shared" si="2"/>
        <v>383.97421212668365</v>
      </c>
      <c r="M9">
        <f t="shared" si="3"/>
        <v>1.9797752409751084</v>
      </c>
      <c r="N9">
        <f t="shared" si="4"/>
        <v>2.3917809358509916</v>
      </c>
      <c r="O9">
        <f t="shared" si="5"/>
        <v>33.835601806640625</v>
      </c>
      <c r="P9" s="1">
        <v>4</v>
      </c>
      <c r="Q9">
        <f t="shared" si="6"/>
        <v>1.8591305017471313</v>
      </c>
      <c r="R9" s="1">
        <v>1</v>
      </c>
      <c r="S9">
        <f t="shared" si="7"/>
        <v>3.7182610034942627</v>
      </c>
      <c r="T9" s="1">
        <v>34.592269897460938</v>
      </c>
      <c r="U9" s="1">
        <v>33.835601806640625</v>
      </c>
      <c r="V9" s="1">
        <v>34.688735961914062</v>
      </c>
      <c r="W9" s="1">
        <v>399.267333984375</v>
      </c>
      <c r="X9" s="1">
        <v>398.54705810546875</v>
      </c>
      <c r="Y9" s="1">
        <v>27.857908248901367</v>
      </c>
      <c r="Z9" s="1">
        <v>29.778244018554688</v>
      </c>
      <c r="AA9" s="1">
        <v>49.170875549316406</v>
      </c>
      <c r="AB9" s="1">
        <v>52.560379028320312</v>
      </c>
      <c r="AC9" s="1">
        <v>400.10107421875</v>
      </c>
      <c r="AD9" s="1">
        <v>15.630191802978516</v>
      </c>
      <c r="AE9" s="1">
        <v>14.901662826538086</v>
      </c>
      <c r="AF9" s="1">
        <v>97.468063354492188</v>
      </c>
      <c r="AG9" s="1">
        <v>21.33488655090332</v>
      </c>
      <c r="AH9" s="1">
        <v>-0.46630460023880005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1.000252685546875</v>
      </c>
      <c r="AQ9">
        <f t="shared" si="9"/>
        <v>1.9797752409751084E-3</v>
      </c>
      <c r="AR9">
        <f t="shared" si="10"/>
        <v>306.9856018066406</v>
      </c>
      <c r="AS9">
        <f t="shared" si="11"/>
        <v>307.74226989746091</v>
      </c>
      <c r="AT9">
        <f t="shared" si="12"/>
        <v>2.9697364053006368</v>
      </c>
      <c r="AU9">
        <f t="shared" si="13"/>
        <v>-0.69307660271207006</v>
      </c>
      <c r="AV9">
        <f t="shared" si="14"/>
        <v>5.2942087104370081</v>
      </c>
      <c r="AW9">
        <f t="shared" si="15"/>
        <v>54.317368461317692</v>
      </c>
      <c r="AX9">
        <f t="shared" si="16"/>
        <v>24.539124442763004</v>
      </c>
      <c r="AY9">
        <f t="shared" si="17"/>
        <v>34.213935852050781</v>
      </c>
      <c r="AZ9">
        <f t="shared" si="18"/>
        <v>5.4071020421388738</v>
      </c>
      <c r="BA9">
        <f t="shared" si="19"/>
        <v>7.7285969989173031E-2</v>
      </c>
      <c r="BB9">
        <f t="shared" si="20"/>
        <v>2.9024277745860165</v>
      </c>
      <c r="BC9">
        <f t="shared" si="21"/>
        <v>2.5046742675528573</v>
      </c>
      <c r="BD9">
        <f t="shared" si="22"/>
        <v>4.8448491352257393E-2</v>
      </c>
      <c r="BE9">
        <f t="shared" si="23"/>
        <v>37.425222834054829</v>
      </c>
      <c r="BF9">
        <f t="shared" si="24"/>
        <v>0.96343506825001168</v>
      </c>
      <c r="BG9">
        <f t="shared" si="25"/>
        <v>53.819956836780136</v>
      </c>
      <c r="BH9">
        <f t="shared" si="26"/>
        <v>398.57195609305745</v>
      </c>
      <c r="BI9">
        <f t="shared" si="27"/>
        <v>-9.2599140693440024E-5</v>
      </c>
    </row>
    <row r="10" spans="1:61">
      <c r="A10" s="1">
        <v>1</v>
      </c>
      <c r="B10" s="1" t="s">
        <v>73</v>
      </c>
      <c r="C10" s="1" t="s">
        <v>74</v>
      </c>
      <c r="D10" s="1">
        <v>19</v>
      </c>
      <c r="E10" s="1" t="s">
        <v>75</v>
      </c>
      <c r="F10" s="1" t="s">
        <v>76</v>
      </c>
      <c r="G10" s="1">
        <v>0</v>
      </c>
      <c r="H10" s="1">
        <v>454</v>
      </c>
      <c r="I10" s="1">
        <v>0</v>
      </c>
      <c r="J10">
        <f t="shared" si="0"/>
        <v>14.514277440492711</v>
      </c>
      <c r="K10">
        <f t="shared" si="1"/>
        <v>0.40836937771338822</v>
      </c>
      <c r="L10">
        <f t="shared" si="2"/>
        <v>308.71740049885119</v>
      </c>
      <c r="M10">
        <f t="shared" si="3"/>
        <v>7.3000346532519416</v>
      </c>
      <c r="N10">
        <f t="shared" si="4"/>
        <v>1.8457881648969616</v>
      </c>
      <c r="O10">
        <f t="shared" si="5"/>
        <v>34.060203552246094</v>
      </c>
      <c r="P10" s="1">
        <v>4</v>
      </c>
      <c r="Q10">
        <f t="shared" si="6"/>
        <v>1.8591305017471313</v>
      </c>
      <c r="R10" s="1">
        <v>1</v>
      </c>
      <c r="S10">
        <f t="shared" si="7"/>
        <v>3.7182610034942627</v>
      </c>
      <c r="T10" s="1">
        <v>34.034515380859375</v>
      </c>
      <c r="U10" s="1">
        <v>34.060203552246094</v>
      </c>
      <c r="V10" s="1">
        <v>33.975658416748047</v>
      </c>
      <c r="W10" s="1">
        <v>399.07107543945312</v>
      </c>
      <c r="X10" s="1">
        <v>381.73507690429688</v>
      </c>
      <c r="Y10" s="1">
        <v>29.011528015136719</v>
      </c>
      <c r="Z10" s="1">
        <v>36.062557220458984</v>
      </c>
      <c r="AA10" s="1">
        <v>52.825176239013672</v>
      </c>
      <c r="AB10" s="1">
        <v>65.663932800292969</v>
      </c>
      <c r="AC10" s="1">
        <v>399.19146728515625</v>
      </c>
      <c r="AD10" s="1">
        <v>926.878173828125</v>
      </c>
      <c r="AE10" s="1">
        <v>1033.478515625</v>
      </c>
      <c r="AF10" s="1">
        <v>97.474807739257812</v>
      </c>
      <c r="AG10" s="1">
        <v>22.83404541015625</v>
      </c>
      <c r="AH10" s="1">
        <v>-0.69982552528381348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0.9979786682128905</v>
      </c>
      <c r="AQ10">
        <f t="shared" si="9"/>
        <v>7.3000346532519416E-3</v>
      </c>
      <c r="AR10">
        <f t="shared" si="10"/>
        <v>307.21020355224607</v>
      </c>
      <c r="AS10">
        <f t="shared" si="11"/>
        <v>307.18451538085935</v>
      </c>
      <c r="AT10">
        <f t="shared" si="12"/>
        <v>176.10685081749398</v>
      </c>
      <c r="AU10">
        <f t="shared" si="13"/>
        <v>-1.3525315382894987</v>
      </c>
      <c r="AV10">
        <f t="shared" si="14"/>
        <v>5.3609789965471846</v>
      </c>
      <c r="AW10">
        <f t="shared" si="15"/>
        <v>54.998610624476868</v>
      </c>
      <c r="AX10">
        <f t="shared" si="16"/>
        <v>18.936053404017883</v>
      </c>
      <c r="AY10">
        <f t="shared" si="17"/>
        <v>34.047359466552734</v>
      </c>
      <c r="AZ10">
        <f t="shared" si="18"/>
        <v>5.3571410231945764</v>
      </c>
      <c r="BA10">
        <f t="shared" si="19"/>
        <v>0.36795733853162454</v>
      </c>
      <c r="BB10">
        <f t="shared" si="20"/>
        <v>3.5151908316502229</v>
      </c>
      <c r="BC10">
        <f t="shared" si="21"/>
        <v>1.8419501915443535</v>
      </c>
      <c r="BD10">
        <f t="shared" si="22"/>
        <v>0.23329201619124101</v>
      </c>
      <c r="BE10">
        <f t="shared" si="23"/>
        <v>30.092169259388974</v>
      </c>
      <c r="BF10">
        <f t="shared" si="24"/>
        <v>0.80872159562179391</v>
      </c>
      <c r="BG10">
        <f t="shared" si="25"/>
        <v>67.497255425127463</v>
      </c>
      <c r="BH10">
        <f t="shared" si="26"/>
        <v>376.46533534332218</v>
      </c>
      <c r="BI10">
        <f t="shared" si="27"/>
        <v>2.6022950846687546E-2</v>
      </c>
    </row>
    <row r="11" spans="1:61">
      <c r="A11" s="1">
        <v>2</v>
      </c>
      <c r="B11" s="1" t="s">
        <v>77</v>
      </c>
      <c r="C11" s="1" t="s">
        <v>74</v>
      </c>
      <c r="D11" s="1">
        <v>19</v>
      </c>
      <c r="E11" s="1" t="s">
        <v>78</v>
      </c>
      <c r="F11" s="1" t="s">
        <v>76</v>
      </c>
      <c r="G11" s="1">
        <v>0</v>
      </c>
      <c r="H11" s="1">
        <v>567</v>
      </c>
      <c r="I11" s="1">
        <v>0</v>
      </c>
      <c r="J11">
        <f t="shared" si="0"/>
        <v>-0.58772219960411598</v>
      </c>
      <c r="K11">
        <f t="shared" si="1"/>
        <v>0.1007129259819434</v>
      </c>
      <c r="L11">
        <f t="shared" si="2"/>
        <v>395.04636998320001</v>
      </c>
      <c r="M11">
        <f t="shared" si="3"/>
        <v>2.0339317738632836</v>
      </c>
      <c r="N11">
        <f t="shared" si="4"/>
        <v>1.9389497068991521</v>
      </c>
      <c r="O11">
        <f t="shared" si="5"/>
        <v>32.68951416015625</v>
      </c>
      <c r="P11" s="1">
        <v>4</v>
      </c>
      <c r="Q11">
        <f t="shared" si="6"/>
        <v>1.8591305017471313</v>
      </c>
      <c r="R11" s="1">
        <v>1</v>
      </c>
      <c r="S11">
        <f t="shared" si="7"/>
        <v>3.7182610034942627</v>
      </c>
      <c r="T11" s="1">
        <v>34.268634796142578</v>
      </c>
      <c r="U11" s="1">
        <v>32.68951416015625</v>
      </c>
      <c r="V11" s="1">
        <v>34.272830963134766</v>
      </c>
      <c r="W11" s="1">
        <v>398.83627319335938</v>
      </c>
      <c r="X11" s="1">
        <v>398.61279296875</v>
      </c>
      <c r="Y11" s="1">
        <v>29.066499710083008</v>
      </c>
      <c r="Z11" s="1">
        <v>31.041282653808594</v>
      </c>
      <c r="AA11" s="1">
        <v>52.238368988037109</v>
      </c>
      <c r="AB11" s="1">
        <v>55.787452697753906</v>
      </c>
      <c r="AC11" s="1">
        <v>399.19241333007812</v>
      </c>
      <c r="AD11" s="1">
        <v>20.512550354003906</v>
      </c>
      <c r="AE11" s="1">
        <v>26.357555389404297</v>
      </c>
      <c r="AF11" s="1">
        <v>97.472976684570312</v>
      </c>
      <c r="AG11" s="1">
        <v>22.83404541015625</v>
      </c>
      <c r="AH11" s="1">
        <v>-0.69982552528381348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0.99798103332519517</v>
      </c>
      <c r="AQ11">
        <f t="shared" si="9"/>
        <v>2.0339317738632835E-3</v>
      </c>
      <c r="AR11">
        <f t="shared" si="10"/>
        <v>305.83951416015623</v>
      </c>
      <c r="AS11">
        <f t="shared" si="11"/>
        <v>307.41863479614256</v>
      </c>
      <c r="AT11">
        <f t="shared" si="12"/>
        <v>3.8973845183550111</v>
      </c>
      <c r="AU11">
        <f t="shared" si="13"/>
        <v>-0.61342958467072739</v>
      </c>
      <c r="AV11">
        <f t="shared" si="14"/>
        <v>4.9646359272729939</v>
      </c>
      <c r="AW11">
        <f t="shared" si="15"/>
        <v>50.933459674048116</v>
      </c>
      <c r="AX11">
        <f t="shared" si="16"/>
        <v>19.892177020239522</v>
      </c>
      <c r="AY11">
        <f t="shared" si="17"/>
        <v>33.479074478149414</v>
      </c>
      <c r="AZ11">
        <f t="shared" si="18"/>
        <v>5.1897041716070156</v>
      </c>
      <c r="BA11">
        <f t="shared" si="19"/>
        <v>9.8056952506566569E-2</v>
      </c>
      <c r="BB11">
        <f t="shared" si="20"/>
        <v>3.0256862203738417</v>
      </c>
      <c r="BC11">
        <f t="shared" si="21"/>
        <v>2.1640179512331739</v>
      </c>
      <c r="BD11">
        <f t="shared" si="22"/>
        <v>6.1518809142292914E-2</v>
      </c>
      <c r="BE11">
        <f t="shared" si="23"/>
        <v>38.506345610696592</v>
      </c>
      <c r="BF11">
        <f t="shared" si="24"/>
        <v>0.99105291388420247</v>
      </c>
      <c r="BG11">
        <f t="shared" si="25"/>
        <v>60.349561874471426</v>
      </c>
      <c r="BH11">
        <f t="shared" si="26"/>
        <v>398.82617900289875</v>
      </c>
      <c r="BI11">
        <f t="shared" si="27"/>
        <v>-8.8932921451355493E-4</v>
      </c>
    </row>
    <row r="12" spans="1:61">
      <c r="A12" s="1">
        <v>5</v>
      </c>
      <c r="B12" s="1" t="s">
        <v>82</v>
      </c>
      <c r="C12" s="1" t="s">
        <v>74</v>
      </c>
      <c r="D12" s="1">
        <v>19</v>
      </c>
      <c r="E12" s="1" t="s">
        <v>75</v>
      </c>
      <c r="F12" s="1" t="s">
        <v>76</v>
      </c>
      <c r="G12" s="1">
        <v>0</v>
      </c>
      <c r="H12" s="1">
        <v>1010</v>
      </c>
      <c r="I12" s="1">
        <v>0</v>
      </c>
      <c r="J12">
        <f t="shared" si="0"/>
        <v>17.372932677262547</v>
      </c>
      <c r="K12">
        <f t="shared" si="1"/>
        <v>0.48857174195875547</v>
      </c>
      <c r="L12">
        <f t="shared" si="2"/>
        <v>304.98450097270853</v>
      </c>
      <c r="M12">
        <f t="shared" si="3"/>
        <v>8.4549631463640029</v>
      </c>
      <c r="N12">
        <f t="shared" si="4"/>
        <v>1.8192746314279646</v>
      </c>
      <c r="O12">
        <f t="shared" si="5"/>
        <v>34.399707794189453</v>
      </c>
      <c r="P12" s="1">
        <v>4</v>
      </c>
      <c r="Q12">
        <f t="shared" si="6"/>
        <v>1.8591305017471313</v>
      </c>
      <c r="R12" s="1">
        <v>1</v>
      </c>
      <c r="S12">
        <f t="shared" si="7"/>
        <v>3.7182610034942627</v>
      </c>
      <c r="T12" s="1">
        <v>34.614547729492188</v>
      </c>
      <c r="U12" s="1">
        <v>34.399707794189453</v>
      </c>
      <c r="V12" s="1">
        <v>34.611400604248047</v>
      </c>
      <c r="W12" s="1">
        <v>399.42782592773438</v>
      </c>
      <c r="X12" s="1">
        <v>378.81118774414062</v>
      </c>
      <c r="Y12" s="1">
        <v>29.230453491210938</v>
      </c>
      <c r="Z12" s="1">
        <v>37.385490417480469</v>
      </c>
      <c r="AA12" s="1">
        <v>51.531566619873047</v>
      </c>
      <c r="AB12" s="1">
        <v>65.908416748046875</v>
      </c>
      <c r="AC12" s="1">
        <v>399.20703125</v>
      </c>
      <c r="AD12" s="1">
        <v>1312.7003173828125</v>
      </c>
      <c r="AE12" s="1">
        <v>1226.498291015625</v>
      </c>
      <c r="AF12" s="1">
        <v>97.471588134765625</v>
      </c>
      <c r="AG12" s="1">
        <v>22.83404541015625</v>
      </c>
      <c r="AH12" s="1">
        <v>-0.69982552528381348</v>
      </c>
      <c r="AI12" s="1">
        <v>0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0.99801757812499992</v>
      </c>
      <c r="AQ12">
        <f t="shared" si="9"/>
        <v>8.4549631463640036E-3</v>
      </c>
      <c r="AR12">
        <f t="shared" si="10"/>
        <v>307.54970779418943</v>
      </c>
      <c r="AS12">
        <f t="shared" si="11"/>
        <v>307.76454772949216</v>
      </c>
      <c r="AT12">
        <f t="shared" si="12"/>
        <v>249.41305717301293</v>
      </c>
      <c r="AU12">
        <f t="shared" si="13"/>
        <v>-1.1171196323546666</v>
      </c>
      <c r="AV12">
        <f t="shared" si="14"/>
        <v>5.4632977556168481</v>
      </c>
      <c r="AW12">
        <f t="shared" si="15"/>
        <v>56.050156360058622</v>
      </c>
      <c r="AX12">
        <f t="shared" si="16"/>
        <v>18.664665942578154</v>
      </c>
      <c r="AY12">
        <f t="shared" si="17"/>
        <v>34.50712776184082</v>
      </c>
      <c r="AZ12">
        <f t="shared" si="18"/>
        <v>5.4960232582928041</v>
      </c>
      <c r="BA12">
        <f t="shared" si="19"/>
        <v>0.43183015951799508</v>
      </c>
      <c r="BB12">
        <f t="shared" si="20"/>
        <v>3.6440231241888834</v>
      </c>
      <c r="BC12">
        <f t="shared" si="21"/>
        <v>1.8520001341039207</v>
      </c>
      <c r="BD12">
        <f t="shared" si="22"/>
        <v>0.27447617165687987</v>
      </c>
      <c r="BE12">
        <f t="shared" si="23"/>
        <v>29.727323666298872</v>
      </c>
      <c r="BF12">
        <f t="shared" si="24"/>
        <v>0.80510953963351095</v>
      </c>
      <c r="BG12">
        <f t="shared" si="25"/>
        <v>69.125029888200174</v>
      </c>
      <c r="BH12">
        <f t="shared" si="26"/>
        <v>372.5035457867138</v>
      </c>
      <c r="BI12">
        <f t="shared" si="27"/>
        <v>3.2238739849447522E-2</v>
      </c>
    </row>
    <row r="13" spans="1:61">
      <c r="A13" s="1">
        <v>6</v>
      </c>
      <c r="B13" s="1" t="s">
        <v>83</v>
      </c>
      <c r="C13" s="1" t="s">
        <v>74</v>
      </c>
      <c r="D13" s="1">
        <v>19</v>
      </c>
      <c r="E13" s="1" t="s">
        <v>78</v>
      </c>
      <c r="F13" s="1" t="s">
        <v>76</v>
      </c>
      <c r="G13" s="1">
        <v>0</v>
      </c>
      <c r="H13" s="1">
        <v>1136.5</v>
      </c>
      <c r="I13" s="1">
        <v>0</v>
      </c>
      <c r="J13">
        <f t="shared" si="0"/>
        <v>-0.71655088459977589</v>
      </c>
      <c r="K13">
        <f t="shared" si="1"/>
        <v>4.209958630227921E-2</v>
      </c>
      <c r="L13">
        <f t="shared" si="2"/>
        <v>410.15317255273931</v>
      </c>
      <c r="M13">
        <f t="shared" si="3"/>
        <v>1.1001345557309428</v>
      </c>
      <c r="N13">
        <f t="shared" si="4"/>
        <v>2.4630460490450412</v>
      </c>
      <c r="O13">
        <f t="shared" si="5"/>
        <v>34.166622161865234</v>
      </c>
      <c r="P13" s="1">
        <v>3</v>
      </c>
      <c r="Q13">
        <f t="shared" si="6"/>
        <v>2.0786957442760468</v>
      </c>
      <c r="R13" s="1">
        <v>1</v>
      </c>
      <c r="S13">
        <f t="shared" si="7"/>
        <v>4.1573914885520935</v>
      </c>
      <c r="T13" s="1">
        <v>34.624942779541016</v>
      </c>
      <c r="U13" s="1">
        <v>34.166622161865234</v>
      </c>
      <c r="V13" s="1">
        <v>34.660942077636719</v>
      </c>
      <c r="W13" s="1">
        <v>399.55487060546875</v>
      </c>
      <c r="X13" s="1">
        <v>399.76284790039062</v>
      </c>
      <c r="Y13" s="1">
        <v>29.25639533996582</v>
      </c>
      <c r="Z13" s="1">
        <v>30.058271408081055</v>
      </c>
      <c r="AA13" s="1">
        <v>51.547481536865234</v>
      </c>
      <c r="AB13" s="1">
        <v>52.9603271484375</v>
      </c>
      <c r="AC13" s="1">
        <v>399.21371459960938</v>
      </c>
      <c r="AD13" s="1">
        <v>26.476093292236328</v>
      </c>
      <c r="AE13" s="1">
        <v>34.534679412841797</v>
      </c>
      <c r="AF13" s="1">
        <v>97.471481323242188</v>
      </c>
      <c r="AG13" s="1">
        <v>22.83404541015625</v>
      </c>
      <c r="AH13" s="1">
        <v>-0.69982552528381348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1.3307123819986977</v>
      </c>
      <c r="AQ13">
        <f t="shared" si="9"/>
        <v>1.1001345557309428E-3</v>
      </c>
      <c r="AR13">
        <f t="shared" si="10"/>
        <v>307.31662216186521</v>
      </c>
      <c r="AS13">
        <f t="shared" si="11"/>
        <v>307.77494277954099</v>
      </c>
      <c r="AT13">
        <f t="shared" si="12"/>
        <v>5.0304576624009769</v>
      </c>
      <c r="AU13">
        <f t="shared" si="13"/>
        <v>-0.3162108687222755</v>
      </c>
      <c r="AV13">
        <f t="shared" si="14"/>
        <v>5.3928702892067584</v>
      </c>
      <c r="AW13">
        <f t="shared" si="15"/>
        <v>55.327673448631813</v>
      </c>
      <c r="AX13">
        <f t="shared" si="16"/>
        <v>25.269402040550759</v>
      </c>
      <c r="AY13">
        <f t="shared" si="17"/>
        <v>34.395782470703125</v>
      </c>
      <c r="AZ13">
        <f t="shared" si="18"/>
        <v>5.4621051209293086</v>
      </c>
      <c r="BA13">
        <f t="shared" si="19"/>
        <v>4.1677541074600165E-2</v>
      </c>
      <c r="BB13">
        <f t="shared" si="20"/>
        <v>2.9298242401617172</v>
      </c>
      <c r="BC13">
        <f t="shared" si="21"/>
        <v>2.5322808807675914</v>
      </c>
      <c r="BD13">
        <f t="shared" si="22"/>
        <v>2.6086055344596008E-2</v>
      </c>
      <c r="BE13">
        <f t="shared" si="23"/>
        <v>39.978237298142858</v>
      </c>
      <c r="BF13">
        <f t="shared" si="24"/>
        <v>1.0259912213126359</v>
      </c>
      <c r="BG13">
        <f t="shared" si="25"/>
        <v>52.769170855775791</v>
      </c>
      <c r="BH13">
        <f t="shared" si="26"/>
        <v>399.99552834361407</v>
      </c>
      <c r="BI13">
        <f t="shared" si="27"/>
        <v>-9.4530546911066537E-4</v>
      </c>
    </row>
    <row r="14" spans="1:61">
      <c r="A14" s="1">
        <v>7</v>
      </c>
      <c r="B14" s="1" t="s">
        <v>84</v>
      </c>
      <c r="C14" s="1" t="s">
        <v>74</v>
      </c>
      <c r="D14" s="1">
        <v>40</v>
      </c>
      <c r="E14" s="1" t="s">
        <v>75</v>
      </c>
      <c r="F14" s="1" t="s">
        <v>76</v>
      </c>
      <c r="G14" s="1">
        <v>0</v>
      </c>
      <c r="H14" s="1">
        <v>1402.5</v>
      </c>
      <c r="I14" s="1">
        <v>0</v>
      </c>
      <c r="J14">
        <f t="shared" si="0"/>
        <v>12.765784882018053</v>
      </c>
      <c r="K14">
        <f t="shared" si="1"/>
        <v>0.86906154883055498</v>
      </c>
      <c r="L14">
        <f t="shared" si="2"/>
        <v>342.85161989324308</v>
      </c>
      <c r="M14">
        <f t="shared" si="3"/>
        <v>11.330272261535667</v>
      </c>
      <c r="N14">
        <f t="shared" si="4"/>
        <v>1.5079757779887659</v>
      </c>
      <c r="O14">
        <f t="shared" si="5"/>
        <v>34.755210876464844</v>
      </c>
      <c r="P14" s="1">
        <v>4.5</v>
      </c>
      <c r="Q14">
        <f t="shared" si="6"/>
        <v>1.7493478804826736</v>
      </c>
      <c r="R14" s="1">
        <v>1</v>
      </c>
      <c r="S14">
        <f t="shared" si="7"/>
        <v>3.4986957609653473</v>
      </c>
      <c r="T14" s="1">
        <v>34.959438323974609</v>
      </c>
      <c r="U14" s="1">
        <v>34.755210876464844</v>
      </c>
      <c r="V14" s="1">
        <v>34.913997650146484</v>
      </c>
      <c r="W14" s="1">
        <v>399.7518310546875</v>
      </c>
      <c r="X14" s="1">
        <v>380.50216674804688</v>
      </c>
      <c r="Y14" s="1">
        <v>29.458599090576172</v>
      </c>
      <c r="Z14" s="1">
        <v>41.697853088378906</v>
      </c>
      <c r="AA14" s="1">
        <v>50.948829650878906</v>
      </c>
      <c r="AB14" s="1">
        <v>72.11669921875</v>
      </c>
      <c r="AC14" s="1">
        <v>399.20904541015625</v>
      </c>
      <c r="AD14" s="1">
        <v>1344.910400390625</v>
      </c>
      <c r="AE14" s="1">
        <v>668.3385009765625</v>
      </c>
      <c r="AF14" s="1">
        <v>97.469718933105469</v>
      </c>
      <c r="AG14" s="1">
        <v>22.83404541015625</v>
      </c>
      <c r="AH14" s="1">
        <v>-0.69982552528381348</v>
      </c>
      <c r="AI14" s="1">
        <v>0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0.88713121202256939</v>
      </c>
      <c r="AQ14">
        <f t="shared" si="9"/>
        <v>1.1330272261535667E-2</v>
      </c>
      <c r="AR14">
        <f t="shared" si="10"/>
        <v>307.90521087646482</v>
      </c>
      <c r="AS14">
        <f t="shared" si="11"/>
        <v>308.10943832397459</v>
      </c>
      <c r="AT14">
        <f t="shared" si="12"/>
        <v>255.53297286770248</v>
      </c>
      <c r="AU14">
        <f t="shared" si="13"/>
        <v>-2.3567905122878554</v>
      </c>
      <c r="AV14">
        <f t="shared" si="14"/>
        <v>5.5722537986269813</v>
      </c>
      <c r="AW14">
        <f t="shared" si="15"/>
        <v>57.16907630000739</v>
      </c>
      <c r="AX14">
        <f t="shared" si="16"/>
        <v>15.471223211628484</v>
      </c>
      <c r="AY14">
        <f t="shared" si="17"/>
        <v>34.857324600219727</v>
      </c>
      <c r="AZ14">
        <f t="shared" si="18"/>
        <v>5.6038971233575285</v>
      </c>
      <c r="BA14">
        <f t="shared" si="19"/>
        <v>0.69614260620481283</v>
      </c>
      <c r="BB14">
        <f t="shared" si="20"/>
        <v>4.0642780206382154</v>
      </c>
      <c r="BC14">
        <f t="shared" si="21"/>
        <v>1.5396191027193131</v>
      </c>
      <c r="BD14">
        <f t="shared" si="22"/>
        <v>0.44790006952835959</v>
      </c>
      <c r="BE14">
        <f t="shared" si="23"/>
        <v>33.417651026754314</v>
      </c>
      <c r="BF14">
        <f t="shared" si="24"/>
        <v>0.90105037462313731</v>
      </c>
      <c r="BG14">
        <f t="shared" si="25"/>
        <v>77.195075674117462</v>
      </c>
      <c r="BH14">
        <f t="shared" si="26"/>
        <v>375.57638560897198</v>
      </c>
      <c r="BI14">
        <f t="shared" si="27"/>
        <v>2.623849016516408E-2</v>
      </c>
    </row>
    <row r="15" spans="1:61">
      <c r="A15" s="1">
        <v>9</v>
      </c>
      <c r="B15" s="1" t="s">
        <v>85</v>
      </c>
      <c r="C15" s="1" t="s">
        <v>74</v>
      </c>
      <c r="D15" s="1">
        <v>40</v>
      </c>
      <c r="E15" s="1" t="s">
        <v>78</v>
      </c>
      <c r="F15" s="1" t="s">
        <v>76</v>
      </c>
      <c r="G15" s="1">
        <v>0</v>
      </c>
      <c r="H15" s="1">
        <v>1576</v>
      </c>
      <c r="I15" s="1">
        <v>0</v>
      </c>
      <c r="J15">
        <f t="shared" si="0"/>
        <v>-0.29197324051656803</v>
      </c>
      <c r="K15">
        <f t="shared" si="1"/>
        <v>9.2621076717289336E-2</v>
      </c>
      <c r="L15">
        <f t="shared" si="2"/>
        <v>387.86032558438762</v>
      </c>
      <c r="M15">
        <f t="shared" si="3"/>
        <v>2.2913535252450368</v>
      </c>
      <c r="N15">
        <f t="shared" si="4"/>
        <v>2.3654098207522369</v>
      </c>
      <c r="O15">
        <f t="shared" si="5"/>
        <v>34.534698486328125</v>
      </c>
      <c r="P15" s="1">
        <v>4.5</v>
      </c>
      <c r="Q15">
        <f t="shared" si="6"/>
        <v>1.7493478804826736</v>
      </c>
      <c r="R15" s="1">
        <v>1</v>
      </c>
      <c r="S15">
        <f t="shared" si="7"/>
        <v>3.4986957609653473</v>
      </c>
      <c r="T15" s="1">
        <v>35.001392364501953</v>
      </c>
      <c r="U15" s="1">
        <v>34.534698486328125</v>
      </c>
      <c r="V15" s="1">
        <v>35.045726776123047</v>
      </c>
      <c r="W15" s="1">
        <v>399.3209228515625</v>
      </c>
      <c r="X15" s="1">
        <v>398.6204833984375</v>
      </c>
      <c r="Y15" s="1">
        <v>29.705467224121094</v>
      </c>
      <c r="Z15" s="1">
        <v>32.205062866210938</v>
      </c>
      <c r="AA15" s="1">
        <v>51.256904602050781</v>
      </c>
      <c r="AB15" s="1">
        <v>55.569969177246094</v>
      </c>
      <c r="AC15" s="1">
        <v>399.22543334960938</v>
      </c>
      <c r="AD15" s="1">
        <v>11.205886840820312</v>
      </c>
      <c r="AE15" s="1">
        <v>6.9758720397949219</v>
      </c>
      <c r="AF15" s="1">
        <v>97.47039794921875</v>
      </c>
      <c r="AG15" s="1">
        <v>22.83404541015625</v>
      </c>
      <c r="AH15" s="1">
        <v>-0.69982552528381348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0.88716762966579854</v>
      </c>
      <c r="AQ15">
        <f t="shared" si="9"/>
        <v>2.2913535252450366E-3</v>
      </c>
      <c r="AR15">
        <f t="shared" si="10"/>
        <v>307.6846984863281</v>
      </c>
      <c r="AS15">
        <f t="shared" si="11"/>
        <v>308.15139236450193</v>
      </c>
      <c r="AT15">
        <f t="shared" si="12"/>
        <v>2.1291184730389432</v>
      </c>
      <c r="AU15">
        <f t="shared" si="13"/>
        <v>-0.90806686814983906</v>
      </c>
      <c r="AV15">
        <f t="shared" si="14"/>
        <v>5.5044501143014246</v>
      </c>
      <c r="AW15">
        <f t="shared" si="15"/>
        <v>56.473044433133396</v>
      </c>
      <c r="AX15">
        <f t="shared" si="16"/>
        <v>24.267981566922458</v>
      </c>
      <c r="AY15">
        <f t="shared" si="17"/>
        <v>34.768045425415039</v>
      </c>
      <c r="AZ15">
        <f t="shared" si="18"/>
        <v>5.5762224559106564</v>
      </c>
      <c r="BA15">
        <f t="shared" si="19"/>
        <v>9.0232352959402934E-2</v>
      </c>
      <c r="BB15">
        <f t="shared" si="20"/>
        <v>3.1390402935491877</v>
      </c>
      <c r="BC15">
        <f t="shared" si="21"/>
        <v>2.4371821623614687</v>
      </c>
      <c r="BD15">
        <f t="shared" si="22"/>
        <v>5.6605075604775679E-2</v>
      </c>
      <c r="BE15">
        <f t="shared" si="23"/>
        <v>37.804900283423812</v>
      </c>
      <c r="BF15">
        <f t="shared" si="24"/>
        <v>0.97300651054779175</v>
      </c>
      <c r="BG15">
        <f t="shared" si="25"/>
        <v>56.193246006121697</v>
      </c>
      <c r="BH15">
        <f t="shared" si="26"/>
        <v>398.73314363002868</v>
      </c>
      <c r="BI15">
        <f t="shared" si="27"/>
        <v>-4.1147630673951419E-4</v>
      </c>
    </row>
    <row r="16" spans="1:61">
      <c r="A16" s="1">
        <v>10</v>
      </c>
      <c r="B16" s="1" t="s">
        <v>86</v>
      </c>
      <c r="C16" s="1" t="s">
        <v>74</v>
      </c>
      <c r="D16" s="1">
        <v>40</v>
      </c>
      <c r="E16" s="1" t="s">
        <v>75</v>
      </c>
      <c r="F16" s="1" t="s">
        <v>76</v>
      </c>
      <c r="G16" s="1">
        <v>0</v>
      </c>
      <c r="H16" s="1">
        <v>1721</v>
      </c>
      <c r="I16" s="1">
        <v>0</v>
      </c>
      <c r="J16">
        <f t="shared" si="0"/>
        <v>17.091298450318298</v>
      </c>
      <c r="K16">
        <f t="shared" si="1"/>
        <v>0.59290140710570249</v>
      </c>
      <c r="L16">
        <f t="shared" si="2"/>
        <v>310.61145640384348</v>
      </c>
      <c r="M16">
        <f t="shared" si="3"/>
        <v>9.2007629513717681</v>
      </c>
      <c r="N16">
        <f t="shared" si="4"/>
        <v>1.6973714278078127</v>
      </c>
      <c r="O16">
        <f t="shared" si="5"/>
        <v>35.132961273193359</v>
      </c>
      <c r="P16" s="1">
        <v>5</v>
      </c>
      <c r="Q16">
        <f t="shared" si="6"/>
        <v>1.6395652592182159</v>
      </c>
      <c r="R16" s="1">
        <v>1</v>
      </c>
      <c r="S16">
        <f t="shared" si="7"/>
        <v>3.2791305184364319</v>
      </c>
      <c r="T16" s="1">
        <v>35.352073669433594</v>
      </c>
      <c r="U16" s="1">
        <v>35.132961273193359</v>
      </c>
      <c r="V16" s="1">
        <v>35.320640563964844</v>
      </c>
      <c r="W16" s="1">
        <v>399.39691162109375</v>
      </c>
      <c r="X16" s="1">
        <v>373.68502807617188</v>
      </c>
      <c r="Y16" s="1">
        <v>29.911334991455078</v>
      </c>
      <c r="Z16" s="1">
        <v>40.962680816650391</v>
      </c>
      <c r="AA16" s="1">
        <v>50.621700286865234</v>
      </c>
      <c r="AB16" s="1">
        <v>69.324913024902344</v>
      </c>
      <c r="AC16" s="1">
        <v>399.22174072265625</v>
      </c>
      <c r="AD16" s="1">
        <v>1369.63330078125</v>
      </c>
      <c r="AE16" s="1">
        <v>1456.1929931640625</v>
      </c>
      <c r="AF16" s="1">
        <v>97.472183227539062</v>
      </c>
      <c r="AG16" s="1">
        <v>22.83404541015625</v>
      </c>
      <c r="AH16" s="1">
        <v>-0.69982552528381348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0.79844348144531241</v>
      </c>
      <c r="AQ16">
        <f t="shared" si="9"/>
        <v>9.2007629513717673E-3</v>
      </c>
      <c r="AR16">
        <f t="shared" si="10"/>
        <v>308.28296127319334</v>
      </c>
      <c r="AS16">
        <f t="shared" si="11"/>
        <v>308.50207366943357</v>
      </c>
      <c r="AT16">
        <f t="shared" si="12"/>
        <v>260.23032388297725</v>
      </c>
      <c r="AU16">
        <f t="shared" si="13"/>
        <v>-1.4732237318850474</v>
      </c>
      <c r="AV16">
        <f t="shared" si="14"/>
        <v>5.6900933578595589</v>
      </c>
      <c r="AW16">
        <f t="shared" si="15"/>
        <v>58.376586729124604</v>
      </c>
      <c r="AX16">
        <f t="shared" si="16"/>
        <v>17.413905912474213</v>
      </c>
      <c r="AY16">
        <f t="shared" si="17"/>
        <v>35.242517471313477</v>
      </c>
      <c r="AZ16">
        <f t="shared" si="18"/>
        <v>5.7246720733524468</v>
      </c>
      <c r="BA16">
        <f t="shared" si="19"/>
        <v>0.50211391224311741</v>
      </c>
      <c r="BB16">
        <f t="shared" si="20"/>
        <v>3.9927219300517462</v>
      </c>
      <c r="BC16">
        <f t="shared" si="21"/>
        <v>1.7319501433007005</v>
      </c>
      <c r="BD16">
        <f t="shared" si="22"/>
        <v>0.32088437018505633</v>
      </c>
      <c r="BE16">
        <f t="shared" si="23"/>
        <v>30.275976791168194</v>
      </c>
      <c r="BF16">
        <f t="shared" si="24"/>
        <v>0.83121193804031268</v>
      </c>
      <c r="BG16">
        <f t="shared" si="25"/>
        <v>73.417081341056843</v>
      </c>
      <c r="BH16">
        <f t="shared" si="26"/>
        <v>366.64863450226449</v>
      </c>
      <c r="BI16">
        <f t="shared" si="27"/>
        <v>3.4223317107254826E-2</v>
      </c>
    </row>
    <row r="17" spans="1:61">
      <c r="A17" s="1">
        <v>11</v>
      </c>
      <c r="B17" s="1" t="s">
        <v>87</v>
      </c>
      <c r="C17" s="1" t="s">
        <v>74</v>
      </c>
      <c r="D17" s="1">
        <v>40</v>
      </c>
      <c r="E17" s="1" t="s">
        <v>78</v>
      </c>
      <c r="F17" s="1" t="s">
        <v>76</v>
      </c>
      <c r="G17" s="1">
        <v>0</v>
      </c>
      <c r="H17" s="1">
        <v>1778</v>
      </c>
      <c r="I17" s="1">
        <v>0</v>
      </c>
      <c r="J17">
        <f t="shared" si="0"/>
        <v>3.3370253958223879</v>
      </c>
      <c r="K17">
        <f t="shared" si="1"/>
        <v>3.9094206548741559E-2</v>
      </c>
      <c r="L17">
        <f t="shared" si="2"/>
        <v>244.07331212031835</v>
      </c>
      <c r="M17">
        <f t="shared" si="3"/>
        <v>0.92849916593083792</v>
      </c>
      <c r="N17">
        <f t="shared" si="4"/>
        <v>2.2427654405047814</v>
      </c>
      <c r="O17">
        <f t="shared" si="5"/>
        <v>33.769870758056641</v>
      </c>
      <c r="P17" s="1">
        <v>5</v>
      </c>
      <c r="Q17">
        <f t="shared" si="6"/>
        <v>1.6395652592182159</v>
      </c>
      <c r="R17" s="1">
        <v>1</v>
      </c>
      <c r="S17">
        <f t="shared" si="7"/>
        <v>3.2791305184364319</v>
      </c>
      <c r="T17" s="1">
        <v>35.390491485595703</v>
      </c>
      <c r="U17" s="1">
        <v>33.769870758056641</v>
      </c>
      <c r="V17" s="1">
        <v>35.421714782714844</v>
      </c>
      <c r="W17" s="1">
        <v>398.93179321289062</v>
      </c>
      <c r="X17" s="1">
        <v>394.29415893554688</v>
      </c>
      <c r="Y17" s="1">
        <v>29.980169296264648</v>
      </c>
      <c r="Z17" s="1">
        <v>31.106809616088867</v>
      </c>
      <c r="AA17" s="1">
        <v>50.630512237548828</v>
      </c>
      <c r="AB17" s="1">
        <v>52.533184051513672</v>
      </c>
      <c r="AC17" s="1">
        <v>399.2474365234375</v>
      </c>
      <c r="AD17" s="1">
        <v>36.829669952392578</v>
      </c>
      <c r="AE17" s="1">
        <v>53.037612915039062</v>
      </c>
      <c r="AF17" s="1">
        <v>97.471900939941406</v>
      </c>
      <c r="AG17" s="1">
        <v>22.83404541015625</v>
      </c>
      <c r="AH17" s="1">
        <v>-0.69982552528381348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0.79849487304687494</v>
      </c>
      <c r="AQ17">
        <f t="shared" si="9"/>
        <v>9.2849916593083792E-4</v>
      </c>
      <c r="AR17">
        <f t="shared" si="10"/>
        <v>306.91987075805662</v>
      </c>
      <c r="AS17">
        <f t="shared" si="11"/>
        <v>308.54049148559568</v>
      </c>
      <c r="AT17">
        <f t="shared" si="12"/>
        <v>6.9976372031458141</v>
      </c>
      <c r="AU17">
        <f t="shared" si="13"/>
        <v>-0.14057260513474895</v>
      </c>
      <c r="AV17">
        <f t="shared" si="14"/>
        <v>5.2748053059618121</v>
      </c>
      <c r="AW17">
        <f t="shared" si="15"/>
        <v>54.116163274705734</v>
      </c>
      <c r="AX17">
        <f t="shared" si="16"/>
        <v>23.009353658616867</v>
      </c>
      <c r="AY17">
        <f t="shared" si="17"/>
        <v>34.580181121826172</v>
      </c>
      <c r="AZ17">
        <f t="shared" si="18"/>
        <v>5.5183762077942893</v>
      </c>
      <c r="BA17">
        <f t="shared" si="19"/>
        <v>3.8633611769199466E-2</v>
      </c>
      <c r="BB17">
        <f t="shared" si="20"/>
        <v>3.0320398654570306</v>
      </c>
      <c r="BC17">
        <f t="shared" si="21"/>
        <v>2.4863363423372586</v>
      </c>
      <c r="BD17">
        <f t="shared" si="22"/>
        <v>2.4186970750523229E-2</v>
      </c>
      <c r="BE17">
        <f t="shared" si="23"/>
        <v>23.790289701075071</v>
      </c>
      <c r="BF17">
        <f t="shared" si="24"/>
        <v>0.61901325847491362</v>
      </c>
      <c r="BG17">
        <f t="shared" si="25"/>
        <v>56.112371267971774</v>
      </c>
      <c r="BH17">
        <f t="shared" si="26"/>
        <v>392.92032393293516</v>
      </c>
      <c r="BI17">
        <f t="shared" si="27"/>
        <v>4.765556692684505E-3</v>
      </c>
    </row>
    <row r="18" spans="1:61">
      <c r="A18" s="1">
        <v>12</v>
      </c>
      <c r="B18" s="1" t="s">
        <v>88</v>
      </c>
      <c r="C18" s="1" t="s">
        <v>74</v>
      </c>
      <c r="D18" s="1">
        <v>28</v>
      </c>
      <c r="E18" s="1" t="s">
        <v>75</v>
      </c>
      <c r="F18" s="1" t="s">
        <v>76</v>
      </c>
      <c r="G18" s="1">
        <v>0</v>
      </c>
      <c r="H18" s="1">
        <v>2390.5</v>
      </c>
      <c r="I18" s="1">
        <v>0</v>
      </c>
      <c r="J18">
        <f t="shared" si="0"/>
        <v>13.521308262632799</v>
      </c>
      <c r="K18">
        <f t="shared" si="1"/>
        <v>0.36412703560421661</v>
      </c>
      <c r="L18">
        <f t="shared" si="2"/>
        <v>303.32527111630407</v>
      </c>
      <c r="M18">
        <f t="shared" si="3"/>
        <v>7.4807394498451476</v>
      </c>
      <c r="N18">
        <f t="shared" si="4"/>
        <v>2.1002911083766813</v>
      </c>
      <c r="O18">
        <f t="shared" si="5"/>
        <v>35.846172332763672</v>
      </c>
      <c r="P18" s="1">
        <v>4.5</v>
      </c>
      <c r="Q18">
        <f t="shared" si="6"/>
        <v>1.7493478804826736</v>
      </c>
      <c r="R18" s="1">
        <v>1</v>
      </c>
      <c r="S18">
        <f t="shared" si="7"/>
        <v>3.4986957609653473</v>
      </c>
      <c r="T18" s="1">
        <v>35.8233642578125</v>
      </c>
      <c r="U18" s="1">
        <v>35.846172332763672</v>
      </c>
      <c r="V18" s="1">
        <v>35.761234283447266</v>
      </c>
      <c r="W18" s="1">
        <v>398.71612548828125</v>
      </c>
      <c r="X18" s="1">
        <v>380.26986694335938</v>
      </c>
      <c r="Y18" s="1">
        <v>31.074356079101562</v>
      </c>
      <c r="Z18" s="1">
        <v>39.175643920898438</v>
      </c>
      <c r="AA18" s="1">
        <v>51.236454010009766</v>
      </c>
      <c r="AB18" s="1">
        <v>64.594131469726562</v>
      </c>
      <c r="AC18" s="1">
        <v>399.25189208984375</v>
      </c>
      <c r="AD18" s="1">
        <v>1537.709716796875</v>
      </c>
      <c r="AE18" s="1">
        <v>1633.119873046875</v>
      </c>
      <c r="AF18" s="1">
        <v>97.463722229003906</v>
      </c>
      <c r="AG18" s="1">
        <v>22.83404541015625</v>
      </c>
      <c r="AH18" s="1">
        <v>-0.69982552528381348</v>
      </c>
      <c r="AI18" s="1">
        <v>0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0.88722642686631925</v>
      </c>
      <c r="AQ18">
        <f t="shared" si="9"/>
        <v>7.4807394498451474E-3</v>
      </c>
      <c r="AR18">
        <f t="shared" si="10"/>
        <v>308.99617233276365</v>
      </c>
      <c r="AS18">
        <f t="shared" si="11"/>
        <v>308.97336425781248</v>
      </c>
      <c r="AT18">
        <f t="shared" si="12"/>
        <v>292.16484252522059</v>
      </c>
      <c r="AU18">
        <f t="shared" si="13"/>
        <v>-0.37051355354417559</v>
      </c>
      <c r="AV18">
        <f t="shared" si="14"/>
        <v>5.9184951856254919</v>
      </c>
      <c r="AW18">
        <f t="shared" si="15"/>
        <v>60.725109304969955</v>
      </c>
      <c r="AX18">
        <f t="shared" si="16"/>
        <v>21.549465384071517</v>
      </c>
      <c r="AY18">
        <f t="shared" si="17"/>
        <v>35.834768295288086</v>
      </c>
      <c r="AZ18">
        <f t="shared" si="18"/>
        <v>5.9147813791284065</v>
      </c>
      <c r="BA18">
        <f t="shared" si="19"/>
        <v>0.32980278490970855</v>
      </c>
      <c r="BB18">
        <f t="shared" si="20"/>
        <v>3.8182040772488106</v>
      </c>
      <c r="BC18">
        <f t="shared" si="21"/>
        <v>2.0965773018795959</v>
      </c>
      <c r="BD18">
        <f t="shared" si="22"/>
        <v>0.20895823349665302</v>
      </c>
      <c r="BE18">
        <f t="shared" si="23"/>
        <v>29.563209969116762</v>
      </c>
      <c r="BF18">
        <f t="shared" si="24"/>
        <v>0.7976579200304712</v>
      </c>
      <c r="BG18">
        <f t="shared" si="25"/>
        <v>66.168340744648049</v>
      </c>
      <c r="BH18">
        <f t="shared" si="26"/>
        <v>375.05256100947111</v>
      </c>
      <c r="BI18">
        <f t="shared" si="27"/>
        <v>2.3854857303926499E-2</v>
      </c>
    </row>
    <row r="19" spans="1:61">
      <c r="A19" s="1">
        <v>13</v>
      </c>
      <c r="B19" s="1" t="s">
        <v>89</v>
      </c>
      <c r="C19" s="1" t="s">
        <v>74</v>
      </c>
      <c r="D19" s="1">
        <v>28</v>
      </c>
      <c r="E19" s="1" t="s">
        <v>78</v>
      </c>
      <c r="F19" s="1" t="s">
        <v>76</v>
      </c>
      <c r="G19" s="1">
        <v>0</v>
      </c>
      <c r="H19" s="1">
        <v>2478</v>
      </c>
      <c r="I19" s="1">
        <v>0</v>
      </c>
      <c r="J19">
        <f t="shared" si="0"/>
        <v>9.10708252728835</v>
      </c>
      <c r="K19">
        <f t="shared" si="1"/>
        <v>3.7556600583043706E-2</v>
      </c>
      <c r="L19">
        <f t="shared" si="2"/>
        <v>-12.046333760927919</v>
      </c>
      <c r="M19">
        <f t="shared" si="3"/>
        <v>1.0094300613187439</v>
      </c>
      <c r="N19">
        <f t="shared" si="4"/>
        <v>2.5294112898212728</v>
      </c>
      <c r="O19">
        <f t="shared" si="5"/>
        <v>35.117561340332031</v>
      </c>
      <c r="P19" s="1">
        <v>5</v>
      </c>
      <c r="Q19">
        <f t="shared" si="6"/>
        <v>1.6395652592182159</v>
      </c>
      <c r="R19" s="1">
        <v>1</v>
      </c>
      <c r="S19">
        <f t="shared" si="7"/>
        <v>3.2791305184364319</v>
      </c>
      <c r="T19" s="1">
        <v>35.838645935058594</v>
      </c>
      <c r="U19" s="1">
        <v>35.117561340332031</v>
      </c>
      <c r="V19" s="1">
        <v>35.855274200439453</v>
      </c>
      <c r="W19" s="1">
        <v>399.79925537109375</v>
      </c>
      <c r="X19" s="1">
        <v>387.90274047851562</v>
      </c>
      <c r="Y19" s="1">
        <v>31.156339645385742</v>
      </c>
      <c r="Z19" s="1">
        <v>32.379657745361328</v>
      </c>
      <c r="AA19" s="1">
        <v>51.328342437744141</v>
      </c>
      <c r="AB19" s="1">
        <v>53.343692779541016</v>
      </c>
      <c r="AC19" s="1">
        <v>399.21957397460938</v>
      </c>
      <c r="AD19" s="1">
        <v>6.0261092185974121</v>
      </c>
      <c r="AE19" s="1">
        <v>7.5613203048706055</v>
      </c>
      <c r="AF19" s="1">
        <v>97.463539123535156</v>
      </c>
      <c r="AG19" s="1">
        <v>22.83404541015625</v>
      </c>
      <c r="AH19" s="1">
        <v>-0.69982552528381348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0.79843914794921866</v>
      </c>
      <c r="AQ19">
        <f t="shared" si="9"/>
        <v>1.0094300613187439E-3</v>
      </c>
      <c r="AR19">
        <f t="shared" si="10"/>
        <v>308.26756134033201</v>
      </c>
      <c r="AS19">
        <f t="shared" si="11"/>
        <v>308.98864593505857</v>
      </c>
      <c r="AT19">
        <f t="shared" si="12"/>
        <v>1.1449607371661443</v>
      </c>
      <c r="AU19">
        <f t="shared" si="13"/>
        <v>-0.35332610681644877</v>
      </c>
      <c r="AV19">
        <f t="shared" si="14"/>
        <v>5.6852473292929746</v>
      </c>
      <c r="AW19">
        <f t="shared" si="15"/>
        <v>58.332042735354769</v>
      </c>
      <c r="AX19">
        <f t="shared" si="16"/>
        <v>25.95238498999344</v>
      </c>
      <c r="AY19">
        <f t="shared" si="17"/>
        <v>35.478103637695312</v>
      </c>
      <c r="AZ19">
        <f t="shared" si="18"/>
        <v>5.7996481420541608</v>
      </c>
      <c r="BA19">
        <f t="shared" si="19"/>
        <v>3.7131327352033824E-2</v>
      </c>
      <c r="BB19">
        <f t="shared" si="20"/>
        <v>3.1558360394717018</v>
      </c>
      <c r="BC19">
        <f t="shared" si="21"/>
        <v>2.643812102582459</v>
      </c>
      <c r="BD19">
        <f t="shared" si="22"/>
        <v>2.3244916675472769E-2</v>
      </c>
      <c r="BE19">
        <f t="shared" si="23"/>
        <v>-1.1740783218033606</v>
      </c>
      <c r="BF19">
        <f t="shared" si="24"/>
        <v>-3.1055036492053649E-2</v>
      </c>
      <c r="BG19">
        <f t="shared" si="25"/>
        <v>53.923150841393529</v>
      </c>
      <c r="BH19">
        <f t="shared" si="26"/>
        <v>384.15340468882539</v>
      </c>
      <c r="BI19">
        <f t="shared" si="27"/>
        <v>1.2783502081460899E-2</v>
      </c>
    </row>
    <row r="20" spans="1:61">
      <c r="A20" s="1">
        <v>16</v>
      </c>
      <c r="B20" s="1" t="s">
        <v>92</v>
      </c>
      <c r="C20" s="1" t="s">
        <v>74</v>
      </c>
      <c r="D20" s="1">
        <v>6</v>
      </c>
      <c r="E20" s="1" t="s">
        <v>75</v>
      </c>
      <c r="F20" s="1" t="s">
        <v>76</v>
      </c>
      <c r="G20" s="1">
        <v>0</v>
      </c>
      <c r="H20" s="1">
        <v>3231.5</v>
      </c>
      <c r="I20" s="1">
        <v>0</v>
      </c>
      <c r="J20">
        <f t="shared" si="0"/>
        <v>12.435099343675445</v>
      </c>
      <c r="K20">
        <f t="shared" si="1"/>
        <v>0.63271780829961066</v>
      </c>
      <c r="L20">
        <f t="shared" si="2"/>
        <v>331.07204424892677</v>
      </c>
      <c r="M20">
        <f t="shared" si="3"/>
        <v>11.096486663838654</v>
      </c>
      <c r="N20">
        <f t="shared" si="4"/>
        <v>1.9265855729058421</v>
      </c>
      <c r="O20">
        <f t="shared" si="5"/>
        <v>37.112541198730469</v>
      </c>
      <c r="P20" s="1">
        <v>5</v>
      </c>
      <c r="Q20">
        <f t="shared" si="6"/>
        <v>1.6395652592182159</v>
      </c>
      <c r="R20" s="1">
        <v>1</v>
      </c>
      <c r="S20">
        <f t="shared" si="7"/>
        <v>3.2791305184364319</v>
      </c>
      <c r="T20" s="1">
        <v>37.269920349121094</v>
      </c>
      <c r="U20" s="1">
        <v>37.112541198730469</v>
      </c>
      <c r="V20" s="1">
        <v>37.223522186279297</v>
      </c>
      <c r="W20" s="1">
        <v>400.17324829101562</v>
      </c>
      <c r="X20" s="1">
        <v>379.32669067382812</v>
      </c>
      <c r="Y20" s="1">
        <v>32.051654815673828</v>
      </c>
      <c r="Z20" s="1">
        <v>45.319866180419922</v>
      </c>
      <c r="AA20" s="1">
        <v>48.823921203613281</v>
      </c>
      <c r="AB20" s="1">
        <v>69.035240173339844</v>
      </c>
      <c r="AC20" s="1">
        <v>399.20962524414062</v>
      </c>
      <c r="AD20" s="1">
        <v>1401.6134033203125</v>
      </c>
      <c r="AE20" s="1">
        <v>1711.872314453125</v>
      </c>
      <c r="AF20" s="1">
        <v>97.465560913085938</v>
      </c>
      <c r="AG20" s="1">
        <v>22.83404541015625</v>
      </c>
      <c r="AH20" s="1">
        <v>-0.69982552528381348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0.79841925048828122</v>
      </c>
      <c r="AQ20">
        <f t="shared" si="9"/>
        <v>1.1096486663838653E-2</v>
      </c>
      <c r="AR20">
        <f t="shared" si="10"/>
        <v>310.26254119873045</v>
      </c>
      <c r="AS20">
        <f t="shared" si="11"/>
        <v>310.41992034912107</v>
      </c>
      <c r="AT20">
        <f t="shared" si="12"/>
        <v>266.30654328915261</v>
      </c>
      <c r="AU20">
        <f t="shared" si="13"/>
        <v>-2.2751981709873497</v>
      </c>
      <c r="AV20">
        <f t="shared" si="14"/>
        <v>6.3437117506864631</v>
      </c>
      <c r="AW20">
        <f t="shared" si="15"/>
        <v>65.086700279121288</v>
      </c>
      <c r="AX20">
        <f t="shared" si="16"/>
        <v>19.766834098701366</v>
      </c>
      <c r="AY20">
        <f t="shared" si="17"/>
        <v>37.191230773925781</v>
      </c>
      <c r="AZ20">
        <f t="shared" si="18"/>
        <v>6.3709872655509452</v>
      </c>
      <c r="BA20">
        <f t="shared" si="19"/>
        <v>0.53037952943451705</v>
      </c>
      <c r="BB20">
        <f t="shared" si="20"/>
        <v>4.417126177780621</v>
      </c>
      <c r="BC20">
        <f t="shared" si="21"/>
        <v>1.9538610877703242</v>
      </c>
      <c r="BD20">
        <f t="shared" si="22"/>
        <v>0.33937797913826551</v>
      </c>
      <c r="BE20">
        <f t="shared" si="23"/>
        <v>32.268122495363656</v>
      </c>
      <c r="BF20">
        <f t="shared" si="24"/>
        <v>0.87278868687256683</v>
      </c>
      <c r="BG20">
        <f t="shared" si="25"/>
        <v>73.054690098294842</v>
      </c>
      <c r="BH20">
        <f t="shared" si="26"/>
        <v>374.20722866413462</v>
      </c>
      <c r="BI20">
        <f t="shared" si="27"/>
        <v>2.4276450568224622E-2</v>
      </c>
    </row>
    <row r="21" spans="1:61">
      <c r="A21" s="1">
        <v>17</v>
      </c>
      <c r="B21" s="1" t="s">
        <v>93</v>
      </c>
      <c r="C21" s="1" t="s">
        <v>74</v>
      </c>
      <c r="D21" s="1">
        <v>6</v>
      </c>
      <c r="E21" s="1" t="s">
        <v>78</v>
      </c>
      <c r="F21" s="1" t="s">
        <v>76</v>
      </c>
      <c r="G21" s="1">
        <v>0</v>
      </c>
      <c r="H21" s="1">
        <v>3305.5</v>
      </c>
      <c r="I21" s="1">
        <v>0</v>
      </c>
      <c r="J21">
        <f t="shared" si="0"/>
        <v>-1.539589872867632</v>
      </c>
      <c r="K21">
        <f t="shared" si="1"/>
        <v>0.28323267146408893</v>
      </c>
      <c r="L21">
        <f t="shared" si="2"/>
        <v>394.28249202662016</v>
      </c>
      <c r="M21">
        <f t="shared" si="3"/>
        <v>5.8725117442664514</v>
      </c>
      <c r="N21">
        <f t="shared" si="4"/>
        <v>2.0768799758633318</v>
      </c>
      <c r="O21">
        <f t="shared" si="5"/>
        <v>35.594497680664062</v>
      </c>
      <c r="P21" s="1">
        <v>4.5</v>
      </c>
      <c r="Q21">
        <f t="shared" si="6"/>
        <v>1.7493478804826736</v>
      </c>
      <c r="R21" s="1">
        <v>1</v>
      </c>
      <c r="S21">
        <f t="shared" si="7"/>
        <v>3.4986957609653473</v>
      </c>
      <c r="T21" s="1">
        <v>37.413997650146484</v>
      </c>
      <c r="U21" s="1">
        <v>35.594497680664062</v>
      </c>
      <c r="V21" s="1">
        <v>37.428531646728516</v>
      </c>
      <c r="W21" s="1">
        <v>399.95974731445312</v>
      </c>
      <c r="X21" s="1">
        <v>399.05368041992188</v>
      </c>
      <c r="Y21" s="1">
        <v>32.215293884277344</v>
      </c>
      <c r="Z21" s="1">
        <v>38.579124450683594</v>
      </c>
      <c r="AA21" s="1">
        <v>48.689582824707031</v>
      </c>
      <c r="AB21" s="1">
        <v>58.307754516601562</v>
      </c>
      <c r="AC21" s="1">
        <v>399.23751831054688</v>
      </c>
      <c r="AD21" s="1">
        <v>31.224395751953125</v>
      </c>
      <c r="AE21" s="1">
        <v>67.560531616210938</v>
      </c>
      <c r="AF21" s="1">
        <v>97.46527099609375</v>
      </c>
      <c r="AG21" s="1">
        <v>22.83404541015625</v>
      </c>
      <c r="AH21" s="1">
        <v>-0.69982552528381348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0.88719448513454846</v>
      </c>
      <c r="AQ21">
        <f t="shared" si="9"/>
        <v>5.8725117442664518E-3</v>
      </c>
      <c r="AR21">
        <f t="shared" si="10"/>
        <v>308.74449768066404</v>
      </c>
      <c r="AS21">
        <f t="shared" si="11"/>
        <v>310.56399765014646</v>
      </c>
      <c r="AT21">
        <f t="shared" si="12"/>
        <v>5.9326351184263331</v>
      </c>
      <c r="AU21">
        <f t="shared" si="13"/>
        <v>-2.2394548900633855</v>
      </c>
      <c r="AV21">
        <f t="shared" si="14"/>
        <v>5.8370047952412349</v>
      </c>
      <c r="AW21">
        <f t="shared" si="15"/>
        <v>59.888047666488021</v>
      </c>
      <c r="AX21">
        <f t="shared" si="16"/>
        <v>21.308923215804427</v>
      </c>
      <c r="AY21">
        <f t="shared" si="17"/>
        <v>36.504247665405273</v>
      </c>
      <c r="AZ21">
        <f t="shared" si="18"/>
        <v>6.1362628433544506</v>
      </c>
      <c r="BA21">
        <f t="shared" si="19"/>
        <v>0.26202107330247265</v>
      </c>
      <c r="BB21">
        <f t="shared" si="20"/>
        <v>3.7601248193779031</v>
      </c>
      <c r="BC21">
        <f t="shared" si="21"/>
        <v>2.3761380239765475</v>
      </c>
      <c r="BD21">
        <f t="shared" si="22"/>
        <v>0.16554536458109476</v>
      </c>
      <c r="BE21">
        <f t="shared" si="23"/>
        <v>38.428849934389703</v>
      </c>
      <c r="BF21">
        <f t="shared" si="24"/>
        <v>0.98804374291628883</v>
      </c>
      <c r="BG21">
        <f t="shared" si="25"/>
        <v>65.378937667185838</v>
      </c>
      <c r="BH21">
        <f t="shared" si="26"/>
        <v>399.64774359956738</v>
      </c>
      <c r="BI21">
        <f t="shared" si="27"/>
        <v>-2.5186367730903022E-3</v>
      </c>
    </row>
    <row r="22" spans="1:61">
      <c r="A22" s="1">
        <v>18</v>
      </c>
      <c r="B22" s="1" t="s">
        <v>94</v>
      </c>
      <c r="C22" s="1" t="s">
        <v>74</v>
      </c>
      <c r="D22" s="1">
        <v>8</v>
      </c>
      <c r="E22" s="1" t="s">
        <v>75</v>
      </c>
      <c r="F22" s="1" t="s">
        <v>76</v>
      </c>
      <c r="G22" s="1">
        <v>0</v>
      </c>
      <c r="H22" s="1">
        <v>3756.5</v>
      </c>
      <c r="I22" s="1">
        <v>0</v>
      </c>
      <c r="J22">
        <f t="shared" si="0"/>
        <v>11.850454331519465</v>
      </c>
      <c r="K22">
        <f t="shared" si="1"/>
        <v>0.48191928016455621</v>
      </c>
      <c r="L22">
        <f t="shared" si="2"/>
        <v>322.77902326260806</v>
      </c>
      <c r="M22">
        <f t="shared" si="3"/>
        <v>12.268362565617085</v>
      </c>
      <c r="N22">
        <f t="shared" si="4"/>
        <v>2.6388514478187322</v>
      </c>
      <c r="O22">
        <f t="shared" si="5"/>
        <v>38.966541290283203</v>
      </c>
      <c r="P22" s="1">
        <v>4</v>
      </c>
      <c r="Q22">
        <f t="shared" si="6"/>
        <v>1.8591305017471313</v>
      </c>
      <c r="R22" s="1">
        <v>1</v>
      </c>
      <c r="S22">
        <f t="shared" si="7"/>
        <v>3.7182610034942627</v>
      </c>
      <c r="T22" s="1">
        <v>38.486865997314453</v>
      </c>
      <c r="U22" s="1">
        <v>38.966541290283203</v>
      </c>
      <c r="V22" s="1">
        <v>38.379138946533203</v>
      </c>
      <c r="W22" s="1">
        <v>399.02078247070312</v>
      </c>
      <c r="X22" s="1">
        <v>382.44595336914062</v>
      </c>
      <c r="Y22" s="1">
        <v>33.151664733886719</v>
      </c>
      <c r="Z22" s="1">
        <v>44.892215728759766</v>
      </c>
      <c r="AA22" s="1">
        <v>47.270721435546875</v>
      </c>
      <c r="AB22" s="1">
        <v>64.011489868164062</v>
      </c>
      <c r="AC22" s="1">
        <v>399.21835327148438</v>
      </c>
      <c r="AD22" s="1">
        <v>1589.647216796875</v>
      </c>
      <c r="AE22" s="1">
        <v>1664.1619873046875</v>
      </c>
      <c r="AF22" s="1">
        <v>97.459053039550781</v>
      </c>
      <c r="AG22" s="1">
        <v>22.7674560546875</v>
      </c>
      <c r="AH22" s="1">
        <v>-0.90266799926757812</v>
      </c>
      <c r="AI22" s="1">
        <v>0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0.99804588317871079</v>
      </c>
      <c r="AQ22">
        <f t="shared" si="9"/>
        <v>1.2268362565617086E-2</v>
      </c>
      <c r="AR22">
        <f t="shared" si="10"/>
        <v>312.11654129028318</v>
      </c>
      <c r="AS22">
        <f t="shared" si="11"/>
        <v>311.63686599731443</v>
      </c>
      <c r="AT22">
        <f t="shared" si="12"/>
        <v>302.03296740139194</v>
      </c>
      <c r="AU22">
        <f t="shared" si="13"/>
        <v>-2.2572114602307569</v>
      </c>
      <c r="AV22">
        <f t="shared" si="14"/>
        <v>7.0140042815908856</v>
      </c>
      <c r="AW22">
        <f t="shared" si="15"/>
        <v>71.968730075229303</v>
      </c>
      <c r="AX22">
        <f t="shared" si="16"/>
        <v>27.076514346469537</v>
      </c>
      <c r="AY22">
        <f t="shared" si="17"/>
        <v>38.726703643798828</v>
      </c>
      <c r="AZ22">
        <f t="shared" si="18"/>
        <v>6.9239747806870122</v>
      </c>
      <c r="BA22">
        <f t="shared" si="19"/>
        <v>0.42662494113394389</v>
      </c>
      <c r="BB22">
        <f t="shared" si="20"/>
        <v>4.3751528337721535</v>
      </c>
      <c r="BC22">
        <f t="shared" si="21"/>
        <v>2.5488219469148587</v>
      </c>
      <c r="BD22">
        <f t="shared" si="22"/>
        <v>0.27111219153492117</v>
      </c>
      <c r="BE22">
        <f t="shared" si="23"/>
        <v>31.457737948204915</v>
      </c>
      <c r="BF22">
        <f t="shared" si="24"/>
        <v>0.84398598133697222</v>
      </c>
      <c r="BG22">
        <f t="shared" si="25"/>
        <v>64.62727960001844</v>
      </c>
      <c r="BH22">
        <f t="shared" si="26"/>
        <v>378.14337392877405</v>
      </c>
      <c r="BI22">
        <f t="shared" si="27"/>
        <v>2.0253234044889379E-2</v>
      </c>
    </row>
    <row r="23" spans="1:61">
      <c r="A23" s="1">
        <v>19</v>
      </c>
      <c r="B23" s="1" t="s">
        <v>95</v>
      </c>
      <c r="C23" s="1" t="s">
        <v>74</v>
      </c>
      <c r="D23" s="1">
        <v>8</v>
      </c>
      <c r="E23" s="1" t="s">
        <v>78</v>
      </c>
      <c r="F23" s="1" t="s">
        <v>76</v>
      </c>
      <c r="G23" s="1">
        <v>0</v>
      </c>
      <c r="H23" s="1">
        <v>3820.5</v>
      </c>
      <c r="I23" s="1">
        <v>0</v>
      </c>
      <c r="J23">
        <f t="shared" si="0"/>
        <v>-5.6992560417799654</v>
      </c>
      <c r="K23">
        <f t="shared" si="1"/>
        <v>3.4904864994358464E-2</v>
      </c>
      <c r="L23">
        <f t="shared" si="2"/>
        <v>645.64678139956152</v>
      </c>
      <c r="M23">
        <f t="shared" si="3"/>
        <v>0.91737969100568451</v>
      </c>
      <c r="N23">
        <f t="shared" si="4"/>
        <v>2.4634135149042908</v>
      </c>
      <c r="O23">
        <f t="shared" si="5"/>
        <v>35.428627014160156</v>
      </c>
      <c r="P23" s="1">
        <v>3.5</v>
      </c>
      <c r="Q23">
        <f t="shared" si="6"/>
        <v>1.9689131230115891</v>
      </c>
      <c r="R23" s="1">
        <v>1</v>
      </c>
      <c r="S23">
        <f t="shared" si="7"/>
        <v>3.9378262460231781</v>
      </c>
      <c r="T23" s="1">
        <v>38.452484130859375</v>
      </c>
      <c r="U23" s="1">
        <v>35.428627014160156</v>
      </c>
      <c r="V23" s="1">
        <v>38.436412811279297</v>
      </c>
      <c r="W23" s="1">
        <v>399.99603271484375</v>
      </c>
      <c r="X23" s="1">
        <v>404.66778564453125</v>
      </c>
      <c r="Y23" s="1">
        <v>33.293392181396484</v>
      </c>
      <c r="Z23" s="1">
        <v>34.070369720458984</v>
      </c>
      <c r="AA23" s="1">
        <v>47.560359954833984</v>
      </c>
      <c r="AB23" s="1">
        <v>48.670291900634766</v>
      </c>
      <c r="AC23" s="1">
        <v>399.16659545898438</v>
      </c>
      <c r="AD23" s="1">
        <v>39.573261260986328</v>
      </c>
      <c r="AE23" s="1">
        <v>52.459197998046875</v>
      </c>
      <c r="AF23" s="1">
        <v>97.457649230957031</v>
      </c>
      <c r="AG23" s="1">
        <v>22.7674560546875</v>
      </c>
      <c r="AH23" s="1">
        <v>-0.90266799926757812</v>
      </c>
      <c r="AI23" s="1">
        <v>0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1.1404759870256695</v>
      </c>
      <c r="AQ23">
        <f t="shared" si="9"/>
        <v>9.1737969100568449E-4</v>
      </c>
      <c r="AR23">
        <f t="shared" si="10"/>
        <v>308.57862701416013</v>
      </c>
      <c r="AS23">
        <f t="shared" si="11"/>
        <v>311.60248413085935</v>
      </c>
      <c r="AT23">
        <f t="shared" si="12"/>
        <v>7.5189195452373951</v>
      </c>
      <c r="AU23">
        <f t="shared" si="13"/>
        <v>5.1959465580040526E-2</v>
      </c>
      <c r="AV23">
        <f t="shared" si="14"/>
        <v>5.7838316562898022</v>
      </c>
      <c r="AW23">
        <f t="shared" si="15"/>
        <v>59.347128747002358</v>
      </c>
      <c r="AX23">
        <f t="shared" si="16"/>
        <v>25.276759026543374</v>
      </c>
      <c r="AY23">
        <f t="shared" si="17"/>
        <v>36.940555572509766</v>
      </c>
      <c r="AZ23">
        <f t="shared" si="18"/>
        <v>6.2844504728489969</v>
      </c>
      <c r="BA23">
        <f t="shared" si="19"/>
        <v>3.4598186901573492E-2</v>
      </c>
      <c r="BB23">
        <f t="shared" si="20"/>
        <v>3.3204181413855114</v>
      </c>
      <c r="BC23">
        <f t="shared" si="21"/>
        <v>2.9640323314634855</v>
      </c>
      <c r="BD23">
        <f t="shared" si="22"/>
        <v>2.1651212376189902E-2</v>
      </c>
      <c r="BE23">
        <f t="shared" si="23"/>
        <v>62.923217548734861</v>
      </c>
      <c r="BF23">
        <f t="shared" si="24"/>
        <v>1.595498342847363</v>
      </c>
      <c r="BG23">
        <f t="shared" si="25"/>
        <v>55.714306849953324</v>
      </c>
      <c r="BH23">
        <f t="shared" si="26"/>
        <v>406.62165439741824</v>
      </c>
      <c r="BI23">
        <f t="shared" si="27"/>
        <v>-7.808981555562612E-3</v>
      </c>
    </row>
    <row r="24" spans="1:61">
      <c r="A24" s="1">
        <v>3</v>
      </c>
      <c r="B24" s="1" t="s">
        <v>98</v>
      </c>
      <c r="C24" s="1" t="s">
        <v>99</v>
      </c>
      <c r="D24" s="1">
        <v>28</v>
      </c>
      <c r="E24" s="1" t="s">
        <v>75</v>
      </c>
      <c r="F24" s="1" t="s">
        <v>76</v>
      </c>
      <c r="G24" s="1">
        <v>0</v>
      </c>
      <c r="H24" s="1">
        <v>1156.5</v>
      </c>
      <c r="I24" s="1">
        <v>0</v>
      </c>
      <c r="J24">
        <f t="shared" si="0"/>
        <v>5.0745277425904352</v>
      </c>
      <c r="K24">
        <f t="shared" si="1"/>
        <v>0.11386289869723905</v>
      </c>
      <c r="L24">
        <f t="shared" si="2"/>
        <v>309.46177206563863</v>
      </c>
      <c r="M24">
        <f t="shared" si="3"/>
        <v>2.0831581498694942</v>
      </c>
      <c r="N24">
        <f t="shared" si="4"/>
        <v>1.7771652905685378</v>
      </c>
      <c r="O24">
        <f t="shared" si="5"/>
        <v>29.854885101318359</v>
      </c>
      <c r="P24" s="1">
        <v>4.5</v>
      </c>
      <c r="Q24">
        <f t="shared" si="6"/>
        <v>1.7493478804826736</v>
      </c>
      <c r="R24" s="1">
        <v>1</v>
      </c>
      <c r="S24">
        <f t="shared" si="7"/>
        <v>3.4986957609653473</v>
      </c>
      <c r="T24" s="1">
        <v>30.187602996826172</v>
      </c>
      <c r="U24" s="1">
        <v>29.854885101318359</v>
      </c>
      <c r="V24" s="1">
        <v>30.217527389526367</v>
      </c>
      <c r="W24" s="1">
        <v>399.94381713867188</v>
      </c>
      <c r="X24" s="1">
        <v>393.32888793945312</v>
      </c>
      <c r="Y24" s="1">
        <v>22.849969863891602</v>
      </c>
      <c r="Z24" s="1">
        <v>25.129220962524414</v>
      </c>
      <c r="AA24" s="1">
        <v>51.685466766357422</v>
      </c>
      <c r="AB24" s="1">
        <v>56.841011047363281</v>
      </c>
      <c r="AC24" s="1">
        <v>400.949462890625</v>
      </c>
      <c r="AD24" s="1">
        <v>329.16766357421875</v>
      </c>
      <c r="AE24" s="1">
        <v>378.3228759765625</v>
      </c>
      <c r="AF24" s="1">
        <v>97.41253662109375</v>
      </c>
      <c r="AG24" s="1">
        <v>21.33488655090332</v>
      </c>
      <c r="AH24" s="1">
        <v>-0.46630460023880005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0.89099880642361096</v>
      </c>
      <c r="AQ24">
        <f t="shared" si="9"/>
        <v>2.0831581498694943E-3</v>
      </c>
      <c r="AR24">
        <f t="shared" si="10"/>
        <v>303.00488510131834</v>
      </c>
      <c r="AS24">
        <f t="shared" si="11"/>
        <v>303.33760299682615</v>
      </c>
      <c r="AT24">
        <f t="shared" si="12"/>
        <v>62.541855294304696</v>
      </c>
      <c r="AU24">
        <f t="shared" si="13"/>
        <v>-0.24856847735752474</v>
      </c>
      <c r="AV24">
        <f t="shared" si="14"/>
        <v>4.2250664478400042</v>
      </c>
      <c r="AW24">
        <f t="shared" si="15"/>
        <v>43.372922976785581</v>
      </c>
      <c r="AX24">
        <f t="shared" si="16"/>
        <v>18.243702014261167</v>
      </c>
      <c r="AY24">
        <f t="shared" si="17"/>
        <v>30.021244049072266</v>
      </c>
      <c r="AZ24">
        <f t="shared" si="18"/>
        <v>4.2656513120416344</v>
      </c>
      <c r="BA24">
        <f t="shared" si="19"/>
        <v>0.11027409615556666</v>
      </c>
      <c r="BB24">
        <f t="shared" si="20"/>
        <v>2.4479011572714664</v>
      </c>
      <c r="BC24">
        <f t="shared" si="21"/>
        <v>1.817750154770168</v>
      </c>
      <c r="BD24">
        <f t="shared" si="22"/>
        <v>6.9235000245480946E-2</v>
      </c>
      <c r="BE24">
        <f t="shared" si="23"/>
        <v>30.145456204172593</v>
      </c>
      <c r="BF24">
        <f t="shared" si="24"/>
        <v>0.78677610914069307</v>
      </c>
      <c r="BG24">
        <f t="shared" si="25"/>
        <v>57.818568390297088</v>
      </c>
      <c r="BH24">
        <f t="shared" si="26"/>
        <v>391.37084044960596</v>
      </c>
      <c r="BI24">
        <f t="shared" si="27"/>
        <v>7.4967754111769152E-3</v>
      </c>
    </row>
    <row r="25" spans="1:61">
      <c r="A25" s="1">
        <v>4</v>
      </c>
      <c r="B25" s="1" t="s">
        <v>100</v>
      </c>
      <c r="C25" s="1" t="s">
        <v>99</v>
      </c>
      <c r="D25" s="1">
        <v>28</v>
      </c>
      <c r="E25" s="1" t="s">
        <v>78</v>
      </c>
      <c r="F25" s="1" t="s">
        <v>76</v>
      </c>
      <c r="G25" s="1">
        <v>0</v>
      </c>
      <c r="H25" s="1">
        <v>1350.5</v>
      </c>
      <c r="I25" s="1">
        <v>0</v>
      </c>
      <c r="J25">
        <f t="shared" si="0"/>
        <v>-1.5187948674664897</v>
      </c>
      <c r="K25">
        <f t="shared" si="1"/>
        <v>4.2633432765114165E-2</v>
      </c>
      <c r="L25">
        <f t="shared" si="2"/>
        <v>444.66411732067701</v>
      </c>
      <c r="M25">
        <f t="shared" si="3"/>
        <v>0.86687729789003298</v>
      </c>
      <c r="N25">
        <f t="shared" si="4"/>
        <v>1.9339033243789032</v>
      </c>
      <c r="O25">
        <f t="shared" si="5"/>
        <v>29.910263061523438</v>
      </c>
      <c r="P25" s="1">
        <v>3</v>
      </c>
      <c r="Q25">
        <f t="shared" si="6"/>
        <v>2.0786957442760468</v>
      </c>
      <c r="R25" s="1">
        <v>1</v>
      </c>
      <c r="S25">
        <f t="shared" si="7"/>
        <v>4.1573914885520935</v>
      </c>
      <c r="T25" s="1">
        <v>30.381908416748047</v>
      </c>
      <c r="U25" s="1">
        <v>29.910263061523438</v>
      </c>
      <c r="V25" s="1">
        <v>30.464458465576172</v>
      </c>
      <c r="W25" s="1">
        <v>400.165771484375</v>
      </c>
      <c r="X25" s="1">
        <v>401.0419921875</v>
      </c>
      <c r="Y25" s="1">
        <v>23.024333953857422</v>
      </c>
      <c r="Z25" s="1">
        <v>23.657567977905273</v>
      </c>
      <c r="AA25" s="1">
        <v>51.505107879638672</v>
      </c>
      <c r="AB25" s="1">
        <v>52.921646118164062</v>
      </c>
      <c r="AC25" s="1">
        <v>400.97454833984375</v>
      </c>
      <c r="AD25" s="1">
        <v>5.1380815505981445</v>
      </c>
      <c r="AE25" s="1">
        <v>2.9071164131164551</v>
      </c>
      <c r="AF25" s="1">
        <v>97.416419982910156</v>
      </c>
      <c r="AG25" s="1">
        <v>21.33488655090332</v>
      </c>
      <c r="AH25" s="1">
        <v>-0.46630460023880005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1.336581827799479</v>
      </c>
      <c r="AQ25">
        <f t="shared" si="9"/>
        <v>8.6687729789003301E-4</v>
      </c>
      <c r="AR25">
        <f t="shared" si="10"/>
        <v>303.06026306152341</v>
      </c>
      <c r="AS25">
        <f t="shared" si="11"/>
        <v>303.53190841674802</v>
      </c>
      <c r="AT25">
        <f t="shared" si="12"/>
        <v>0.97623548236350643</v>
      </c>
      <c r="AU25">
        <f t="shared" si="13"/>
        <v>-0.26575897080765309</v>
      </c>
      <c r="AV25">
        <f t="shared" si="14"/>
        <v>4.2385389022887701</v>
      </c>
      <c r="AW25">
        <f t="shared" si="15"/>
        <v>43.509491552166878</v>
      </c>
      <c r="AX25">
        <f t="shared" si="16"/>
        <v>19.851923574261605</v>
      </c>
      <c r="AY25">
        <f t="shared" si="17"/>
        <v>30.146085739135742</v>
      </c>
      <c r="AZ25">
        <f t="shared" si="18"/>
        <v>4.2963303822118819</v>
      </c>
      <c r="BA25">
        <f t="shared" si="19"/>
        <v>4.2200671145031336E-2</v>
      </c>
      <c r="BB25">
        <f t="shared" si="20"/>
        <v>2.3046355779098668</v>
      </c>
      <c r="BC25">
        <f t="shared" si="21"/>
        <v>1.9916948043020151</v>
      </c>
      <c r="BD25">
        <f t="shared" si="22"/>
        <v>2.6413961961710652E-2</v>
      </c>
      <c r="BE25">
        <f t="shared" si="23"/>
        <v>43.317586404241105</v>
      </c>
      <c r="BF25">
        <f t="shared" si="24"/>
        <v>1.1087719639911979</v>
      </c>
      <c r="BG25">
        <f t="shared" si="25"/>
        <v>53.267036847761652</v>
      </c>
      <c r="BH25">
        <f t="shared" si="26"/>
        <v>401.53517958077913</v>
      </c>
      <c r="BI25">
        <f t="shared" si="27"/>
        <v>-2.0148098170126418E-3</v>
      </c>
    </row>
    <row r="26" spans="1:61">
      <c r="A26" s="1">
        <v>9</v>
      </c>
      <c r="B26" s="1" t="s">
        <v>107</v>
      </c>
      <c r="C26" s="1" t="s">
        <v>99</v>
      </c>
      <c r="D26" s="1">
        <v>35</v>
      </c>
      <c r="E26" s="1" t="s">
        <v>75</v>
      </c>
      <c r="F26" s="1" t="s">
        <v>76</v>
      </c>
      <c r="G26" s="1">
        <v>0</v>
      </c>
      <c r="H26" s="1">
        <v>1925.5</v>
      </c>
      <c r="I26" s="1">
        <v>0</v>
      </c>
      <c r="J26">
        <f t="shared" si="0"/>
        <v>1.2497023765094439</v>
      </c>
      <c r="K26">
        <f t="shared" si="1"/>
        <v>0.36709848092907194</v>
      </c>
      <c r="L26">
        <f t="shared" si="2"/>
        <v>380.78079063182054</v>
      </c>
      <c r="M26">
        <f t="shared" si="3"/>
        <v>6.0675215004576755</v>
      </c>
      <c r="N26">
        <f t="shared" si="4"/>
        <v>1.6885399571521891</v>
      </c>
      <c r="O26">
        <f t="shared" si="5"/>
        <v>30.542627334594727</v>
      </c>
      <c r="P26" s="1">
        <v>3</v>
      </c>
      <c r="Q26">
        <f t="shared" si="6"/>
        <v>2.0786957442760468</v>
      </c>
      <c r="R26" s="1">
        <v>1</v>
      </c>
      <c r="S26">
        <f t="shared" si="7"/>
        <v>4.1573914885520935</v>
      </c>
      <c r="T26" s="1">
        <v>31.087085723876953</v>
      </c>
      <c r="U26" s="1">
        <v>30.542627334594727</v>
      </c>
      <c r="V26" s="1">
        <v>31.160320281982422</v>
      </c>
      <c r="W26" s="1">
        <v>400.451904296875</v>
      </c>
      <c r="X26" s="1">
        <v>397.71145629882812</v>
      </c>
      <c r="Y26" s="1">
        <v>23.367809295654297</v>
      </c>
      <c r="Z26" s="1">
        <v>27.781284332275391</v>
      </c>
      <c r="AA26" s="1">
        <v>50.212448120117188</v>
      </c>
      <c r="AB26" s="1">
        <v>59.696067810058594</v>
      </c>
      <c r="AC26" s="1">
        <v>400.97369384765625</v>
      </c>
      <c r="AD26" s="1">
        <v>327.01510620117188</v>
      </c>
      <c r="AE26" s="1">
        <v>368.4423828125</v>
      </c>
      <c r="AF26" s="1">
        <v>97.422317504882812</v>
      </c>
      <c r="AG26" s="1">
        <v>21.33488655090332</v>
      </c>
      <c r="AH26" s="1">
        <v>-0.46630460023880005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1.3365789794921874</v>
      </c>
      <c r="AQ26">
        <f t="shared" si="9"/>
        <v>6.0675215004576755E-3</v>
      </c>
      <c r="AR26">
        <f t="shared" si="10"/>
        <v>303.6926273345947</v>
      </c>
      <c r="AS26">
        <f t="shared" si="11"/>
        <v>304.23708572387693</v>
      </c>
      <c r="AT26">
        <f t="shared" si="12"/>
        <v>62.132869398557887</v>
      </c>
      <c r="AU26">
        <f t="shared" si="13"/>
        <v>-1.6722539012749209</v>
      </c>
      <c r="AV26">
        <f t="shared" si="14"/>
        <v>4.3950570600645484</v>
      </c>
      <c r="AW26">
        <f t="shared" si="15"/>
        <v>45.113452159914672</v>
      </c>
      <c r="AX26">
        <f t="shared" si="16"/>
        <v>17.332167827639282</v>
      </c>
      <c r="AY26">
        <f t="shared" si="17"/>
        <v>30.81485652923584</v>
      </c>
      <c r="AZ26">
        <f t="shared" si="18"/>
        <v>4.4639726487350435</v>
      </c>
      <c r="BA26">
        <f t="shared" si="19"/>
        <v>0.33731362216942584</v>
      </c>
      <c r="BB26">
        <f t="shared" si="20"/>
        <v>2.7065171029123594</v>
      </c>
      <c r="BC26">
        <f t="shared" si="21"/>
        <v>1.7574555458226842</v>
      </c>
      <c r="BD26">
        <f t="shared" si="22"/>
        <v>0.21330889586005439</v>
      </c>
      <c r="BE26">
        <f t="shared" si="23"/>
        <v>37.096547084693526</v>
      </c>
      <c r="BF26">
        <f t="shared" si="24"/>
        <v>0.95742977628915371</v>
      </c>
      <c r="BG26">
        <f t="shared" si="25"/>
        <v>63.362766260713578</v>
      </c>
      <c r="BH26">
        <f t="shared" si="26"/>
        <v>397.30564938530233</v>
      </c>
      <c r="BI26">
        <f t="shared" si="27"/>
        <v>1.9930398598846473E-3</v>
      </c>
    </row>
    <row r="27" spans="1:61">
      <c r="A27" s="1">
        <v>11</v>
      </c>
      <c r="B27" s="1" t="s">
        <v>108</v>
      </c>
      <c r="C27" s="1" t="s">
        <v>99</v>
      </c>
      <c r="D27" s="1">
        <v>35</v>
      </c>
      <c r="E27" s="1" t="s">
        <v>78</v>
      </c>
      <c r="F27" s="1" t="s">
        <v>76</v>
      </c>
      <c r="G27" s="1">
        <v>0</v>
      </c>
      <c r="H27" s="1">
        <v>2125.5</v>
      </c>
      <c r="I27" s="1">
        <v>0</v>
      </c>
      <c r="J27">
        <f t="shared" si="0"/>
        <v>-0.73847860989686509</v>
      </c>
      <c r="K27">
        <f t="shared" si="1"/>
        <v>0.1076835403840414</v>
      </c>
      <c r="L27">
        <f t="shared" si="2"/>
        <v>399.8655441129788</v>
      </c>
      <c r="M27">
        <f t="shared" si="3"/>
        <v>1.935543042663473</v>
      </c>
      <c r="N27">
        <f t="shared" si="4"/>
        <v>1.7457092973978452</v>
      </c>
      <c r="O27">
        <f t="shared" si="5"/>
        <v>30.014286041259766</v>
      </c>
      <c r="P27" s="1">
        <v>5</v>
      </c>
      <c r="Q27">
        <f t="shared" si="6"/>
        <v>1.6395652592182159</v>
      </c>
      <c r="R27" s="1">
        <v>1</v>
      </c>
      <c r="S27">
        <f t="shared" si="7"/>
        <v>3.2791305184364319</v>
      </c>
      <c r="T27" s="1">
        <v>31.397615432739258</v>
      </c>
      <c r="U27" s="1">
        <v>30.014286041259766</v>
      </c>
      <c r="V27" s="1">
        <v>31.498271942138672</v>
      </c>
      <c r="W27" s="1">
        <v>400.46121215820312</v>
      </c>
      <c r="X27" s="1">
        <v>400.4156494140625</v>
      </c>
      <c r="Y27" s="1">
        <v>23.496990203857422</v>
      </c>
      <c r="Z27" s="1">
        <v>25.847888946533203</v>
      </c>
      <c r="AA27" s="1">
        <v>49.607013702392578</v>
      </c>
      <c r="AB27" s="1">
        <v>54.570243835449219</v>
      </c>
      <c r="AC27" s="1">
        <v>401.01968383789062</v>
      </c>
      <c r="AD27" s="1">
        <v>6.3216371536254883</v>
      </c>
      <c r="AE27" s="1">
        <v>10.206864356994629</v>
      </c>
      <c r="AF27" s="1">
        <v>97.425277709960938</v>
      </c>
      <c r="AG27" s="1">
        <v>21.33488655090332</v>
      </c>
      <c r="AH27" s="1">
        <v>-0.46630460023880005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0.80203936767578121</v>
      </c>
      <c r="AQ27">
        <f t="shared" si="9"/>
        <v>1.9355430426634731E-3</v>
      </c>
      <c r="AR27">
        <f t="shared" si="10"/>
        <v>303.16428604125974</v>
      </c>
      <c r="AS27">
        <f t="shared" si="11"/>
        <v>304.54761543273924</v>
      </c>
      <c r="AT27">
        <f t="shared" si="12"/>
        <v>1.2011110441168853</v>
      </c>
      <c r="AU27">
        <f t="shared" si="13"/>
        <v>-0.70037836973891776</v>
      </c>
      <c r="AV27">
        <f t="shared" si="14"/>
        <v>4.2639470562300721</v>
      </c>
      <c r="AW27">
        <f t="shared" si="15"/>
        <v>43.766332069629996</v>
      </c>
      <c r="AX27">
        <f t="shared" si="16"/>
        <v>17.918443123096793</v>
      </c>
      <c r="AY27">
        <f t="shared" si="17"/>
        <v>30.705950736999512</v>
      </c>
      <c r="AZ27">
        <f t="shared" si="18"/>
        <v>4.4362907008589918</v>
      </c>
      <c r="BA27">
        <f t="shared" si="19"/>
        <v>0.10425974897764814</v>
      </c>
      <c r="BB27">
        <f t="shared" si="20"/>
        <v>2.5182377588322269</v>
      </c>
      <c r="BC27">
        <f t="shared" si="21"/>
        <v>1.9180529420267649</v>
      </c>
      <c r="BD27">
        <f t="shared" si="22"/>
        <v>6.5461536518617927E-2</v>
      </c>
      <c r="BE27">
        <f t="shared" si="23"/>
        <v>38.957011681851597</v>
      </c>
      <c r="BF27">
        <f t="shared" si="24"/>
        <v>0.99862616433226647</v>
      </c>
      <c r="BG27">
        <f t="shared" si="25"/>
        <v>58.931072955567146</v>
      </c>
      <c r="BH27">
        <f t="shared" si="26"/>
        <v>400.71967699629982</v>
      </c>
      <c r="BI27">
        <f t="shared" si="27"/>
        <v>-1.0860294448769936E-3</v>
      </c>
    </row>
    <row r="28" spans="1:61">
      <c r="A28" s="1">
        <v>22</v>
      </c>
      <c r="B28" s="1" t="s">
        <v>119</v>
      </c>
      <c r="C28" s="1" t="s">
        <v>99</v>
      </c>
      <c r="D28" s="1">
        <v>14</v>
      </c>
      <c r="E28" s="1" t="s">
        <v>75</v>
      </c>
      <c r="F28" s="1" t="s">
        <v>76</v>
      </c>
      <c r="G28" s="1">
        <v>0</v>
      </c>
      <c r="H28" s="1">
        <v>5196.5</v>
      </c>
      <c r="I28" s="1">
        <v>0</v>
      </c>
      <c r="J28">
        <f t="shared" si="0"/>
        <v>12.014958118226424</v>
      </c>
      <c r="K28">
        <f t="shared" si="1"/>
        <v>0.45529776260325872</v>
      </c>
      <c r="L28">
        <f t="shared" si="2"/>
        <v>321.58226224057512</v>
      </c>
      <c r="M28">
        <f t="shared" si="3"/>
        <v>7.2990550929141618</v>
      </c>
      <c r="N28">
        <f t="shared" si="4"/>
        <v>1.7120451669223464</v>
      </c>
      <c r="O28">
        <f t="shared" si="5"/>
        <v>34.076686859130859</v>
      </c>
      <c r="P28" s="1">
        <v>5.5</v>
      </c>
      <c r="Q28">
        <f t="shared" si="6"/>
        <v>1.5297826379537582</v>
      </c>
      <c r="R28" s="1">
        <v>1</v>
      </c>
      <c r="S28">
        <f t="shared" si="7"/>
        <v>3.0595652759075165</v>
      </c>
      <c r="T28" s="1">
        <v>34.669116973876953</v>
      </c>
      <c r="U28" s="1">
        <v>34.076686859130859</v>
      </c>
      <c r="V28" s="1">
        <v>34.720943450927734</v>
      </c>
      <c r="W28" s="1">
        <v>399.6434326171875</v>
      </c>
      <c r="X28" s="1">
        <v>379.319580078125</v>
      </c>
      <c r="Y28" s="1">
        <v>27.828910827636719</v>
      </c>
      <c r="Z28" s="1">
        <v>37.487152099609375</v>
      </c>
      <c r="AA28" s="1">
        <v>48.911388397216797</v>
      </c>
      <c r="AB28" s="1">
        <v>65.886466979980469</v>
      </c>
      <c r="AC28" s="1">
        <v>400.07168579101562</v>
      </c>
      <c r="AD28" s="1">
        <v>1014.7958984375</v>
      </c>
      <c r="AE28" s="1">
        <v>1233.717529296875</v>
      </c>
      <c r="AF28" s="1">
        <v>97.469734191894531</v>
      </c>
      <c r="AG28" s="1">
        <v>21.33488655090332</v>
      </c>
      <c r="AH28" s="1">
        <v>-0.46630460023880005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0.72740306507457375</v>
      </c>
      <c r="AQ28">
        <f t="shared" si="9"/>
        <v>7.2990550929141621E-3</v>
      </c>
      <c r="AR28">
        <f t="shared" si="10"/>
        <v>307.22668685913084</v>
      </c>
      <c r="AS28">
        <f t="shared" si="11"/>
        <v>307.81911697387693</v>
      </c>
      <c r="AT28">
        <f t="shared" si="12"/>
        <v>192.81121828366304</v>
      </c>
      <c r="AU28">
        <f t="shared" si="13"/>
        <v>-1.3349803943361764</v>
      </c>
      <c r="AV28">
        <f t="shared" si="14"/>
        <v>5.3659079176823932</v>
      </c>
      <c r="AW28">
        <f t="shared" si="15"/>
        <v>55.052042176684381</v>
      </c>
      <c r="AX28">
        <f t="shared" si="16"/>
        <v>17.564890077075006</v>
      </c>
      <c r="AY28">
        <f t="shared" si="17"/>
        <v>34.372901916503906</v>
      </c>
      <c r="AZ28">
        <f t="shared" si="18"/>
        <v>5.4551578049192306</v>
      </c>
      <c r="BA28">
        <f t="shared" si="19"/>
        <v>0.39632076965636898</v>
      </c>
      <c r="BB28">
        <f t="shared" si="20"/>
        <v>3.6538627507600467</v>
      </c>
      <c r="BC28">
        <f t="shared" si="21"/>
        <v>1.8012950541591839</v>
      </c>
      <c r="BD28">
        <f t="shared" si="22"/>
        <v>0.25240034080096202</v>
      </c>
      <c r="BE28">
        <f t="shared" si="23"/>
        <v>31.344537621416979</v>
      </c>
      <c r="BF28">
        <f t="shared" si="24"/>
        <v>0.84778714079126039</v>
      </c>
      <c r="BG28">
        <f t="shared" si="25"/>
        <v>70.879576165899522</v>
      </c>
      <c r="BH28">
        <f t="shared" si="26"/>
        <v>374.0181100989318</v>
      </c>
      <c r="BI28">
        <f t="shared" si="27"/>
        <v>2.2769355709691737E-2</v>
      </c>
    </row>
    <row r="29" spans="1:61">
      <c r="A29" s="1">
        <v>23</v>
      </c>
      <c r="B29" s="1" t="s">
        <v>120</v>
      </c>
      <c r="C29" s="1" t="s">
        <v>99</v>
      </c>
      <c r="D29" s="1">
        <v>14</v>
      </c>
      <c r="E29" s="1" t="s">
        <v>78</v>
      </c>
      <c r="F29" s="1" t="s">
        <v>76</v>
      </c>
      <c r="G29" s="1">
        <v>0</v>
      </c>
      <c r="H29" s="1">
        <v>5340.5</v>
      </c>
      <c r="I29" s="1">
        <v>0</v>
      </c>
      <c r="J29">
        <f t="shared" si="0"/>
        <v>-0.60454300584990028</v>
      </c>
      <c r="K29">
        <f t="shared" si="1"/>
        <v>0.2291301319220572</v>
      </c>
      <c r="L29">
        <f t="shared" si="2"/>
        <v>391.33412916867286</v>
      </c>
      <c r="M29">
        <f t="shared" si="3"/>
        <v>3.7909223677081907</v>
      </c>
      <c r="N29">
        <f t="shared" si="4"/>
        <v>1.6698158221877364</v>
      </c>
      <c r="O29">
        <f t="shared" si="5"/>
        <v>32.503471374511719</v>
      </c>
      <c r="P29" s="1">
        <v>6</v>
      </c>
      <c r="Q29">
        <f t="shared" si="6"/>
        <v>1.4200000166893005</v>
      </c>
      <c r="R29" s="1">
        <v>1</v>
      </c>
      <c r="S29">
        <f t="shared" si="7"/>
        <v>2.8400000333786011</v>
      </c>
      <c r="T29" s="1">
        <v>34.625209808349609</v>
      </c>
      <c r="U29" s="1">
        <v>32.503471374511719</v>
      </c>
      <c r="V29" s="1">
        <v>34.741172790527344</v>
      </c>
      <c r="W29" s="1">
        <v>399.34603881835938</v>
      </c>
      <c r="X29" s="1">
        <v>397.99014282226562</v>
      </c>
      <c r="Y29" s="1">
        <v>27.776767730712891</v>
      </c>
      <c r="Z29" s="1">
        <v>33.272274017333984</v>
      </c>
      <c r="AA29" s="1">
        <v>48.938915252685547</v>
      </c>
      <c r="AB29" s="1">
        <v>58.621253967285156</v>
      </c>
      <c r="AC29" s="1">
        <v>400.12216186523438</v>
      </c>
      <c r="AD29" s="1">
        <v>29.69340705871582</v>
      </c>
      <c r="AE29" s="1">
        <v>32.456130981445312</v>
      </c>
      <c r="AF29" s="1">
        <v>97.46978759765625</v>
      </c>
      <c r="AG29" s="1">
        <v>21.33488655090332</v>
      </c>
      <c r="AH29" s="1">
        <v>-0.46630460023880005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0.66687026977539055</v>
      </c>
      <c r="AQ29">
        <f t="shared" si="9"/>
        <v>3.7909223677081907E-3</v>
      </c>
      <c r="AR29">
        <f t="shared" si="10"/>
        <v>305.6534713745117</v>
      </c>
      <c r="AS29">
        <f t="shared" si="11"/>
        <v>307.77520980834959</v>
      </c>
      <c r="AT29">
        <f t="shared" si="12"/>
        <v>5.6417472703614067</v>
      </c>
      <c r="AU29">
        <f t="shared" si="13"/>
        <v>-1.5846142973869481</v>
      </c>
      <c r="AV29">
        <f t="shared" si="14"/>
        <v>4.9128573035482965</v>
      </c>
      <c r="AW29">
        <f t="shared" si="15"/>
        <v>50.403898732476883</v>
      </c>
      <c r="AX29">
        <f t="shared" si="16"/>
        <v>17.131624715142898</v>
      </c>
      <c r="AY29">
        <f t="shared" si="17"/>
        <v>33.564340591430664</v>
      </c>
      <c r="AZ29">
        <f t="shared" si="18"/>
        <v>5.214532534300675</v>
      </c>
      <c r="BA29">
        <f t="shared" si="19"/>
        <v>0.2120241069159538</v>
      </c>
      <c r="BB29">
        <f t="shared" si="20"/>
        <v>3.2430414813605601</v>
      </c>
      <c r="BC29">
        <f t="shared" si="21"/>
        <v>1.9714910529401148</v>
      </c>
      <c r="BD29">
        <f t="shared" si="22"/>
        <v>0.13395262684017309</v>
      </c>
      <c r="BE29">
        <f t="shared" si="23"/>
        <v>38.143254449784322</v>
      </c>
      <c r="BF29">
        <f t="shared" si="24"/>
        <v>0.98327593340278985</v>
      </c>
      <c r="BG29">
        <f t="shared" si="25"/>
        <v>67.175467052341844</v>
      </c>
      <c r="BH29">
        <f t="shared" si="26"/>
        <v>398.27751361392245</v>
      </c>
      <c r="BI29">
        <f t="shared" si="27"/>
        <v>-1.019652312346214E-3</v>
      </c>
    </row>
    <row r="30" spans="1:61">
      <c r="A30" s="1">
        <v>26</v>
      </c>
      <c r="B30" s="1" t="s">
        <v>124</v>
      </c>
      <c r="C30" s="1" t="s">
        <v>99</v>
      </c>
      <c r="D30" s="1">
        <v>12</v>
      </c>
      <c r="E30" s="1" t="s">
        <v>75</v>
      </c>
      <c r="F30" s="1" t="s">
        <v>76</v>
      </c>
      <c r="G30" s="1">
        <v>0</v>
      </c>
      <c r="H30" s="1">
        <v>6237</v>
      </c>
      <c r="I30" s="1">
        <v>0</v>
      </c>
      <c r="J30">
        <f t="shared" si="0"/>
        <v>6.4089454169537392</v>
      </c>
      <c r="K30">
        <f t="shared" si="1"/>
        <v>0.21954850811150209</v>
      </c>
      <c r="L30">
        <f t="shared" si="2"/>
        <v>328.40654848207657</v>
      </c>
      <c r="M30">
        <f t="shared" si="3"/>
        <v>5.3119268219163294</v>
      </c>
      <c r="N30">
        <f t="shared" si="4"/>
        <v>2.3777673575663414</v>
      </c>
      <c r="O30">
        <f t="shared" si="5"/>
        <v>34.742347717285156</v>
      </c>
      <c r="P30" s="1">
        <v>3.5</v>
      </c>
      <c r="Q30">
        <f t="shared" si="6"/>
        <v>1.9689131230115891</v>
      </c>
      <c r="R30" s="1">
        <v>1</v>
      </c>
      <c r="S30">
        <f t="shared" si="7"/>
        <v>3.9378262460231781</v>
      </c>
      <c r="T30" s="1">
        <v>34.766555786132812</v>
      </c>
      <c r="U30" s="1">
        <v>34.742347717285156</v>
      </c>
      <c r="V30" s="1">
        <v>34.770133972167969</v>
      </c>
      <c r="W30" s="1">
        <v>399.37832641601562</v>
      </c>
      <c r="X30" s="1">
        <v>391.95138549804688</v>
      </c>
      <c r="Y30" s="1">
        <v>28.240573883056641</v>
      </c>
      <c r="Z30" s="1">
        <v>32.734756469726562</v>
      </c>
      <c r="AA30" s="1">
        <v>49.365154266357422</v>
      </c>
      <c r="AB30" s="1">
        <v>57.221084594726562</v>
      </c>
      <c r="AC30" s="1">
        <v>400.14279174804688</v>
      </c>
      <c r="AD30" s="1">
        <v>1392.844970703125</v>
      </c>
      <c r="AE30" s="1">
        <v>1487.987548828125</v>
      </c>
      <c r="AF30" s="1">
        <v>97.465560913085938</v>
      </c>
      <c r="AG30" s="1">
        <v>21.33488655090332</v>
      </c>
      <c r="AH30" s="1">
        <v>-0.46630460023880005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1.143265119280134</v>
      </c>
      <c r="AQ30">
        <f t="shared" si="9"/>
        <v>5.3119268219163291E-3</v>
      </c>
      <c r="AR30">
        <f t="shared" si="10"/>
        <v>307.89234771728513</v>
      </c>
      <c r="AS30">
        <f t="shared" si="11"/>
        <v>307.91655578613279</v>
      </c>
      <c r="AT30">
        <f t="shared" si="12"/>
        <v>264.64054111279256</v>
      </c>
      <c r="AU30">
        <f t="shared" si="13"/>
        <v>0.26972391259668949</v>
      </c>
      <c r="AV30">
        <f t="shared" si="14"/>
        <v>5.5682787582415099</v>
      </c>
      <c r="AW30">
        <f t="shared" si="15"/>
        <v>57.130731163666859</v>
      </c>
      <c r="AX30">
        <f t="shared" si="16"/>
        <v>24.395974693940296</v>
      </c>
      <c r="AY30">
        <f t="shared" si="17"/>
        <v>34.754451751708984</v>
      </c>
      <c r="AZ30">
        <f t="shared" si="18"/>
        <v>5.5720191414743452</v>
      </c>
      <c r="BA30">
        <f t="shared" si="19"/>
        <v>0.20795428092136298</v>
      </c>
      <c r="BB30">
        <f t="shared" si="20"/>
        <v>3.1905114006751685</v>
      </c>
      <c r="BC30">
        <f t="shared" si="21"/>
        <v>2.3815077407991767</v>
      </c>
      <c r="BD30">
        <f t="shared" si="22"/>
        <v>0.13096563187827209</v>
      </c>
      <c r="BE30">
        <f t="shared" si="23"/>
        <v>32.008328455336148</v>
      </c>
      <c r="BF30">
        <f t="shared" si="24"/>
        <v>0.83787571783877024</v>
      </c>
      <c r="BG30">
        <f t="shared" si="25"/>
        <v>57.650156386212629</v>
      </c>
      <c r="BH30">
        <f t="shared" si="26"/>
        <v>389.75421483272731</v>
      </c>
      <c r="BI30">
        <f t="shared" si="27"/>
        <v>9.4797359848091418E-3</v>
      </c>
    </row>
    <row r="31" spans="1:61">
      <c r="A31" s="1">
        <v>27</v>
      </c>
      <c r="B31" s="1" t="s">
        <v>125</v>
      </c>
      <c r="C31" s="1" t="s">
        <v>99</v>
      </c>
      <c r="D31" s="1">
        <v>12</v>
      </c>
      <c r="E31" s="1" t="s">
        <v>78</v>
      </c>
      <c r="F31" s="1" t="s">
        <v>76</v>
      </c>
      <c r="G31" s="1">
        <v>0</v>
      </c>
      <c r="H31" s="1">
        <v>6363.5</v>
      </c>
      <c r="I31" s="1">
        <v>0</v>
      </c>
      <c r="J31">
        <f t="shared" si="0"/>
        <v>0.8201270137902098</v>
      </c>
      <c r="K31">
        <f t="shared" si="1"/>
        <v>3.5807744887191892E-2</v>
      </c>
      <c r="L31">
        <f t="shared" si="2"/>
        <v>344.49299034772616</v>
      </c>
      <c r="M31">
        <f t="shared" si="3"/>
        <v>1.0140643588124556</v>
      </c>
      <c r="N31">
        <f t="shared" si="4"/>
        <v>2.6652233684062603</v>
      </c>
      <c r="O31">
        <f t="shared" si="5"/>
        <v>34.493881225585938</v>
      </c>
      <c r="P31" s="1">
        <v>3</v>
      </c>
      <c r="Q31">
        <f t="shared" si="6"/>
        <v>2.0786957442760468</v>
      </c>
      <c r="R31" s="1">
        <v>1</v>
      </c>
      <c r="S31">
        <f t="shared" si="7"/>
        <v>4.1573914885520935</v>
      </c>
      <c r="T31" s="1">
        <v>35.007495880126953</v>
      </c>
      <c r="U31" s="1">
        <v>34.493881225585938</v>
      </c>
      <c r="V31" s="1">
        <v>35.045040130615234</v>
      </c>
      <c r="W31" s="1">
        <v>399.28094482421875</v>
      </c>
      <c r="X31" s="1">
        <v>398.36312866210938</v>
      </c>
      <c r="Y31" s="1">
        <v>28.263677597045898</v>
      </c>
      <c r="Z31" s="1">
        <v>29.001964569091797</v>
      </c>
      <c r="AA31" s="1">
        <v>48.751270294189453</v>
      </c>
      <c r="AB31" s="1">
        <v>50.02471923828125</v>
      </c>
      <c r="AC31" s="1">
        <v>400.1104736328125</v>
      </c>
      <c r="AD31" s="1">
        <v>0.95888745784759521</v>
      </c>
      <c r="AE31" s="1">
        <v>2.5668585300445557</v>
      </c>
      <c r="AF31" s="1">
        <v>97.46771240234375</v>
      </c>
      <c r="AG31" s="1">
        <v>21.33488655090332</v>
      </c>
      <c r="AH31" s="1">
        <v>-0.46630460023880005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1.3337015787760413</v>
      </c>
      <c r="AQ31">
        <f t="shared" si="9"/>
        <v>1.0140643588124555E-3</v>
      </c>
      <c r="AR31">
        <f t="shared" si="10"/>
        <v>307.64388122558591</v>
      </c>
      <c r="AS31">
        <f t="shared" si="11"/>
        <v>308.15749588012693</v>
      </c>
      <c r="AT31">
        <f t="shared" si="12"/>
        <v>0.18218861470487724</v>
      </c>
      <c r="AU31">
        <f t="shared" si="13"/>
        <v>-0.31892877347005028</v>
      </c>
      <c r="AV31">
        <f t="shared" si="14"/>
        <v>5.4919785101294627</v>
      </c>
      <c r="AW31">
        <f t="shared" si="15"/>
        <v>56.346644183652764</v>
      </c>
      <c r="AX31">
        <f t="shared" si="16"/>
        <v>27.344679614560967</v>
      </c>
      <c r="AY31">
        <f t="shared" si="17"/>
        <v>34.750688552856445</v>
      </c>
      <c r="AZ31">
        <f t="shared" si="18"/>
        <v>5.5708560055867764</v>
      </c>
      <c r="BA31">
        <f t="shared" si="19"/>
        <v>3.5501965332602366E-2</v>
      </c>
      <c r="BB31">
        <f t="shared" si="20"/>
        <v>2.8267551417232024</v>
      </c>
      <c r="BC31">
        <f t="shared" si="21"/>
        <v>2.744100863863574</v>
      </c>
      <c r="BD31">
        <f t="shared" si="22"/>
        <v>2.2215999591697396E-2</v>
      </c>
      <c r="BE31">
        <f t="shared" si="23"/>
        <v>33.576943707835554</v>
      </c>
      <c r="BF31">
        <f t="shared" si="24"/>
        <v>0.86477127415053578</v>
      </c>
      <c r="BG31">
        <f t="shared" si="25"/>
        <v>49.740230543525122</v>
      </c>
      <c r="BH31">
        <f t="shared" si="26"/>
        <v>398.09681468334037</v>
      </c>
      <c r="BI31">
        <f t="shared" si="27"/>
        <v>1.0247081924869509E-3</v>
      </c>
    </row>
    <row r="32" spans="1:61">
      <c r="A32" s="1">
        <v>3</v>
      </c>
      <c r="B32" s="1" t="s">
        <v>129</v>
      </c>
      <c r="C32" s="1" t="s">
        <v>127</v>
      </c>
      <c r="D32" s="1">
        <v>32</v>
      </c>
      <c r="E32" s="1" t="s">
        <v>75</v>
      </c>
      <c r="F32" s="1" t="s">
        <v>76</v>
      </c>
      <c r="G32" s="1">
        <v>0</v>
      </c>
      <c r="H32" s="1">
        <v>809.5</v>
      </c>
      <c r="I32" s="1">
        <v>0</v>
      </c>
      <c r="J32">
        <f t="shared" si="0"/>
        <v>11.210369966195094</v>
      </c>
      <c r="K32">
        <f t="shared" si="1"/>
        <v>0.56390786625612122</v>
      </c>
      <c r="L32">
        <f t="shared" si="2"/>
        <v>333.45129398443828</v>
      </c>
      <c r="M32">
        <f t="shared" si="3"/>
        <v>9.7697521440090291</v>
      </c>
      <c r="N32">
        <f t="shared" si="4"/>
        <v>1.8657469103543916</v>
      </c>
      <c r="O32">
        <f t="shared" si="5"/>
        <v>37.446331024169922</v>
      </c>
      <c r="P32" s="1">
        <v>5</v>
      </c>
      <c r="Q32">
        <f t="shared" si="6"/>
        <v>1.6395652592182159</v>
      </c>
      <c r="R32" s="1">
        <v>1</v>
      </c>
      <c r="S32">
        <f t="shared" si="7"/>
        <v>3.2791305184364319</v>
      </c>
      <c r="T32" s="1">
        <v>37.692718505859375</v>
      </c>
      <c r="U32" s="1">
        <v>37.446331024169922</v>
      </c>
      <c r="V32" s="1">
        <v>37.618526458740234</v>
      </c>
      <c r="W32" s="1">
        <v>399.97506713867188</v>
      </c>
      <c r="X32" s="1">
        <v>381.30792236328125</v>
      </c>
      <c r="Y32" s="1">
        <v>35.5277099609375</v>
      </c>
      <c r="Z32" s="1">
        <v>47.162433624267578</v>
      </c>
      <c r="AA32" s="1">
        <v>52.861530303955078</v>
      </c>
      <c r="AB32" s="1">
        <v>70.172782897949219</v>
      </c>
      <c r="AC32" s="1">
        <v>400.05191040039062</v>
      </c>
      <c r="AD32" s="1">
        <v>1493.2940673828125</v>
      </c>
      <c r="AE32" s="1">
        <v>1442.179443359375</v>
      </c>
      <c r="AF32" s="1">
        <v>97.415771484375</v>
      </c>
      <c r="AG32" s="1">
        <v>23.52284049987793</v>
      </c>
      <c r="AH32" s="1">
        <v>-0.85864639282226562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0.80010382080078124</v>
      </c>
      <c r="AQ32">
        <f t="shared" si="9"/>
        <v>9.76975214400903E-3</v>
      </c>
      <c r="AR32">
        <f t="shared" si="10"/>
        <v>310.5963310241699</v>
      </c>
      <c r="AS32">
        <f t="shared" si="11"/>
        <v>310.84271850585935</v>
      </c>
      <c r="AT32">
        <f t="shared" si="12"/>
        <v>283.72586924244388</v>
      </c>
      <c r="AU32">
        <f t="shared" si="13"/>
        <v>-1.4810361111750128</v>
      </c>
      <c r="AV32">
        <f t="shared" si="14"/>
        <v>6.4601117669430455</v>
      </c>
      <c r="AW32">
        <f t="shared" si="15"/>
        <v>66.314844798813866</v>
      </c>
      <c r="AX32">
        <f t="shared" si="16"/>
        <v>19.152411174546287</v>
      </c>
      <c r="AY32">
        <f t="shared" si="17"/>
        <v>37.569524765014648</v>
      </c>
      <c r="AZ32">
        <f t="shared" si="18"/>
        <v>6.5035381278500246</v>
      </c>
      <c r="BA32">
        <f t="shared" si="19"/>
        <v>0.48116289995754197</v>
      </c>
      <c r="BB32">
        <f t="shared" si="20"/>
        <v>4.5943648565886539</v>
      </c>
      <c r="BC32">
        <f t="shared" si="21"/>
        <v>1.9091732712613707</v>
      </c>
      <c r="BD32">
        <f t="shared" si="22"/>
        <v>0.30720676857955015</v>
      </c>
      <c r="BE32">
        <f t="shared" si="23"/>
        <v>32.483415055957188</v>
      </c>
      <c r="BF32">
        <f t="shared" si="24"/>
        <v>0.87449348525927351</v>
      </c>
      <c r="BG32">
        <f t="shared" si="25"/>
        <v>73.874498518031231</v>
      </c>
      <c r="BH32">
        <f t="shared" si="26"/>
        <v>376.69267470257523</v>
      </c>
      <c r="BI32">
        <f t="shared" si="27"/>
        <v>2.198504284980192E-2</v>
      </c>
    </row>
    <row r="33" spans="1:61">
      <c r="A33" s="1">
        <v>4</v>
      </c>
      <c r="B33" s="1" t="s">
        <v>130</v>
      </c>
      <c r="C33" s="1" t="s">
        <v>127</v>
      </c>
      <c r="D33" s="1">
        <v>32</v>
      </c>
      <c r="E33" s="1" t="s">
        <v>78</v>
      </c>
      <c r="F33" s="1" t="s">
        <v>76</v>
      </c>
      <c r="G33" s="1">
        <v>0</v>
      </c>
      <c r="H33" s="1">
        <v>1070.5</v>
      </c>
      <c r="I33" s="1">
        <v>0</v>
      </c>
      <c r="J33">
        <f t="shared" si="0"/>
        <v>-2.1590798485052196</v>
      </c>
      <c r="K33">
        <f t="shared" si="1"/>
        <v>3.1983903738178165E-2</v>
      </c>
      <c r="L33">
        <f t="shared" si="2"/>
        <v>492.26544637043992</v>
      </c>
      <c r="M33">
        <f t="shared" si="3"/>
        <v>0.82900654061116186</v>
      </c>
      <c r="N33">
        <f t="shared" si="4"/>
        <v>2.425280255137642</v>
      </c>
      <c r="O33">
        <f t="shared" si="5"/>
        <v>35.975875854492188</v>
      </c>
      <c r="P33" s="1">
        <v>5</v>
      </c>
      <c r="Q33">
        <f t="shared" si="6"/>
        <v>1.6395652592182159</v>
      </c>
      <c r="R33" s="1">
        <v>1</v>
      </c>
      <c r="S33">
        <f t="shared" si="7"/>
        <v>3.2791305184364319</v>
      </c>
      <c r="T33" s="1">
        <v>37.669990539550781</v>
      </c>
      <c r="U33" s="1">
        <v>35.975875854492188</v>
      </c>
      <c r="V33" s="1">
        <v>37.692264556884766</v>
      </c>
      <c r="W33" s="1">
        <v>399.77218627929688</v>
      </c>
      <c r="X33" s="1">
        <v>402.05419921875</v>
      </c>
      <c r="Y33" s="1">
        <v>35.295932769775391</v>
      </c>
      <c r="Z33" s="1">
        <v>36.294490814208984</v>
      </c>
      <c r="AA33" s="1">
        <v>52.580654144287109</v>
      </c>
      <c r="AB33" s="1">
        <v>54.068214416503906</v>
      </c>
      <c r="AC33" s="1">
        <v>400.03591918945312</v>
      </c>
      <c r="AD33" s="1">
        <v>25.990163803100586</v>
      </c>
      <c r="AE33" s="1">
        <v>14.524786949157715</v>
      </c>
      <c r="AF33" s="1">
        <v>97.414138793945312</v>
      </c>
      <c r="AG33" s="1">
        <v>23.52284049987793</v>
      </c>
      <c r="AH33" s="1">
        <v>-0.85864639282226562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0.80007183837890616</v>
      </c>
      <c r="AQ33">
        <f t="shared" si="9"/>
        <v>8.2900654061116182E-4</v>
      </c>
      <c r="AR33">
        <f t="shared" si="10"/>
        <v>309.12587585449216</v>
      </c>
      <c r="AS33">
        <f t="shared" si="11"/>
        <v>310.81999053955076</v>
      </c>
      <c r="AT33">
        <f t="shared" si="12"/>
        <v>4.9381310606237321</v>
      </c>
      <c r="AU33">
        <f t="shared" si="13"/>
        <v>-0.10183540731231391</v>
      </c>
      <c r="AV33">
        <f t="shared" si="14"/>
        <v>5.9608768207685694</v>
      </c>
      <c r="AW33">
        <f t="shared" si="15"/>
        <v>61.191084729263785</v>
      </c>
      <c r="AX33">
        <f t="shared" si="16"/>
        <v>24.896593915054801</v>
      </c>
      <c r="AY33">
        <f t="shared" si="17"/>
        <v>36.822933197021484</v>
      </c>
      <c r="AZ33">
        <f t="shared" si="18"/>
        <v>6.2441985048295638</v>
      </c>
      <c r="BA33">
        <f t="shared" si="19"/>
        <v>3.167495334628527E-2</v>
      </c>
      <c r="BB33">
        <f t="shared" si="20"/>
        <v>3.5355965656309274</v>
      </c>
      <c r="BC33">
        <f t="shared" si="21"/>
        <v>2.7086019391986365</v>
      </c>
      <c r="BD33">
        <f t="shared" si="22"/>
        <v>1.9824373203740496E-2</v>
      </c>
      <c r="BE33">
        <f t="shared" si="23"/>
        <v>47.953614516193475</v>
      </c>
      <c r="BF33">
        <f t="shared" si="24"/>
        <v>1.2243758362105994</v>
      </c>
      <c r="BG33">
        <f t="shared" si="25"/>
        <v>57.64171819247651</v>
      </c>
      <c r="BH33">
        <f t="shared" si="26"/>
        <v>402.94308051795241</v>
      </c>
      <c r="BI33">
        <f t="shared" si="27"/>
        <v>-3.0886017951373642E-3</v>
      </c>
    </row>
    <row r="34" spans="1:61">
      <c r="A34" s="1">
        <v>7</v>
      </c>
      <c r="B34" s="1" t="s">
        <v>133</v>
      </c>
      <c r="C34" s="1" t="s">
        <v>127</v>
      </c>
      <c r="D34" s="1">
        <v>40</v>
      </c>
      <c r="E34" s="1" t="s">
        <v>78</v>
      </c>
      <c r="F34" s="1" t="s">
        <v>76</v>
      </c>
      <c r="G34" s="1">
        <v>0</v>
      </c>
      <c r="H34" s="1">
        <v>1747.5</v>
      </c>
      <c r="I34" s="1">
        <v>0</v>
      </c>
      <c r="J34">
        <f t="shared" si="0"/>
        <v>-0.88156058430866635</v>
      </c>
      <c r="K34">
        <f t="shared" si="1"/>
        <v>0.13265246587028853</v>
      </c>
      <c r="L34">
        <f t="shared" si="2"/>
        <v>392.79019259741312</v>
      </c>
      <c r="M34">
        <f t="shared" si="3"/>
        <v>3.497329933968869</v>
      </c>
      <c r="N34">
        <f t="shared" si="4"/>
        <v>2.5314836244643049</v>
      </c>
      <c r="O34">
        <f t="shared" si="5"/>
        <v>37.959095001220703</v>
      </c>
      <c r="P34" s="1">
        <v>5.5</v>
      </c>
      <c r="Q34">
        <f t="shared" si="6"/>
        <v>1.5297826379537582</v>
      </c>
      <c r="R34" s="1">
        <v>1</v>
      </c>
      <c r="S34">
        <f t="shared" si="7"/>
        <v>3.0595652759075165</v>
      </c>
      <c r="T34" s="1">
        <v>38.783458709716797</v>
      </c>
      <c r="U34" s="1">
        <v>37.959095001220703</v>
      </c>
      <c r="V34" s="1">
        <v>38.740024566650391</v>
      </c>
      <c r="W34" s="1">
        <v>399.7913818359375</v>
      </c>
      <c r="X34" s="1">
        <v>399.08444213867188</v>
      </c>
      <c r="Y34" s="1">
        <v>37.60015869140625</v>
      </c>
      <c r="Z34" s="1">
        <v>42.205745697021484</v>
      </c>
      <c r="AA34" s="1">
        <v>52.733547210693359</v>
      </c>
      <c r="AB34" s="1">
        <v>59.192798614501953</v>
      </c>
      <c r="AC34" s="1">
        <v>400.02444458007812</v>
      </c>
      <c r="AD34" s="1">
        <v>11.115988731384277</v>
      </c>
      <c r="AE34" s="1">
        <v>38.034015655517578</v>
      </c>
      <c r="AF34" s="1">
        <v>97.405021667480469</v>
      </c>
      <c r="AG34" s="1">
        <v>23.52284049987793</v>
      </c>
      <c r="AH34" s="1">
        <v>-0.85864639282226562</v>
      </c>
      <c r="AI34" s="1">
        <v>0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0.72731717196377832</v>
      </c>
      <c r="AQ34">
        <f t="shared" si="9"/>
        <v>3.4973299339688692E-3</v>
      </c>
      <c r="AR34">
        <f t="shared" si="10"/>
        <v>311.10909500122068</v>
      </c>
      <c r="AS34">
        <f t="shared" si="11"/>
        <v>311.93345870971677</v>
      </c>
      <c r="AT34">
        <f t="shared" si="12"/>
        <v>2.1120378324604303</v>
      </c>
      <c r="AU34">
        <f t="shared" si="13"/>
        <v>-1.5433468268059329</v>
      </c>
      <c r="AV34">
        <f t="shared" si="14"/>
        <v>6.6425351985748531</v>
      </c>
      <c r="AW34">
        <f t="shared" si="15"/>
        <v>68.194997391931409</v>
      </c>
      <c r="AX34">
        <f t="shared" si="16"/>
        <v>25.989251694909925</v>
      </c>
      <c r="AY34">
        <f t="shared" si="17"/>
        <v>38.37127685546875</v>
      </c>
      <c r="AZ34">
        <f t="shared" si="18"/>
        <v>6.7923994827645533</v>
      </c>
      <c r="BA34">
        <f t="shared" si="19"/>
        <v>0.12714009856802921</v>
      </c>
      <c r="BB34">
        <f t="shared" si="20"/>
        <v>4.1110515741105482</v>
      </c>
      <c r="BC34">
        <f t="shared" si="21"/>
        <v>2.6813479086540051</v>
      </c>
      <c r="BD34">
        <f t="shared" si="22"/>
        <v>7.994008569245499E-2</v>
      </c>
      <c r="BE34">
        <f t="shared" si="23"/>
        <v>38.259737220724858</v>
      </c>
      <c r="BF34">
        <f t="shared" si="24"/>
        <v>0.98422827633287779</v>
      </c>
      <c r="BG34">
        <f t="shared" si="25"/>
        <v>61.339384810289758</v>
      </c>
      <c r="BH34">
        <f t="shared" si="26"/>
        <v>399.47342118683542</v>
      </c>
      <c r="BI34">
        <f t="shared" si="27"/>
        <v>-1.3536415953241193E-3</v>
      </c>
    </row>
    <row r="35" spans="1:61">
      <c r="A35" s="1">
        <v>8</v>
      </c>
      <c r="B35" s="1" t="s">
        <v>134</v>
      </c>
      <c r="C35" s="1" t="s">
        <v>127</v>
      </c>
      <c r="D35" s="1">
        <v>40</v>
      </c>
      <c r="E35" s="1" t="s">
        <v>75</v>
      </c>
      <c r="F35" s="1" t="s">
        <v>76</v>
      </c>
      <c r="G35" s="1">
        <v>0</v>
      </c>
      <c r="H35" s="1">
        <v>1842.5</v>
      </c>
      <c r="I35" s="1">
        <v>0</v>
      </c>
      <c r="J35">
        <f t="shared" si="0"/>
        <v>12.355865024214356</v>
      </c>
      <c r="K35">
        <f t="shared" si="1"/>
        <v>0.63588172123368947</v>
      </c>
      <c r="L35">
        <f t="shared" si="2"/>
        <v>330.98064944305241</v>
      </c>
      <c r="M35">
        <f t="shared" si="3"/>
        <v>11.373748404198784</v>
      </c>
      <c r="N35">
        <f t="shared" si="4"/>
        <v>1.9514566487651672</v>
      </c>
      <c r="O35">
        <f t="shared" si="5"/>
        <v>38.923725128173828</v>
      </c>
      <c r="P35" s="1">
        <v>5</v>
      </c>
      <c r="Q35">
        <f t="shared" si="6"/>
        <v>1.6395652592182159</v>
      </c>
      <c r="R35" s="1">
        <v>1</v>
      </c>
      <c r="S35">
        <f t="shared" si="7"/>
        <v>3.2791305184364319</v>
      </c>
      <c r="T35" s="1">
        <v>39.079250335693359</v>
      </c>
      <c r="U35" s="1">
        <v>38.923725128173828</v>
      </c>
      <c r="V35" s="1">
        <v>38.993301391601562</v>
      </c>
      <c r="W35" s="1">
        <v>399.9122314453125</v>
      </c>
      <c r="X35" s="1">
        <v>379.080078125</v>
      </c>
      <c r="Y35" s="1">
        <v>38.330066680908203</v>
      </c>
      <c r="Z35" s="1">
        <v>51.809291839599609</v>
      </c>
      <c r="AA35" s="1">
        <v>52.907154083251953</v>
      </c>
      <c r="AB35" s="1">
        <v>71.512588500976562</v>
      </c>
      <c r="AC35" s="1">
        <v>400.0408935546875</v>
      </c>
      <c r="AD35" s="1">
        <v>1543.7685546875</v>
      </c>
      <c r="AE35" s="1">
        <v>1606.1033935546875</v>
      </c>
      <c r="AF35" s="1">
        <v>97.403404235839844</v>
      </c>
      <c r="AG35" s="1">
        <v>23.52284049987793</v>
      </c>
      <c r="AH35" s="1">
        <v>-0.85864639282226562</v>
      </c>
      <c r="AI35" s="1">
        <v>0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8"/>
        <v>0.80008178710937494</v>
      </c>
      <c r="AQ35">
        <f t="shared" si="9"/>
        <v>1.1373748404198783E-2</v>
      </c>
      <c r="AR35">
        <f t="shared" si="10"/>
        <v>312.07372512817381</v>
      </c>
      <c r="AS35">
        <f t="shared" si="11"/>
        <v>312.22925033569334</v>
      </c>
      <c r="AT35">
        <f t="shared" si="12"/>
        <v>293.31602170999395</v>
      </c>
      <c r="AU35">
        <f t="shared" si="13"/>
        <v>-2.1179696459936133</v>
      </c>
      <c r="AV35">
        <f t="shared" si="14"/>
        <v>6.9978580449902861</v>
      </c>
      <c r="AW35">
        <f t="shared" si="15"/>
        <v>71.844080808988863</v>
      </c>
      <c r="AX35">
        <f t="shared" si="16"/>
        <v>20.034788969389254</v>
      </c>
      <c r="AY35">
        <f t="shared" si="17"/>
        <v>39.001487731933594</v>
      </c>
      <c r="AZ35">
        <f t="shared" si="18"/>
        <v>7.0272067356008803</v>
      </c>
      <c r="BA35">
        <f t="shared" si="19"/>
        <v>0.53260092959223349</v>
      </c>
      <c r="BB35">
        <f t="shared" si="20"/>
        <v>5.0464013962251189</v>
      </c>
      <c r="BC35">
        <f t="shared" si="21"/>
        <v>1.9808053393757614</v>
      </c>
      <c r="BD35">
        <f t="shared" si="22"/>
        <v>0.34083338424137888</v>
      </c>
      <c r="BE35">
        <f t="shared" si="23"/>
        <v>32.238641991942437</v>
      </c>
      <c r="BF35">
        <f t="shared" si="24"/>
        <v>0.8731153878624901</v>
      </c>
      <c r="BG35">
        <f t="shared" si="25"/>
        <v>75.103615460866394</v>
      </c>
      <c r="BH35">
        <f t="shared" si="26"/>
        <v>373.99323644885868</v>
      </c>
      <c r="BI35">
        <f t="shared" si="27"/>
        <v>2.4812484425553456E-2</v>
      </c>
    </row>
    <row r="36" spans="1:61">
      <c r="A36" s="1">
        <v>11</v>
      </c>
      <c r="B36" s="1" t="s">
        <v>137</v>
      </c>
      <c r="C36" s="1" t="s">
        <v>127</v>
      </c>
      <c r="D36" s="1">
        <v>18</v>
      </c>
      <c r="E36" s="1" t="s">
        <v>75</v>
      </c>
      <c r="F36" s="1" t="s">
        <v>76</v>
      </c>
      <c r="G36" s="1">
        <v>0</v>
      </c>
      <c r="H36" s="1">
        <v>2654</v>
      </c>
      <c r="I36" s="1">
        <v>0</v>
      </c>
      <c r="J36">
        <f t="shared" si="0"/>
        <v>9.3845495531378962</v>
      </c>
      <c r="K36">
        <f t="shared" si="1"/>
        <v>0.48686337757723752</v>
      </c>
      <c r="L36">
        <f t="shared" si="2"/>
        <v>336.81450642698223</v>
      </c>
      <c r="M36">
        <f t="shared" si="3"/>
        <v>10.261040272162406</v>
      </c>
      <c r="N36">
        <f t="shared" si="4"/>
        <v>2.1913426653555641</v>
      </c>
      <c r="O36">
        <f t="shared" si="5"/>
        <v>39.500904083251953</v>
      </c>
      <c r="P36" s="1">
        <v>4.5</v>
      </c>
      <c r="Q36">
        <f t="shared" si="6"/>
        <v>1.7493478804826736</v>
      </c>
      <c r="R36" s="1">
        <v>1</v>
      </c>
      <c r="S36">
        <f t="shared" si="7"/>
        <v>3.4986957609653473</v>
      </c>
      <c r="T36" s="1">
        <v>40.002571105957031</v>
      </c>
      <c r="U36" s="1">
        <v>39.500904083251953</v>
      </c>
      <c r="V36" s="1">
        <v>39.964561462402344</v>
      </c>
      <c r="W36" s="1">
        <v>399.94818115234375</v>
      </c>
      <c r="X36" s="1">
        <v>384.94952392578125</v>
      </c>
      <c r="Y36" s="1">
        <v>40.667335510253906</v>
      </c>
      <c r="Z36" s="1">
        <v>51.613235473632812</v>
      </c>
      <c r="AA36" s="1">
        <v>53.418731689453125</v>
      </c>
      <c r="AB36" s="1">
        <v>67.796760559082031</v>
      </c>
      <c r="AC36" s="1">
        <v>400.07177734375</v>
      </c>
      <c r="AD36" s="1">
        <v>1575.253662109375</v>
      </c>
      <c r="AE36" s="1">
        <v>1564.55126953125</v>
      </c>
      <c r="AF36" s="1">
        <v>97.395706176757812</v>
      </c>
      <c r="AG36" s="1">
        <v>23.52284049987793</v>
      </c>
      <c r="AH36" s="1">
        <v>-0.85864639282226562</v>
      </c>
      <c r="AI36" s="1">
        <v>0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8"/>
        <v>0.88904839409722203</v>
      </c>
      <c r="AQ36">
        <f t="shared" si="9"/>
        <v>1.0261040272162406E-2</v>
      </c>
      <c r="AR36">
        <f t="shared" si="10"/>
        <v>312.65090408325193</v>
      </c>
      <c r="AS36">
        <f t="shared" si="11"/>
        <v>313.15257110595701</v>
      </c>
      <c r="AT36">
        <f t="shared" si="12"/>
        <v>299.29819204508385</v>
      </c>
      <c r="AU36">
        <f t="shared" si="13"/>
        <v>-1.4220234887161634</v>
      </c>
      <c r="AV36">
        <f t="shared" si="14"/>
        <v>7.2182501823773189</v>
      </c>
      <c r="AW36">
        <f t="shared" si="15"/>
        <v>74.112612000341528</v>
      </c>
      <c r="AX36">
        <f t="shared" si="16"/>
        <v>22.499376526708716</v>
      </c>
      <c r="AY36">
        <f t="shared" si="17"/>
        <v>39.751737594604492</v>
      </c>
      <c r="AZ36">
        <f t="shared" si="18"/>
        <v>7.3158895955488674</v>
      </c>
      <c r="BA36">
        <f t="shared" si="19"/>
        <v>0.42738967760534508</v>
      </c>
      <c r="BB36">
        <f t="shared" si="20"/>
        <v>5.0269075170217548</v>
      </c>
      <c r="BC36">
        <f t="shared" si="21"/>
        <v>2.2889820785271127</v>
      </c>
      <c r="BD36">
        <f t="shared" si="22"/>
        <v>0.27189300273316475</v>
      </c>
      <c r="BE36">
        <f t="shared" si="23"/>
        <v>32.804286704032073</v>
      </c>
      <c r="BF36">
        <f t="shared" si="24"/>
        <v>0.87495758662613776</v>
      </c>
      <c r="BG36">
        <f t="shared" si="25"/>
        <v>71.562450837506447</v>
      </c>
      <c r="BH36">
        <f t="shared" si="26"/>
        <v>381.32841973087392</v>
      </c>
      <c r="BI36">
        <f t="shared" si="27"/>
        <v>1.7611626390253016E-2</v>
      </c>
    </row>
    <row r="37" spans="1:61">
      <c r="A37" s="1">
        <v>12</v>
      </c>
      <c r="B37" s="1" t="s">
        <v>138</v>
      </c>
      <c r="C37" s="1" t="s">
        <v>127</v>
      </c>
      <c r="D37" s="1">
        <v>18</v>
      </c>
      <c r="E37" s="1" t="s">
        <v>78</v>
      </c>
      <c r="F37" s="1" t="s">
        <v>76</v>
      </c>
      <c r="G37" s="1">
        <v>0</v>
      </c>
      <c r="H37" s="1">
        <v>2792.5</v>
      </c>
      <c r="I37" s="1">
        <v>0</v>
      </c>
      <c r="J37">
        <f t="shared" si="0"/>
        <v>-1.8276559877812482</v>
      </c>
      <c r="K37">
        <f t="shared" si="1"/>
        <v>8.8876686558337956E-2</v>
      </c>
      <c r="L37">
        <f t="shared" si="2"/>
        <v>412.77630751018711</v>
      </c>
      <c r="M37">
        <f t="shared" si="3"/>
        <v>2.8467220515003957</v>
      </c>
      <c r="N37">
        <f t="shared" si="4"/>
        <v>3.0039584361634786</v>
      </c>
      <c r="O37">
        <f t="shared" si="5"/>
        <v>39.3896484375</v>
      </c>
      <c r="P37" s="1">
        <v>3.5</v>
      </c>
      <c r="Q37">
        <f t="shared" si="6"/>
        <v>1.9689131230115891</v>
      </c>
      <c r="R37" s="1">
        <v>1</v>
      </c>
      <c r="S37">
        <f t="shared" si="7"/>
        <v>3.9378262460231781</v>
      </c>
      <c r="T37" s="1">
        <v>40.068191528320312</v>
      </c>
      <c r="U37" s="1">
        <v>39.3896484375</v>
      </c>
      <c r="V37" s="1">
        <v>40.067977905273438</v>
      </c>
      <c r="W37" s="1">
        <v>399.87811279296875</v>
      </c>
      <c r="X37" s="1">
        <v>400.479736328125</v>
      </c>
      <c r="Y37" s="1">
        <v>40.447719573974609</v>
      </c>
      <c r="Z37" s="1">
        <v>42.831802368164062</v>
      </c>
      <c r="AA37" s="1">
        <v>52.94073486328125</v>
      </c>
      <c r="AB37" s="1">
        <v>56.061187744140625</v>
      </c>
      <c r="AC37" s="1">
        <v>400.01846313476562</v>
      </c>
      <c r="AD37" s="1">
        <v>4.6339054107666016</v>
      </c>
      <c r="AE37" s="1">
        <v>8.2548418045043945</v>
      </c>
      <c r="AF37" s="1">
        <v>97.389022827148438</v>
      </c>
      <c r="AG37" s="1">
        <v>23.52284049987793</v>
      </c>
      <c r="AH37" s="1">
        <v>-0.85864639282226562</v>
      </c>
      <c r="AI37" s="1">
        <v>0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8"/>
        <v>1.1429098946707588</v>
      </c>
      <c r="AQ37">
        <f t="shared" si="9"/>
        <v>2.8467220515003958E-3</v>
      </c>
      <c r="AR37">
        <f t="shared" si="10"/>
        <v>312.53964843749998</v>
      </c>
      <c r="AS37">
        <f t="shared" si="11"/>
        <v>313.21819152832029</v>
      </c>
      <c r="AT37">
        <f t="shared" si="12"/>
        <v>0.88044201699756286</v>
      </c>
      <c r="AU37">
        <f t="shared" si="13"/>
        <v>-1.0117739543381168</v>
      </c>
      <c r="AV37">
        <f t="shared" si="14"/>
        <v>7.1753058147245188</v>
      </c>
      <c r="AW37">
        <f t="shared" si="15"/>
        <v>73.676741037433544</v>
      </c>
      <c r="AX37">
        <f t="shared" si="16"/>
        <v>30.844938669269482</v>
      </c>
      <c r="AY37">
        <f t="shared" si="17"/>
        <v>39.728919982910156</v>
      </c>
      <c r="AZ37">
        <f t="shared" si="18"/>
        <v>7.3069605294814819</v>
      </c>
      <c r="BA37">
        <f t="shared" si="19"/>
        <v>8.6915015795472672E-2</v>
      </c>
      <c r="BB37">
        <f t="shared" si="20"/>
        <v>4.1713473785610402</v>
      </c>
      <c r="BC37">
        <f t="shared" si="21"/>
        <v>3.1356131509204417</v>
      </c>
      <c r="BD37">
        <f t="shared" si="22"/>
        <v>5.449478729513816E-2</v>
      </c>
      <c r="BE37">
        <f t="shared" si="23"/>
        <v>40.19988123461566</v>
      </c>
      <c r="BF37">
        <f t="shared" si="24"/>
        <v>1.0307046026717994</v>
      </c>
      <c r="BG37">
        <f t="shared" si="25"/>
        <v>56.52628008730526</v>
      </c>
      <c r="BH37">
        <f t="shared" si="26"/>
        <v>401.10630932280611</v>
      </c>
      <c r="BI37">
        <f t="shared" si="27"/>
        <v>-2.5756412169876917E-3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workbookViewId="0">
      <selection sqref="A1:XFD1"/>
    </sheetView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24</v>
      </c>
      <c r="B2" s="1" t="s">
        <v>121</v>
      </c>
      <c r="C2" s="1" t="s">
        <v>99</v>
      </c>
      <c r="D2" s="1">
        <v>12</v>
      </c>
      <c r="E2" s="1" t="s">
        <v>75</v>
      </c>
      <c r="F2" s="1" t="s">
        <v>122</v>
      </c>
      <c r="G2" s="1">
        <v>0</v>
      </c>
      <c r="H2" s="1">
        <v>6039</v>
      </c>
      <c r="I2" s="1">
        <v>0</v>
      </c>
      <c r="J2">
        <f t="shared" ref="J2:J5" si="0">(W2-X2*(1000-Y2)/(1000-Z2))*AP2</f>
        <v>14.396697703796628</v>
      </c>
      <c r="K2">
        <f t="shared" ref="K2:K5" si="1">IF(BA2&lt;&gt;0,1/(1/BA2-1/S2),0)</f>
        <v>0.44121846828707656</v>
      </c>
      <c r="L2">
        <f t="shared" ref="L2:L5" si="2">((BD2-AQ2/2)*X2-J2)/(BD2+AQ2/2)</f>
        <v>320.93167228012692</v>
      </c>
      <c r="M2">
        <f t="shared" ref="M2:M5" si="3">AQ2*1000</f>
        <v>9.5526667578620756</v>
      </c>
      <c r="N2">
        <f t="shared" ref="N2:N5" si="4">(AV2-BB2)</f>
        <v>2.2105829339861738</v>
      </c>
      <c r="O2">
        <f t="shared" ref="O2:O5" si="5">(U2+AU2*I2)</f>
        <v>34.230453491210938</v>
      </c>
      <c r="P2" s="1">
        <v>2</v>
      </c>
      <c r="Q2">
        <f t="shared" ref="Q2:Q5" si="6">(P2*AJ2+AK2)</f>
        <v>2.2982609868049622</v>
      </c>
      <c r="R2" s="1">
        <v>1</v>
      </c>
      <c r="S2">
        <f t="shared" ref="S2:S5" si="7">Q2*(R2+1)*(R2+1)/(R2*R2+1)</f>
        <v>4.5965219736099243</v>
      </c>
      <c r="T2" s="1">
        <v>34.470043182373047</v>
      </c>
      <c r="U2" s="1">
        <v>34.230453491210938</v>
      </c>
      <c r="V2" s="1">
        <v>34.4716796875</v>
      </c>
      <c r="W2" s="1">
        <v>399.831787109375</v>
      </c>
      <c r="X2" s="1">
        <v>390.7698974609375</v>
      </c>
      <c r="Y2" s="1">
        <v>28.22907829284668</v>
      </c>
      <c r="Z2" s="1">
        <v>32.847042083740234</v>
      </c>
      <c r="AA2" s="1">
        <v>50.164894104003906</v>
      </c>
      <c r="AB2" s="1">
        <v>58.371315002441406</v>
      </c>
      <c r="AC2" s="1">
        <v>400.1282958984375</v>
      </c>
      <c r="AD2" s="1">
        <v>1321.6923828125</v>
      </c>
      <c r="AE2" s="1">
        <v>1409.1829833984375</v>
      </c>
      <c r="AF2" s="1">
        <v>97.466773986816406</v>
      </c>
      <c r="AG2" s="1">
        <v>21.33488655090332</v>
      </c>
      <c r="AH2" s="1">
        <v>-0.46630460023880005</v>
      </c>
      <c r="AI2" s="1">
        <v>0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5" si="8">AC2*0.000001/(P2*0.0001)</f>
        <v>2.0006414794921876</v>
      </c>
      <c r="AQ2">
        <f t="shared" ref="AQ2:AQ5" si="9">(Z2-Y2)/(1000-Z2)*AP2</f>
        <v>9.5526667578620748E-3</v>
      </c>
      <c r="AR2">
        <f t="shared" ref="AR2:AR5" si="10">(U2+273.15)</f>
        <v>307.38045349121091</v>
      </c>
      <c r="AS2">
        <f t="shared" ref="AS2:AS5" si="11">(T2+273.15)</f>
        <v>307.62004318237302</v>
      </c>
      <c r="AT2">
        <f t="shared" ref="AT2:AT5" si="12">(AD2*AL2+AE2*AM2)*AN2</f>
        <v>251.1215495832148</v>
      </c>
      <c r="AU2">
        <f t="shared" ref="AU2:AU5" si="13">((AT2+0.00000010773*(AS2^4-AR2^4))-AQ2*44100)/(Q2*51.4+0.00000043092*AR2^3)</f>
        <v>-1.2794101152834618</v>
      </c>
      <c r="AV2">
        <f t="shared" ref="AV2:AV5" si="14">0.61365*EXP(17.502*O2/(240.97+O2))</f>
        <v>5.4120781608975301</v>
      </c>
      <c r="AW2">
        <f t="shared" ref="AW2:AW5" si="15">AV2*1000/AF2</f>
        <v>55.527416569974719</v>
      </c>
      <c r="AX2">
        <f t="shared" ref="AX2:AX5" si="16">(AW2-Z2)</f>
        <v>22.680374486234484</v>
      </c>
      <c r="AY2">
        <f t="shared" ref="AY2:AY5" si="17">IF(I2,U2,(T2+U2)/2)</f>
        <v>34.350248336791992</v>
      </c>
      <c r="AZ2">
        <f t="shared" ref="AZ2:AZ5" si="18">0.61365*EXP(17.502*AY2/(240.97+AY2))</f>
        <v>5.44828697602264</v>
      </c>
      <c r="BA2">
        <f t="shared" ref="BA2:BA5" si="19">IF(AX2&lt;&gt;0,(1000-(AW2+Z2)/2)/AX2*AQ2,0)</f>
        <v>0.40257540221353194</v>
      </c>
      <c r="BB2">
        <f t="shared" ref="BB2:BB5" si="20">Z2*AF2/1000</f>
        <v>3.2014952269113564</v>
      </c>
      <c r="BC2">
        <f t="shared" ref="BC2:BC5" si="21">(AZ2-BB2)</f>
        <v>2.2467917491112837</v>
      </c>
      <c r="BD2">
        <f t="shared" ref="BD2:BD5" si="22">1/(1.6/K2+1.37/S2)</f>
        <v>0.2548177823980311</v>
      </c>
      <c r="BE2">
        <f t="shared" ref="BE2:BE5" si="23">L2*AF2*0.001</f>
        <v>31.280174767338163</v>
      </c>
      <c r="BF2">
        <f t="shared" ref="BF2:BF5" si="24">L2/X2</f>
        <v>0.82128043732490474</v>
      </c>
      <c r="BG2">
        <f t="shared" ref="BG2:BG5" si="25">(1-AQ2*AF2/AV2/K2)*100</f>
        <v>61.00908051150131</v>
      </c>
      <c r="BH2">
        <f t="shared" ref="BH2:BH5" si="26">(X2-J2/(S2/1.35))</f>
        <v>386.54158265863458</v>
      </c>
      <c r="BI2">
        <f t="shared" ref="BI2:BI5" si="27">J2*BG2/100/BH2</f>
        <v>2.2722763312281232E-2</v>
      </c>
    </row>
    <row r="3" spans="1:61">
      <c r="A3" s="1">
        <v>25</v>
      </c>
      <c r="B3" s="1" t="s">
        <v>123</v>
      </c>
      <c r="C3" s="1" t="s">
        <v>99</v>
      </c>
      <c r="D3" s="1">
        <v>12</v>
      </c>
      <c r="E3" s="1" t="s">
        <v>78</v>
      </c>
      <c r="F3" s="1" t="s">
        <v>122</v>
      </c>
      <c r="G3" s="1">
        <v>0</v>
      </c>
      <c r="H3" s="1">
        <v>6134.5</v>
      </c>
      <c r="I3" s="1">
        <v>0</v>
      </c>
      <c r="J3">
        <f t="shared" si="0"/>
        <v>0.34227406335354132</v>
      </c>
      <c r="K3">
        <f t="shared" si="1"/>
        <v>2.1406427968478508E-2</v>
      </c>
      <c r="L3">
        <f t="shared" si="2"/>
        <v>356.42659958971581</v>
      </c>
      <c r="M3">
        <f t="shared" si="3"/>
        <v>0.5724182463071702</v>
      </c>
      <c r="N3">
        <f t="shared" si="4"/>
        <v>2.5145782172056874</v>
      </c>
      <c r="O3">
        <f t="shared" si="5"/>
        <v>33.989288330078125</v>
      </c>
      <c r="P3" s="1">
        <v>5.5</v>
      </c>
      <c r="Q3">
        <f t="shared" si="6"/>
        <v>1.5297826379537582</v>
      </c>
      <c r="R3" s="1">
        <v>1</v>
      </c>
      <c r="S3">
        <f t="shared" si="7"/>
        <v>3.0595652759075165</v>
      </c>
      <c r="T3" s="1">
        <v>34.574569702148438</v>
      </c>
      <c r="U3" s="1">
        <v>33.989288330078125</v>
      </c>
      <c r="V3" s="1">
        <v>34.62445068359375</v>
      </c>
      <c r="W3" s="1">
        <v>399.19125366210938</v>
      </c>
      <c r="X3" s="1">
        <v>398.40719604492188</v>
      </c>
      <c r="Y3" s="1">
        <v>28.22294807434082</v>
      </c>
      <c r="Z3" s="1">
        <v>28.987066268920898</v>
      </c>
      <c r="AA3" s="1">
        <v>49.862903594970703</v>
      </c>
      <c r="AB3" s="1">
        <v>51.212905883789062</v>
      </c>
      <c r="AC3" s="1">
        <v>400.07427978515625</v>
      </c>
      <c r="AD3" s="1">
        <v>20.515584945678711</v>
      </c>
      <c r="AE3" s="1">
        <v>15.055032730102539</v>
      </c>
      <c r="AF3" s="1">
        <v>97.465545654296875</v>
      </c>
      <c r="AG3" s="1">
        <v>21.33488655090332</v>
      </c>
      <c r="AH3" s="1">
        <v>-0.46630460023880005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0.7274077814275568</v>
      </c>
      <c r="AQ3">
        <f t="shared" si="9"/>
        <v>5.7241824630717018E-4</v>
      </c>
      <c r="AR3">
        <f t="shared" si="10"/>
        <v>307.1392883300781</v>
      </c>
      <c r="AS3">
        <f t="shared" si="11"/>
        <v>307.72456970214841</v>
      </c>
      <c r="AT3">
        <f t="shared" si="12"/>
        <v>3.897961090765989</v>
      </c>
      <c r="AU3">
        <f t="shared" si="13"/>
        <v>-0.153839674395637</v>
      </c>
      <c r="AV3">
        <f t="shared" si="14"/>
        <v>5.3398184480233262</v>
      </c>
      <c r="AW3">
        <f t="shared" si="15"/>
        <v>54.786729117213063</v>
      </c>
      <c r="AX3">
        <f t="shared" si="16"/>
        <v>25.799662848292165</v>
      </c>
      <c r="AY3">
        <f t="shared" si="17"/>
        <v>34.281929016113281</v>
      </c>
      <c r="AZ3">
        <f t="shared" si="18"/>
        <v>5.4276112728041008</v>
      </c>
      <c r="BA3">
        <f t="shared" si="19"/>
        <v>2.1257697242456852E-2</v>
      </c>
      <c r="BB3">
        <f t="shared" si="20"/>
        <v>2.8252402308176388</v>
      </c>
      <c r="BC3">
        <f t="shared" si="21"/>
        <v>2.6023710419864621</v>
      </c>
      <c r="BD3">
        <f t="shared" si="22"/>
        <v>1.3299343727156274E-2</v>
      </c>
      <c r="BE3">
        <f t="shared" si="23"/>
        <v>34.739313014717233</v>
      </c>
      <c r="BF3">
        <f t="shared" si="24"/>
        <v>0.89462892018026552</v>
      </c>
      <c r="BG3">
        <f t="shared" si="25"/>
        <v>51.191676321670123</v>
      </c>
      <c r="BH3">
        <f t="shared" si="26"/>
        <v>398.25617132609472</v>
      </c>
      <c r="BI3">
        <f t="shared" si="27"/>
        <v>4.3995760332237301E-4</v>
      </c>
    </row>
    <row r="4" spans="1:61">
      <c r="A4" s="1">
        <v>15</v>
      </c>
      <c r="B4" s="1" t="s">
        <v>141</v>
      </c>
      <c r="C4" s="1" t="s">
        <v>127</v>
      </c>
      <c r="D4" s="1">
        <v>11</v>
      </c>
      <c r="E4" s="1" t="s">
        <v>75</v>
      </c>
      <c r="F4" s="1" t="s">
        <v>122</v>
      </c>
      <c r="G4" s="1">
        <v>0</v>
      </c>
      <c r="H4" s="1">
        <v>3273.5</v>
      </c>
      <c r="I4" s="1">
        <v>0</v>
      </c>
      <c r="J4">
        <f t="shared" si="0"/>
        <v>8.3839821301500201</v>
      </c>
      <c r="K4">
        <f t="shared" si="1"/>
        <v>0.4088510210711408</v>
      </c>
      <c r="L4">
        <f t="shared" si="2"/>
        <v>341.33192949146189</v>
      </c>
      <c r="M4">
        <f t="shared" si="3"/>
        <v>11.369481020144756</v>
      </c>
      <c r="N4">
        <f t="shared" si="4"/>
        <v>2.7758860698614036</v>
      </c>
      <c r="O4">
        <f t="shared" si="5"/>
        <v>39.194660186767578</v>
      </c>
      <c r="P4" s="1">
        <v>2</v>
      </c>
      <c r="Q4">
        <f t="shared" si="6"/>
        <v>2.2982609868049622</v>
      </c>
      <c r="R4" s="1">
        <v>1</v>
      </c>
      <c r="S4">
        <f t="shared" si="7"/>
        <v>4.5965219736099243</v>
      </c>
      <c r="T4" s="1">
        <v>40.100048065185547</v>
      </c>
      <c r="U4" s="1">
        <v>39.194660186767578</v>
      </c>
      <c r="V4" s="1">
        <v>39.995655059814453</v>
      </c>
      <c r="W4" s="1">
        <v>400.68447875976562</v>
      </c>
      <c r="X4" s="1">
        <v>394.2513427734375</v>
      </c>
      <c r="Y4" s="1">
        <v>38.977817535400391</v>
      </c>
      <c r="Z4" s="1">
        <v>44.410037994384766</v>
      </c>
      <c r="AA4" s="1">
        <v>50.925880432128906</v>
      </c>
      <c r="AB4" s="1">
        <v>58.023265838623047</v>
      </c>
      <c r="AC4" s="1">
        <v>400.00445556640625</v>
      </c>
      <c r="AD4" s="1">
        <v>165.20550537109375</v>
      </c>
      <c r="AE4" s="1">
        <v>1125.309326171875</v>
      </c>
      <c r="AF4" s="1">
        <v>97.380889892578125</v>
      </c>
      <c r="AG4" s="1">
        <v>23.52284049987793</v>
      </c>
      <c r="AH4" s="1">
        <v>-0.85864639282226562</v>
      </c>
      <c r="AI4" s="1">
        <v>0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2.0000222778320311</v>
      </c>
      <c r="AQ4">
        <f t="shared" si="9"/>
        <v>1.1369481020144756E-2</v>
      </c>
      <c r="AR4">
        <f t="shared" si="10"/>
        <v>312.34466018676756</v>
      </c>
      <c r="AS4">
        <f t="shared" si="11"/>
        <v>313.25004806518552</v>
      </c>
      <c r="AT4">
        <f t="shared" si="12"/>
        <v>31.389045626627194</v>
      </c>
      <c r="AU4">
        <f t="shared" si="13"/>
        <v>-3.4897062693623013</v>
      </c>
      <c r="AV4">
        <f t="shared" si="14"/>
        <v>7.1005750899177977</v>
      </c>
      <c r="AW4">
        <f t="shared" si="15"/>
        <v>72.915487810293328</v>
      </c>
      <c r="AX4">
        <f t="shared" si="16"/>
        <v>28.505449815908563</v>
      </c>
      <c r="AY4">
        <f t="shared" si="17"/>
        <v>39.647354125976562</v>
      </c>
      <c r="AZ4">
        <f t="shared" si="18"/>
        <v>7.2751190988092063</v>
      </c>
      <c r="BA4">
        <f t="shared" si="19"/>
        <v>0.37545507683111212</v>
      </c>
      <c r="BB4">
        <f t="shared" si="20"/>
        <v>4.3246890200563941</v>
      </c>
      <c r="BC4">
        <f t="shared" si="21"/>
        <v>2.9504300787528122</v>
      </c>
      <c r="BD4">
        <f t="shared" si="22"/>
        <v>0.23744749567746498</v>
      </c>
      <c r="BE4">
        <f t="shared" si="23"/>
        <v>33.239207042629296</v>
      </c>
      <c r="BF4">
        <f t="shared" si="24"/>
        <v>0.8657723955746004</v>
      </c>
      <c r="BG4">
        <f t="shared" si="25"/>
        <v>61.86218842721938</v>
      </c>
      <c r="BH4">
        <f t="shared" si="26"/>
        <v>391.78896449249271</v>
      </c>
      <c r="BI4">
        <f t="shared" si="27"/>
        <v>1.3238031933278683E-2</v>
      </c>
    </row>
    <row r="5" spans="1:61">
      <c r="A5" s="1">
        <v>16</v>
      </c>
      <c r="B5" s="1" t="s">
        <v>142</v>
      </c>
      <c r="C5" s="1" t="s">
        <v>127</v>
      </c>
      <c r="D5" s="1">
        <v>11</v>
      </c>
      <c r="E5" s="1" t="s">
        <v>78</v>
      </c>
      <c r="F5" s="1" t="s">
        <v>122</v>
      </c>
      <c r="G5" s="1">
        <v>0</v>
      </c>
      <c r="H5" s="1">
        <v>3512.5</v>
      </c>
      <c r="I5" s="1">
        <v>0</v>
      </c>
      <c r="J5">
        <f t="shared" si="0"/>
        <v>-3.6813894996953604</v>
      </c>
      <c r="K5">
        <f t="shared" si="1"/>
        <v>2.0672922732680052E-2</v>
      </c>
      <c r="L5">
        <f t="shared" si="2"/>
        <v>663.68825988677634</v>
      </c>
      <c r="M5">
        <f t="shared" si="3"/>
        <v>0.6071899494170877</v>
      </c>
      <c r="N5">
        <f t="shared" si="4"/>
        <v>2.7228887925277117</v>
      </c>
      <c r="O5">
        <f t="shared" si="5"/>
        <v>37.524238586425781</v>
      </c>
      <c r="P5" s="1">
        <v>3</v>
      </c>
      <c r="Q5">
        <f t="shared" si="6"/>
        <v>2.0786957442760468</v>
      </c>
      <c r="R5" s="1">
        <v>1</v>
      </c>
      <c r="S5">
        <f t="shared" si="7"/>
        <v>4.1573914885520935</v>
      </c>
      <c r="T5" s="1">
        <v>39.845386505126953</v>
      </c>
      <c r="U5" s="1">
        <v>37.524238586425781</v>
      </c>
      <c r="V5" s="1">
        <v>39.839553833007812</v>
      </c>
      <c r="W5" s="1">
        <v>400.13702392578125</v>
      </c>
      <c r="X5" s="1">
        <v>402.71453857421875</v>
      </c>
      <c r="Y5" s="1">
        <v>38.224353790283203</v>
      </c>
      <c r="Z5" s="1">
        <v>38.662117004394531</v>
      </c>
      <c r="AA5" s="1">
        <v>50.621707916259766</v>
      </c>
      <c r="AB5" s="1">
        <v>51.201454162597656</v>
      </c>
      <c r="AC5" s="1">
        <v>400.02084350585938</v>
      </c>
      <c r="AD5" s="1">
        <v>23.002050399780273</v>
      </c>
      <c r="AE5" s="1">
        <v>34.628410339355469</v>
      </c>
      <c r="AF5" s="1">
        <v>97.373260498046875</v>
      </c>
      <c r="AG5" s="1">
        <v>29.09632682800293</v>
      </c>
      <c r="AH5" s="1">
        <v>9.529876708984375E-2</v>
      </c>
      <c r="AI5" s="1">
        <v>0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1.3334028116861978</v>
      </c>
      <c r="AQ5">
        <f t="shared" si="9"/>
        <v>6.0718994941708776E-4</v>
      </c>
      <c r="AR5">
        <f t="shared" si="10"/>
        <v>310.67423858642576</v>
      </c>
      <c r="AS5">
        <f t="shared" si="11"/>
        <v>312.99538650512693</v>
      </c>
      <c r="AT5">
        <f t="shared" si="12"/>
        <v>4.3703895211170902</v>
      </c>
      <c r="AU5">
        <f t="shared" si="13"/>
        <v>6.6160369384471895E-2</v>
      </c>
      <c r="AV5">
        <f t="shared" si="14"/>
        <v>6.4875451830025881</v>
      </c>
      <c r="AW5">
        <f t="shared" si="15"/>
        <v>66.625530970411688</v>
      </c>
      <c r="AX5">
        <f t="shared" si="16"/>
        <v>27.963413966017157</v>
      </c>
      <c r="AY5">
        <f t="shared" si="17"/>
        <v>38.684812545776367</v>
      </c>
      <c r="AZ5">
        <f t="shared" si="18"/>
        <v>6.9083530966303242</v>
      </c>
      <c r="BA5">
        <f t="shared" si="19"/>
        <v>2.0570633803587181E-2</v>
      </c>
      <c r="BB5">
        <f t="shared" si="20"/>
        <v>3.7646563904748764</v>
      </c>
      <c r="BC5">
        <f t="shared" si="21"/>
        <v>3.1436967061554477</v>
      </c>
      <c r="BD5">
        <f t="shared" si="22"/>
        <v>1.2865797185173946E-2</v>
      </c>
      <c r="BE5">
        <f t="shared" si="23"/>
        <v>64.625489819450507</v>
      </c>
      <c r="BF5">
        <f t="shared" si="24"/>
        <v>1.6480365030686894</v>
      </c>
      <c r="BG5">
        <f t="shared" si="25"/>
        <v>55.915896872937807</v>
      </c>
      <c r="BH5">
        <f t="shared" si="26"/>
        <v>403.90996985324887</v>
      </c>
      <c r="BI5">
        <f t="shared" si="27"/>
        <v>-5.096388080959525E-3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topLeftCell="A2"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7</v>
      </c>
      <c r="B2" s="1" t="s">
        <v>104</v>
      </c>
      <c r="C2" s="1" t="s">
        <v>99</v>
      </c>
      <c r="D2" s="1">
        <v>28</v>
      </c>
      <c r="E2" s="1" t="s">
        <v>75</v>
      </c>
      <c r="F2" s="1" t="s">
        <v>105</v>
      </c>
      <c r="G2" s="1">
        <v>0</v>
      </c>
      <c r="H2" s="1">
        <v>1612</v>
      </c>
      <c r="I2" s="1">
        <v>0</v>
      </c>
      <c r="J2">
        <f t="shared" ref="J2:J13" si="0">(W2-X2*(1000-Y2)/(1000-Z2))*AP2</f>
        <v>2.364440648934155</v>
      </c>
      <c r="K2">
        <f t="shared" ref="K2:K13" si="1">IF(BA2&lt;&gt;0,1/(1/BA2-1/S2),0)</f>
        <v>0.24424216841945171</v>
      </c>
      <c r="L2">
        <f t="shared" ref="L2:L13" si="2">((BD2-AQ2/2)*X2-J2)/(BD2+AQ2/2)</f>
        <v>369.97738810852394</v>
      </c>
      <c r="M2">
        <f t="shared" ref="M2:M13" si="3">AQ2*1000</f>
        <v>4.7847467378438715</v>
      </c>
      <c r="N2">
        <f t="shared" ref="N2:N13" si="4">(AV2-BB2)</f>
        <v>1.9353741075355564</v>
      </c>
      <c r="O2">
        <f t="shared" ref="O2:O13" si="5">(U2+AU2*I2)</f>
        <v>30.414722442626953</v>
      </c>
      <c r="P2" s="1">
        <v>1.5</v>
      </c>
      <c r="Q2">
        <f t="shared" ref="Q2:Q13" si="6">(P2*AJ2+AK2)</f>
        <v>2.4080436080694199</v>
      </c>
      <c r="R2" s="1">
        <v>1</v>
      </c>
      <c r="S2">
        <f t="shared" ref="S2:S13" si="7">Q2*(R2+1)*(R2+1)/(R2*R2+1)</f>
        <v>4.8160872161388397</v>
      </c>
      <c r="T2" s="1">
        <v>30.789796829223633</v>
      </c>
      <c r="U2" s="1">
        <v>30.414722442626953</v>
      </c>
      <c r="V2" s="1">
        <v>30.858217239379883</v>
      </c>
      <c r="W2" s="1">
        <v>400.307373046875</v>
      </c>
      <c r="X2" s="1">
        <v>398.709228515625</v>
      </c>
      <c r="Y2" s="1">
        <v>23.173856735229492</v>
      </c>
      <c r="Z2" s="1">
        <v>24.919147491455078</v>
      </c>
      <c r="AA2" s="1">
        <v>50.646167755126953</v>
      </c>
      <c r="AB2" s="1">
        <v>54.460483551025391</v>
      </c>
      <c r="AC2" s="1">
        <v>400.98031616210938</v>
      </c>
      <c r="AD2" s="1">
        <v>180.86653137207031</v>
      </c>
      <c r="AE2" s="1">
        <v>209.86553955078125</v>
      </c>
      <c r="AF2" s="1">
        <v>97.420059204101562</v>
      </c>
      <c r="AG2" s="1">
        <v>21.33488655090332</v>
      </c>
      <c r="AH2" s="1">
        <v>-0.46630460023880005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13" si="8">AC2*0.000001/(P2*0.0001)</f>
        <v>2.6732021077473953</v>
      </c>
      <c r="AQ2">
        <f t="shared" ref="AQ2:AQ13" si="9">(Z2-Y2)/(1000-Z2)*AP2</f>
        <v>4.7847467378438714E-3</v>
      </c>
      <c r="AR2">
        <f t="shared" ref="AR2:AR13" si="10">(U2+273.15)</f>
        <v>303.56472244262693</v>
      </c>
      <c r="AS2">
        <f t="shared" ref="AS2:AS13" si="11">(T2+273.15)</f>
        <v>303.93979682922361</v>
      </c>
      <c r="AT2">
        <f t="shared" ref="AT2:AT13" si="12">(AD2*AL2+AE2*AM2)*AN2</f>
        <v>34.364640529473945</v>
      </c>
      <c r="AU2">
        <f t="shared" ref="AU2:AU13" si="13">((AT2+0.00000010773*(AS2^4-AR2^4))-AQ2*44100)/(Q2*51.4+0.00000043092*AR2^3)</f>
        <v>-1.267139194254763</v>
      </c>
      <c r="AV2">
        <f t="shared" ref="AV2:AV13" si="14">0.61365*EXP(17.502*O2/(240.97+O2))</f>
        <v>4.3629989314688489</v>
      </c>
      <c r="AW2">
        <f t="shared" ref="AW2:AW13" si="15">AV2*1000/AF2</f>
        <v>44.785426811618677</v>
      </c>
      <c r="AX2">
        <f t="shared" ref="AX2:AX13" si="16">(AW2-Z2)</f>
        <v>19.866279320163599</v>
      </c>
      <c r="AY2">
        <f t="shared" ref="AY2:AY13" si="17">IF(I2,U2,(T2+U2)/2)</f>
        <v>30.602259635925293</v>
      </c>
      <c r="AZ2">
        <f t="shared" ref="AZ2:AZ13" si="18">0.61365*EXP(17.502*AY2/(240.97+AY2))</f>
        <v>4.410073333366122</v>
      </c>
      <c r="BA2">
        <f t="shared" ref="BA2:BA13" si="19">IF(AX2&lt;&gt;0,(1000-(AW2+Z2)/2)/AX2*AQ2,0)</f>
        <v>0.23245356093941844</v>
      </c>
      <c r="BB2">
        <f t="shared" ref="BB2:BB13" si="20">Z2*AF2/1000</f>
        <v>2.4276248239332925</v>
      </c>
      <c r="BC2">
        <f t="shared" ref="BC2:BC13" si="21">(AZ2-BB2)</f>
        <v>1.9824485094328295</v>
      </c>
      <c r="BD2">
        <f t="shared" ref="BD2:BD13" si="22">1/(1.6/K2+1.37/S2)</f>
        <v>0.14629853082970595</v>
      </c>
      <c r="BE2">
        <f t="shared" ref="BE2:BE13" si="23">L2*AF2*0.001</f>
        <v>36.043219053711262</v>
      </c>
      <c r="BF2">
        <f t="shared" ref="BF2:BF13" si="24">L2/X2</f>
        <v>0.92793785959239439</v>
      </c>
      <c r="BG2">
        <f t="shared" ref="BG2:BG13" si="25">(1-AQ2*AF2/AV2/K2)*100</f>
        <v>56.257702446372285</v>
      </c>
      <c r="BH2">
        <f t="shared" ref="BH2:BH13" si="26">(X2-J2/(S2/1.35))</f>
        <v>398.04645088457119</v>
      </c>
      <c r="BI2">
        <f t="shared" ref="BI2:BI13" si="27">J2*BG2/100/BH2</f>
        <v>3.3417707452042767E-3</v>
      </c>
    </row>
    <row r="3" spans="1:61">
      <c r="A3" s="1">
        <v>8</v>
      </c>
      <c r="B3" s="1" t="s">
        <v>106</v>
      </c>
      <c r="C3" s="1" t="s">
        <v>99</v>
      </c>
      <c r="D3" s="1">
        <v>28</v>
      </c>
      <c r="E3" s="1" t="s">
        <v>78</v>
      </c>
      <c r="F3" s="1" t="s">
        <v>105</v>
      </c>
      <c r="G3" s="1">
        <v>0</v>
      </c>
      <c r="H3" s="1">
        <v>1779.5</v>
      </c>
      <c r="I3" s="1">
        <v>0</v>
      </c>
      <c r="J3">
        <f t="shared" si="0"/>
        <v>-4.7810087334126949</v>
      </c>
      <c r="K3">
        <f t="shared" si="1"/>
        <v>7.6353133145699359E-2</v>
      </c>
      <c r="L3">
        <f t="shared" si="2"/>
        <v>489.56920543900026</v>
      </c>
      <c r="M3">
        <f t="shared" si="3"/>
        <v>1.5865088203643607</v>
      </c>
      <c r="N3">
        <f t="shared" si="4"/>
        <v>1.9886636450122608</v>
      </c>
      <c r="O3">
        <f t="shared" si="5"/>
        <v>30.358917236328125</v>
      </c>
      <c r="P3" s="1">
        <v>2.5</v>
      </c>
      <c r="Q3">
        <f t="shared" si="6"/>
        <v>2.1884783655405045</v>
      </c>
      <c r="R3" s="1">
        <v>1</v>
      </c>
      <c r="S3">
        <f t="shared" si="7"/>
        <v>4.3769567310810089</v>
      </c>
      <c r="T3" s="1">
        <v>30.924936294555664</v>
      </c>
      <c r="U3" s="1">
        <v>30.358917236328125</v>
      </c>
      <c r="V3" s="1">
        <v>31.011650085449219</v>
      </c>
      <c r="W3" s="1">
        <v>400.3609619140625</v>
      </c>
      <c r="X3" s="1">
        <v>402.94314575195312</v>
      </c>
      <c r="Y3" s="1">
        <v>23.263772964477539</v>
      </c>
      <c r="Z3" s="1">
        <v>24.228923797607422</v>
      </c>
      <c r="AA3" s="1">
        <v>50.452640533447266</v>
      </c>
      <c r="AB3" s="1">
        <v>52.545783996582031</v>
      </c>
      <c r="AC3" s="1">
        <v>400.9915771484375</v>
      </c>
      <c r="AD3" s="1">
        <v>3.7171125411987305</v>
      </c>
      <c r="AE3" s="1">
        <v>4.8398427963256836</v>
      </c>
      <c r="AF3" s="1">
        <v>97.421257019042969</v>
      </c>
      <c r="AG3" s="1">
        <v>21.33488655090332</v>
      </c>
      <c r="AH3" s="1">
        <v>-0.46630460023880005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1.6039663085937499</v>
      </c>
      <c r="AQ3">
        <f t="shared" si="9"/>
        <v>1.5865088203643608E-3</v>
      </c>
      <c r="AR3">
        <f t="shared" si="10"/>
        <v>303.5089172363281</v>
      </c>
      <c r="AS3">
        <f t="shared" si="11"/>
        <v>304.07493629455564</v>
      </c>
      <c r="AT3">
        <f t="shared" si="12"/>
        <v>0.70625137396547188</v>
      </c>
      <c r="AU3">
        <f t="shared" si="13"/>
        <v>-0.501224649723367</v>
      </c>
      <c r="AV3">
        <f t="shared" si="14"/>
        <v>4.34907585759378</v>
      </c>
      <c r="AW3">
        <f t="shared" si="15"/>
        <v>44.641959985628851</v>
      </c>
      <c r="AX3">
        <f t="shared" si="16"/>
        <v>20.413036188021429</v>
      </c>
      <c r="AY3">
        <f t="shared" si="17"/>
        <v>30.641926765441895</v>
      </c>
      <c r="AZ3">
        <f t="shared" si="18"/>
        <v>4.4200868261246615</v>
      </c>
      <c r="BA3">
        <f t="shared" si="19"/>
        <v>7.5044039209075847E-2</v>
      </c>
      <c r="BB3">
        <f t="shared" si="20"/>
        <v>2.3604122125815192</v>
      </c>
      <c r="BC3">
        <f t="shared" si="21"/>
        <v>2.0596746135431423</v>
      </c>
      <c r="BD3">
        <f t="shared" si="22"/>
        <v>4.701840750234916E-2</v>
      </c>
      <c r="BE3">
        <f t="shared" si="23"/>
        <v>47.694447391681493</v>
      </c>
      <c r="BF3">
        <f t="shared" si="24"/>
        <v>1.2149833310240077</v>
      </c>
      <c r="BG3">
        <f t="shared" si="25"/>
        <v>53.455070793599432</v>
      </c>
      <c r="BH3">
        <f t="shared" si="26"/>
        <v>404.41776891746775</v>
      </c>
      <c r="BI3">
        <f t="shared" si="27"/>
        <v>-6.3194345044109198E-3</v>
      </c>
    </row>
    <row r="4" spans="1:61">
      <c r="A4" s="1">
        <v>12</v>
      </c>
      <c r="B4" s="1" t="s">
        <v>109</v>
      </c>
      <c r="C4" s="1" t="s">
        <v>99</v>
      </c>
      <c r="D4" s="1">
        <v>35</v>
      </c>
      <c r="E4" s="1" t="s">
        <v>75</v>
      </c>
      <c r="F4" s="1" t="s">
        <v>105</v>
      </c>
      <c r="G4" s="1">
        <v>0</v>
      </c>
      <c r="H4" s="1">
        <v>2312</v>
      </c>
      <c r="I4" s="1">
        <v>0</v>
      </c>
      <c r="J4">
        <f t="shared" si="0"/>
        <v>8.8674819703846133</v>
      </c>
      <c r="K4">
        <f t="shared" si="1"/>
        <v>0.83810834013620561</v>
      </c>
      <c r="L4">
        <f t="shared" si="2"/>
        <v>363.10831077151573</v>
      </c>
      <c r="M4">
        <f t="shared" si="3"/>
        <v>11.115580984290082</v>
      </c>
      <c r="N4">
        <f t="shared" si="4"/>
        <v>1.4810725259035493</v>
      </c>
      <c r="O4">
        <f t="shared" si="5"/>
        <v>30.744451522827148</v>
      </c>
      <c r="P4" s="1">
        <v>2.5</v>
      </c>
      <c r="Q4">
        <f t="shared" si="6"/>
        <v>2.1884783655405045</v>
      </c>
      <c r="R4" s="1">
        <v>1</v>
      </c>
      <c r="S4">
        <f t="shared" si="7"/>
        <v>4.3769567310810089</v>
      </c>
      <c r="T4" s="1">
        <v>31.742595672607422</v>
      </c>
      <c r="U4" s="1">
        <v>30.744451522827148</v>
      </c>
      <c r="V4" s="1">
        <v>31.820798873901367</v>
      </c>
      <c r="W4" s="1">
        <v>400.38522338867188</v>
      </c>
      <c r="X4" s="1">
        <v>392.13955688476562</v>
      </c>
      <c r="Y4" s="1">
        <v>23.712841033935547</v>
      </c>
      <c r="Z4" s="1">
        <v>30.431716918945312</v>
      </c>
      <c r="AA4" s="1">
        <v>49.094440460205078</v>
      </c>
      <c r="AB4" s="1">
        <v>63.005023956298828</v>
      </c>
      <c r="AC4" s="1">
        <v>401.00885009765625</v>
      </c>
      <c r="AD4" s="1">
        <v>434.88003540039062</v>
      </c>
      <c r="AE4" s="1">
        <v>385.65081787109375</v>
      </c>
      <c r="AF4" s="1">
        <v>97.430824279785156</v>
      </c>
      <c r="AG4" s="1">
        <v>21.33488655090332</v>
      </c>
      <c r="AH4" s="1">
        <v>-0.46630460023880005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1.604035400390625</v>
      </c>
      <c r="AQ4">
        <f t="shared" si="9"/>
        <v>1.1115580984290082E-2</v>
      </c>
      <c r="AR4">
        <f t="shared" si="10"/>
        <v>303.89445152282713</v>
      </c>
      <c r="AS4">
        <f t="shared" si="11"/>
        <v>304.8925956726074</v>
      </c>
      <c r="AT4">
        <f t="shared" si="12"/>
        <v>82.627205689239418</v>
      </c>
      <c r="AU4">
        <f t="shared" si="13"/>
        <v>-3.1741343931691053</v>
      </c>
      <c r="AV4">
        <f t="shared" si="14"/>
        <v>4.4460597895654752</v>
      </c>
      <c r="AW4">
        <f t="shared" si="15"/>
        <v>45.632989584467055</v>
      </c>
      <c r="AX4">
        <f t="shared" si="16"/>
        <v>15.201272665521742</v>
      </c>
      <c r="AY4">
        <f t="shared" si="17"/>
        <v>31.243523597717285</v>
      </c>
      <c r="AZ4">
        <f t="shared" si="18"/>
        <v>4.5743994357977993</v>
      </c>
      <c r="BA4">
        <f t="shared" si="19"/>
        <v>0.70341671496691172</v>
      </c>
      <c r="BB4">
        <f t="shared" si="20"/>
        <v>2.9649872636619259</v>
      </c>
      <c r="BC4">
        <f t="shared" si="21"/>
        <v>1.6094121721358734</v>
      </c>
      <c r="BD4">
        <f t="shared" si="22"/>
        <v>0.45003205640885818</v>
      </c>
      <c r="BE4">
        <f t="shared" si="23"/>
        <v>35.377942021309174</v>
      </c>
      <c r="BF4">
        <f t="shared" si="24"/>
        <v>0.92596705534152213</v>
      </c>
      <c r="BG4">
        <f t="shared" si="25"/>
        <v>70.936154057880813</v>
      </c>
      <c r="BH4">
        <f t="shared" si="26"/>
        <v>389.4045285544621</v>
      </c>
      <c r="BI4">
        <f t="shared" si="27"/>
        <v>1.615351186314486E-2</v>
      </c>
    </row>
    <row r="5" spans="1:61">
      <c r="A5" s="1">
        <v>13</v>
      </c>
      <c r="B5" s="1" t="s">
        <v>110</v>
      </c>
      <c r="C5" s="1" t="s">
        <v>99</v>
      </c>
      <c r="D5" s="1">
        <v>35</v>
      </c>
      <c r="E5" s="1" t="s">
        <v>78</v>
      </c>
      <c r="F5" s="1" t="s">
        <v>105</v>
      </c>
      <c r="G5" s="1">
        <v>0</v>
      </c>
      <c r="H5" s="1">
        <v>2471.5</v>
      </c>
      <c r="I5" s="1">
        <v>0</v>
      </c>
      <c r="J5">
        <f t="shared" si="0"/>
        <v>-11.373935298052977</v>
      </c>
      <c r="K5">
        <f t="shared" si="1"/>
        <v>0.34249440577026613</v>
      </c>
      <c r="L5">
        <f t="shared" si="2"/>
        <v>445.23109913604691</v>
      </c>
      <c r="M5">
        <f t="shared" si="3"/>
        <v>6.9167691787299166</v>
      </c>
      <c r="N5">
        <f t="shared" si="4"/>
        <v>2.02990180936286</v>
      </c>
      <c r="O5">
        <f t="shared" si="5"/>
        <v>31.36982536315918</v>
      </c>
      <c r="P5" s="1">
        <v>1.5</v>
      </c>
      <c r="Q5">
        <f t="shared" si="6"/>
        <v>2.4080436080694199</v>
      </c>
      <c r="R5" s="1">
        <v>1</v>
      </c>
      <c r="S5">
        <f t="shared" si="7"/>
        <v>4.8160872161388397</v>
      </c>
      <c r="T5" s="1">
        <v>32.090343475341797</v>
      </c>
      <c r="U5" s="1">
        <v>31.36982536315918</v>
      </c>
      <c r="V5" s="1">
        <v>32.193134307861328</v>
      </c>
      <c r="W5" s="1">
        <v>400.19622802734375</v>
      </c>
      <c r="X5" s="1">
        <v>403.40670776367188</v>
      </c>
      <c r="Y5" s="1">
        <v>23.935403823852539</v>
      </c>
      <c r="Z5" s="1">
        <v>26.453990936279297</v>
      </c>
      <c r="AA5" s="1">
        <v>48.589740753173828</v>
      </c>
      <c r="AB5" s="1">
        <v>53.702568054199219</v>
      </c>
      <c r="AC5" s="1">
        <v>401.04586791992188</v>
      </c>
      <c r="AD5" s="1">
        <v>3.0687017440795898</v>
      </c>
      <c r="AE5" s="1">
        <v>5.3683452606201172</v>
      </c>
      <c r="AF5" s="1">
        <v>97.432708740234375</v>
      </c>
      <c r="AG5" s="1">
        <v>21.33488655090332</v>
      </c>
      <c r="AH5" s="1">
        <v>-0.46630460023880005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2.6736391194661455</v>
      </c>
      <c r="AQ5">
        <f t="shared" si="9"/>
        <v>6.9167691787299168E-3</v>
      </c>
      <c r="AR5">
        <f t="shared" si="10"/>
        <v>304.51982536315916</v>
      </c>
      <c r="AS5">
        <f t="shared" si="11"/>
        <v>305.24034347534177</v>
      </c>
      <c r="AT5">
        <f t="shared" si="12"/>
        <v>0.58305332405876698</v>
      </c>
      <c r="AU5">
        <f t="shared" si="13"/>
        <v>-2.1748046257977216</v>
      </c>
      <c r="AV5">
        <f t="shared" si="14"/>
        <v>4.6073858032741608</v>
      </c>
      <c r="AW5">
        <f t="shared" si="15"/>
        <v>47.287875528103456</v>
      </c>
      <c r="AX5">
        <f t="shared" si="16"/>
        <v>20.833884591824159</v>
      </c>
      <c r="AY5">
        <f t="shared" si="17"/>
        <v>31.730084419250488</v>
      </c>
      <c r="AZ5">
        <f t="shared" si="18"/>
        <v>4.7026157956801278</v>
      </c>
      <c r="BA5">
        <f t="shared" si="19"/>
        <v>0.31975512846858878</v>
      </c>
      <c r="BB5">
        <f t="shared" si="20"/>
        <v>2.5774839939113008</v>
      </c>
      <c r="BC5">
        <f t="shared" si="21"/>
        <v>2.125131801768827</v>
      </c>
      <c r="BD5">
        <f t="shared" si="22"/>
        <v>0.20177267636923649</v>
      </c>
      <c r="BE5">
        <f t="shared" si="23"/>
        <v>43.380072004216878</v>
      </c>
      <c r="BF5">
        <f t="shared" si="24"/>
        <v>1.1036779770079506</v>
      </c>
      <c r="BG5">
        <f t="shared" si="25"/>
        <v>57.292908294986013</v>
      </c>
      <c r="BH5">
        <f t="shared" si="26"/>
        <v>406.5949416895271</v>
      </c>
      <c r="BI5">
        <f t="shared" si="27"/>
        <v>-1.6026904547229846E-2</v>
      </c>
    </row>
    <row r="6" spans="1:61">
      <c r="A6" s="1">
        <v>16</v>
      </c>
      <c r="B6" s="1" t="s">
        <v>113</v>
      </c>
      <c r="C6" s="1" t="s">
        <v>99</v>
      </c>
      <c r="D6" s="1">
        <v>33</v>
      </c>
      <c r="E6" s="1" t="s">
        <v>75</v>
      </c>
      <c r="F6" s="1" t="s">
        <v>105</v>
      </c>
      <c r="G6" s="1">
        <v>0</v>
      </c>
      <c r="H6" s="1">
        <v>4264.5</v>
      </c>
      <c r="I6" s="1">
        <v>0</v>
      </c>
      <c r="J6">
        <f t="shared" si="0"/>
        <v>25.919639378308435</v>
      </c>
      <c r="K6">
        <f t="shared" si="1"/>
        <v>1.0892935192321282</v>
      </c>
      <c r="L6">
        <f t="shared" si="2"/>
        <v>327.43569079595153</v>
      </c>
      <c r="M6">
        <f t="shared" si="3"/>
        <v>17.300354914606562</v>
      </c>
      <c r="N6">
        <f t="shared" si="4"/>
        <v>1.8284344878906258</v>
      </c>
      <c r="O6">
        <f t="shared" si="5"/>
        <v>33.859821319580078</v>
      </c>
      <c r="P6" s="1">
        <v>2</v>
      </c>
      <c r="Q6">
        <f t="shared" si="6"/>
        <v>2.2982609868049622</v>
      </c>
      <c r="R6" s="1">
        <v>1</v>
      </c>
      <c r="S6">
        <f t="shared" si="7"/>
        <v>4.5965219736099243</v>
      </c>
      <c r="T6" s="1">
        <v>33.862133026123047</v>
      </c>
      <c r="U6" s="1">
        <v>33.859821319580078</v>
      </c>
      <c r="V6" s="1">
        <v>33.851638793945312</v>
      </c>
      <c r="W6" s="1">
        <v>400.38705444335938</v>
      </c>
      <c r="X6" s="1">
        <v>384.10812377929688</v>
      </c>
      <c r="Y6" s="1">
        <v>27.295717239379883</v>
      </c>
      <c r="Z6" s="1">
        <v>35.635848999023438</v>
      </c>
      <c r="AA6" s="1">
        <v>50.171848297119141</v>
      </c>
      <c r="AB6" s="1">
        <v>65.501716613769531</v>
      </c>
      <c r="AC6" s="1">
        <v>400.0858154296875</v>
      </c>
      <c r="AD6" s="1">
        <v>1225.4434814453125</v>
      </c>
      <c r="AE6" s="1">
        <v>1313.7427978515625</v>
      </c>
      <c r="AF6" s="1">
        <v>97.456336975097656</v>
      </c>
      <c r="AG6" s="1">
        <v>21.33488655090332</v>
      </c>
      <c r="AH6" s="1">
        <v>-0.46630460023880005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2.0004290771484374</v>
      </c>
      <c r="AQ6">
        <f t="shared" si="9"/>
        <v>1.7300354914606561E-2</v>
      </c>
      <c r="AR6">
        <f t="shared" si="10"/>
        <v>307.00982131958006</v>
      </c>
      <c r="AS6">
        <f t="shared" si="11"/>
        <v>307.01213302612302</v>
      </c>
      <c r="AT6">
        <f t="shared" si="12"/>
        <v>232.83425855292444</v>
      </c>
      <c r="AU6">
        <f t="shared" si="13"/>
        <v>-4.0588176585539211</v>
      </c>
      <c r="AV6">
        <f t="shared" si="14"/>
        <v>5.3013737963331504</v>
      </c>
      <c r="AW6">
        <f t="shared" si="15"/>
        <v>54.397425153458968</v>
      </c>
      <c r="AX6">
        <f t="shared" si="16"/>
        <v>18.761576154435531</v>
      </c>
      <c r="AY6">
        <f t="shared" si="17"/>
        <v>33.860977172851562</v>
      </c>
      <c r="AZ6">
        <f t="shared" si="18"/>
        <v>5.3017159539937531</v>
      </c>
      <c r="BA6">
        <f t="shared" si="19"/>
        <v>0.88060571138206845</v>
      </c>
      <c r="BB6">
        <f t="shared" si="20"/>
        <v>3.4729393084425246</v>
      </c>
      <c r="BC6">
        <f t="shared" si="21"/>
        <v>1.8287766455512284</v>
      </c>
      <c r="BD6">
        <f t="shared" si="22"/>
        <v>0.56596510780570763</v>
      </c>
      <c r="BE6">
        <f t="shared" si="23"/>
        <v>31.910683019884136</v>
      </c>
      <c r="BF6">
        <f t="shared" si="24"/>
        <v>0.8524570831105136</v>
      </c>
      <c r="BG6">
        <f t="shared" si="25"/>
        <v>70.803435654138056</v>
      </c>
      <c r="BH6">
        <f t="shared" si="26"/>
        <v>376.4955172560139</v>
      </c>
      <c r="BI6">
        <f t="shared" si="27"/>
        <v>4.8744259487493544E-2</v>
      </c>
    </row>
    <row r="7" spans="1:61">
      <c r="A7" s="1">
        <v>17</v>
      </c>
      <c r="B7" s="1" t="s">
        <v>114</v>
      </c>
      <c r="C7" s="1" t="s">
        <v>99</v>
      </c>
      <c r="D7" s="1">
        <v>33</v>
      </c>
      <c r="E7" s="1" t="s">
        <v>78</v>
      </c>
      <c r="F7" s="1" t="s">
        <v>105</v>
      </c>
      <c r="G7" s="1">
        <v>0</v>
      </c>
      <c r="H7" s="1">
        <v>4522</v>
      </c>
      <c r="I7" s="1">
        <v>0</v>
      </c>
      <c r="J7">
        <f t="shared" si="0"/>
        <v>-0.49814278716858196</v>
      </c>
      <c r="K7">
        <f t="shared" si="1"/>
        <v>4.9883942605938564E-2</v>
      </c>
      <c r="L7">
        <f t="shared" si="2"/>
        <v>398.57792397424504</v>
      </c>
      <c r="M7">
        <f t="shared" si="3"/>
        <v>1.3455565622465329</v>
      </c>
      <c r="N7">
        <f t="shared" si="4"/>
        <v>2.548264271403625</v>
      </c>
      <c r="O7">
        <f t="shared" si="5"/>
        <v>33.773063659667969</v>
      </c>
      <c r="P7" s="1">
        <v>2</v>
      </c>
      <c r="Q7">
        <f t="shared" si="6"/>
        <v>2.2982609868049622</v>
      </c>
      <c r="R7" s="1">
        <v>1</v>
      </c>
      <c r="S7">
        <f t="shared" si="7"/>
        <v>4.5965219736099243</v>
      </c>
      <c r="T7" s="1">
        <v>34.308895111083984</v>
      </c>
      <c r="U7" s="1">
        <v>33.773063659667969</v>
      </c>
      <c r="V7" s="1">
        <v>34.348133087158203</v>
      </c>
      <c r="W7" s="1">
        <v>399.86090087890625</v>
      </c>
      <c r="X7" s="1">
        <v>399.84097290039062</v>
      </c>
      <c r="Y7" s="1">
        <v>27.332042694091797</v>
      </c>
      <c r="Z7" s="1">
        <v>27.985830307006836</v>
      </c>
      <c r="AA7" s="1">
        <v>49.004417419433594</v>
      </c>
      <c r="AB7" s="1">
        <v>50.176612854003906</v>
      </c>
      <c r="AC7" s="1">
        <v>400.099365234375</v>
      </c>
      <c r="AD7" s="1">
        <v>41.918621063232422</v>
      </c>
      <c r="AE7" s="1">
        <v>51.390918731689453</v>
      </c>
      <c r="AF7" s="1">
        <v>97.459396362304688</v>
      </c>
      <c r="AG7" s="1">
        <v>21.33488655090332</v>
      </c>
      <c r="AH7" s="1">
        <v>-0.46630460023880005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2.000496826171875</v>
      </c>
      <c r="AQ7">
        <f t="shared" si="9"/>
        <v>1.3455565622465329E-3</v>
      </c>
      <c r="AR7">
        <f t="shared" si="10"/>
        <v>306.92306365966795</v>
      </c>
      <c r="AS7">
        <f t="shared" si="11"/>
        <v>307.45889511108396</v>
      </c>
      <c r="AT7">
        <f t="shared" si="12"/>
        <v>7.9645379020723794</v>
      </c>
      <c r="AU7">
        <f t="shared" si="13"/>
        <v>-0.34214840379040862</v>
      </c>
      <c r="AV7">
        <f t="shared" si="14"/>
        <v>5.2757463998224035</v>
      </c>
      <c r="AW7">
        <f t="shared" si="15"/>
        <v>54.132762942732072</v>
      </c>
      <c r="AX7">
        <f t="shared" si="16"/>
        <v>26.146932635725236</v>
      </c>
      <c r="AY7">
        <f t="shared" si="17"/>
        <v>34.040979385375977</v>
      </c>
      <c r="AZ7">
        <f t="shared" si="18"/>
        <v>5.355235463543659</v>
      </c>
      <c r="BA7">
        <f t="shared" si="19"/>
        <v>4.9348387216507764E-2</v>
      </c>
      <c r="BB7">
        <f t="shared" si="20"/>
        <v>2.7274821284187785</v>
      </c>
      <c r="BC7">
        <f t="shared" si="21"/>
        <v>2.6277533351248805</v>
      </c>
      <c r="BD7">
        <f t="shared" si="22"/>
        <v>3.0890415311253694E-2</v>
      </c>
      <c r="BE7">
        <f t="shared" si="23"/>
        <v>38.845163873870497</v>
      </c>
      <c r="BF7">
        <f t="shared" si="24"/>
        <v>0.99684112181654716</v>
      </c>
      <c r="BG7">
        <f t="shared" si="25"/>
        <v>50.171135148034821</v>
      </c>
      <c r="BH7">
        <f t="shared" si="26"/>
        <v>399.98727759914732</v>
      </c>
      <c r="BI7">
        <f t="shared" si="27"/>
        <v>-6.2482960078295629E-4</v>
      </c>
    </row>
    <row r="8" spans="1:61">
      <c r="A8" s="1">
        <v>1</v>
      </c>
      <c r="B8" s="1" t="s">
        <v>126</v>
      </c>
      <c r="C8" s="1" t="s">
        <v>127</v>
      </c>
      <c r="D8" s="1">
        <v>32</v>
      </c>
      <c r="E8" s="1" t="s">
        <v>75</v>
      </c>
      <c r="F8" s="1" t="s">
        <v>105</v>
      </c>
      <c r="G8" s="1">
        <v>0</v>
      </c>
      <c r="H8" s="1">
        <v>534</v>
      </c>
      <c r="I8" s="1">
        <v>0</v>
      </c>
      <c r="J8">
        <f t="shared" si="0"/>
        <v>14.733966597254534</v>
      </c>
      <c r="K8">
        <f t="shared" si="1"/>
        <v>0.90086893746919339</v>
      </c>
      <c r="L8">
        <f t="shared" si="2"/>
        <v>344.27608507997883</v>
      </c>
      <c r="M8">
        <f t="shared" si="3"/>
        <v>17.61253102017686</v>
      </c>
      <c r="N8">
        <f t="shared" si="4"/>
        <v>2.1512316565672336</v>
      </c>
      <c r="O8">
        <f t="shared" si="5"/>
        <v>37.548614501953125</v>
      </c>
      <c r="P8" s="1">
        <v>2</v>
      </c>
      <c r="Q8">
        <f t="shared" si="6"/>
        <v>2.2982609868049622</v>
      </c>
      <c r="R8" s="1">
        <v>1</v>
      </c>
      <c r="S8">
        <f t="shared" si="7"/>
        <v>4.5965219736099243</v>
      </c>
      <c r="T8" s="1">
        <v>37.462371826171875</v>
      </c>
      <c r="U8" s="1">
        <v>37.548614501953125</v>
      </c>
      <c r="V8" s="1">
        <v>37.350173950195312</v>
      </c>
      <c r="W8" s="1">
        <v>398.99942016601562</v>
      </c>
      <c r="X8" s="1">
        <v>388.21511840820312</v>
      </c>
      <c r="Y8" s="1">
        <v>36.186031341552734</v>
      </c>
      <c r="Z8" s="1">
        <v>44.598453521728516</v>
      </c>
      <c r="AA8" s="1">
        <v>54.523490905761719</v>
      </c>
      <c r="AB8" s="1">
        <v>67.198951721191406</v>
      </c>
      <c r="AC8" s="1">
        <v>400.05218505859375</v>
      </c>
      <c r="AD8" s="1">
        <v>1541.20654296875</v>
      </c>
      <c r="AE8" s="1">
        <v>1783.7088623046875</v>
      </c>
      <c r="AF8" s="1">
        <v>97.423057556152344</v>
      </c>
      <c r="AG8" s="1">
        <v>23.52284049987793</v>
      </c>
      <c r="AH8" s="1">
        <v>-0.85864639282226562</v>
      </c>
      <c r="AI8" s="1">
        <v>0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2.0002609252929688</v>
      </c>
      <c r="AQ8">
        <f t="shared" si="9"/>
        <v>1.7612531020176861E-2</v>
      </c>
      <c r="AR8">
        <f t="shared" si="10"/>
        <v>310.6986145019531</v>
      </c>
      <c r="AS8">
        <f t="shared" si="11"/>
        <v>310.61237182617185</v>
      </c>
      <c r="AT8">
        <f t="shared" si="12"/>
        <v>292.82923948953976</v>
      </c>
      <c r="AU8">
        <f t="shared" si="13"/>
        <v>-3.700713761040038</v>
      </c>
      <c r="AV8">
        <f t="shared" si="14"/>
        <v>6.4961493609299756</v>
      </c>
      <c r="AW8">
        <f t="shared" si="15"/>
        <v>66.679793509721748</v>
      </c>
      <c r="AX8">
        <f t="shared" si="16"/>
        <v>22.081339987993232</v>
      </c>
      <c r="AY8">
        <f t="shared" si="17"/>
        <v>37.5054931640625</v>
      </c>
      <c r="AZ8">
        <f t="shared" si="18"/>
        <v>6.4809351786413849</v>
      </c>
      <c r="BA8">
        <f t="shared" si="19"/>
        <v>0.7532416619808715</v>
      </c>
      <c r="BB8">
        <f t="shared" si="20"/>
        <v>4.3449177043627421</v>
      </c>
      <c r="BC8">
        <f t="shared" si="21"/>
        <v>2.1360174742786429</v>
      </c>
      <c r="BD8">
        <f t="shared" si="22"/>
        <v>0.4821334702729515</v>
      </c>
      <c r="BE8">
        <f t="shared" si="23"/>
        <v>33.540428851953578</v>
      </c>
      <c r="BF8">
        <f t="shared" si="24"/>
        <v>0.88681782021167199</v>
      </c>
      <c r="BG8">
        <f t="shared" si="25"/>
        <v>70.679868597084905</v>
      </c>
      <c r="BH8">
        <f t="shared" si="26"/>
        <v>383.88774762209721</v>
      </c>
      <c r="BI8">
        <f t="shared" si="27"/>
        <v>2.7127586891180173E-2</v>
      </c>
    </row>
    <row r="9" spans="1:61">
      <c r="A9" s="1">
        <v>2</v>
      </c>
      <c r="B9" s="1" t="s">
        <v>128</v>
      </c>
      <c r="C9" s="1" t="s">
        <v>127</v>
      </c>
      <c r="D9" s="1">
        <v>32</v>
      </c>
      <c r="E9" s="1" t="s">
        <v>78</v>
      </c>
      <c r="F9" s="1" t="s">
        <v>105</v>
      </c>
      <c r="G9" s="1">
        <v>0</v>
      </c>
      <c r="H9" s="1">
        <v>717.5</v>
      </c>
      <c r="I9" s="1">
        <v>0</v>
      </c>
      <c r="J9">
        <f t="shared" si="0"/>
        <v>-2.707250792286088</v>
      </c>
      <c r="K9">
        <f t="shared" si="1"/>
        <v>0.10941613328526943</v>
      </c>
      <c r="L9">
        <f t="shared" si="2"/>
        <v>420.93763273354222</v>
      </c>
      <c r="M9">
        <f t="shared" si="3"/>
        <v>3.2334629150608505</v>
      </c>
      <c r="N9">
        <f t="shared" si="4"/>
        <v>2.7936020581786059</v>
      </c>
      <c r="O9">
        <f t="shared" si="5"/>
        <v>37.22271728515625</v>
      </c>
      <c r="P9" s="1">
        <v>1.5</v>
      </c>
      <c r="Q9">
        <f t="shared" si="6"/>
        <v>2.4080436080694199</v>
      </c>
      <c r="R9" s="1">
        <v>1</v>
      </c>
      <c r="S9">
        <f t="shared" si="7"/>
        <v>4.8160872161388397</v>
      </c>
      <c r="T9" s="1">
        <v>37.639041900634766</v>
      </c>
      <c r="U9" s="1">
        <v>37.22271728515625</v>
      </c>
      <c r="V9" s="1">
        <v>37.589431762695312</v>
      </c>
      <c r="W9" s="1">
        <v>399.8443603515625</v>
      </c>
      <c r="X9" s="1">
        <v>400.3740234375</v>
      </c>
      <c r="Y9" s="1">
        <v>35.667015075683594</v>
      </c>
      <c r="Z9" s="1">
        <v>36.834716796875</v>
      </c>
      <c r="AA9" s="1">
        <v>53.224437713623047</v>
      </c>
      <c r="AB9" s="1">
        <v>54.966945648193359</v>
      </c>
      <c r="AC9" s="1">
        <v>400.06268310546875</v>
      </c>
      <c r="AD9" s="1">
        <v>23.032281875610352</v>
      </c>
      <c r="AE9" s="1">
        <v>26.115791320800781</v>
      </c>
      <c r="AF9" s="1">
        <v>97.416999816894531</v>
      </c>
      <c r="AG9" s="1">
        <v>23.52284049987793</v>
      </c>
      <c r="AH9" s="1">
        <v>-0.85864639282226562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2.6670845540364581</v>
      </c>
      <c r="AQ9">
        <f t="shared" si="9"/>
        <v>3.2334629150608503E-3</v>
      </c>
      <c r="AR9">
        <f t="shared" si="10"/>
        <v>310.37271728515623</v>
      </c>
      <c r="AS9">
        <f t="shared" si="11"/>
        <v>310.78904190063474</v>
      </c>
      <c r="AT9">
        <f t="shared" si="12"/>
        <v>4.3761335014527276</v>
      </c>
      <c r="AU9">
        <f t="shared" si="13"/>
        <v>-0.97210216508851577</v>
      </c>
      <c r="AV9">
        <f t="shared" si="14"/>
        <v>6.3819296576351396</v>
      </c>
      <c r="AW9">
        <f t="shared" si="15"/>
        <v>65.511457647337181</v>
      </c>
      <c r="AX9">
        <f t="shared" si="16"/>
        <v>28.676740850462181</v>
      </c>
      <c r="AY9">
        <f t="shared" si="17"/>
        <v>37.430879592895508</v>
      </c>
      <c r="AZ9">
        <f t="shared" si="18"/>
        <v>6.4546828706429009</v>
      </c>
      <c r="BA9">
        <f t="shared" si="19"/>
        <v>0.10698554104447854</v>
      </c>
      <c r="BB9">
        <f t="shared" si="20"/>
        <v>3.5883275994565338</v>
      </c>
      <c r="BC9">
        <f t="shared" si="21"/>
        <v>2.8663552711863671</v>
      </c>
      <c r="BD9">
        <f t="shared" si="22"/>
        <v>6.7080169704616915E-2</v>
      </c>
      <c r="BE9">
        <f t="shared" si="23"/>
        <v>41.006481290927496</v>
      </c>
      <c r="BF9">
        <f t="shared" si="24"/>
        <v>1.0513609976978247</v>
      </c>
      <c r="BG9">
        <f t="shared" si="25"/>
        <v>54.890370648221065</v>
      </c>
      <c r="BH9">
        <f t="shared" si="26"/>
        <v>401.13289436436753</v>
      </c>
      <c r="BI9">
        <f t="shared" si="27"/>
        <v>-3.7045578040102458E-3</v>
      </c>
    </row>
    <row r="10" spans="1:61">
      <c r="A10" s="1">
        <v>9</v>
      </c>
      <c r="B10" s="1" t="s">
        <v>135</v>
      </c>
      <c r="C10" s="1" t="s">
        <v>127</v>
      </c>
      <c r="D10" s="1">
        <v>18</v>
      </c>
      <c r="E10" s="1" t="s">
        <v>75</v>
      </c>
      <c r="F10" s="1" t="s">
        <v>105</v>
      </c>
      <c r="G10" s="1">
        <v>0</v>
      </c>
      <c r="H10" s="1">
        <v>2434</v>
      </c>
      <c r="I10" s="1">
        <v>0</v>
      </c>
      <c r="J10">
        <f t="shared" si="0"/>
        <v>4.3227067505912329</v>
      </c>
      <c r="K10">
        <f t="shared" si="1"/>
        <v>0.41338163334776706</v>
      </c>
      <c r="L10">
        <f t="shared" si="2"/>
        <v>360.84268473802513</v>
      </c>
      <c r="M10">
        <f t="shared" si="3"/>
        <v>10.464490631722825</v>
      </c>
      <c r="N10">
        <f t="shared" si="4"/>
        <v>2.5287049647827553</v>
      </c>
      <c r="O10">
        <f t="shared" si="5"/>
        <v>38.971523284912109</v>
      </c>
      <c r="P10" s="1">
        <v>2</v>
      </c>
      <c r="Q10">
        <f t="shared" si="6"/>
        <v>2.2982609868049622</v>
      </c>
      <c r="R10" s="1">
        <v>1</v>
      </c>
      <c r="S10">
        <f t="shared" si="7"/>
        <v>4.5965219736099243</v>
      </c>
      <c r="T10" s="1">
        <v>40.114089965820312</v>
      </c>
      <c r="U10" s="1">
        <v>38.971523284912109</v>
      </c>
      <c r="V10" s="1">
        <v>40.083393096923828</v>
      </c>
      <c r="W10" s="1">
        <v>399.5848388671875</v>
      </c>
      <c r="X10" s="1">
        <v>395.3555908203125</v>
      </c>
      <c r="Y10" s="1">
        <v>41.078639984130859</v>
      </c>
      <c r="Z10" s="1">
        <v>46.069011688232422</v>
      </c>
      <c r="AA10" s="1">
        <v>53.641685485839844</v>
      </c>
      <c r="AB10" s="1">
        <v>60.158260345458984</v>
      </c>
      <c r="AC10" s="1">
        <v>400.06646728515625</v>
      </c>
      <c r="AD10" s="1">
        <v>886.015380859375</v>
      </c>
      <c r="AE10" s="1">
        <v>318.46810913085938</v>
      </c>
      <c r="AF10" s="1">
        <v>97.401268005371094</v>
      </c>
      <c r="AG10" s="1">
        <v>23.52284049987793</v>
      </c>
      <c r="AH10" s="1">
        <v>-0.85864639282226562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2.0003323364257812</v>
      </c>
      <c r="AQ10">
        <f t="shared" si="9"/>
        <v>1.0464490631722825E-2</v>
      </c>
      <c r="AR10">
        <f t="shared" si="10"/>
        <v>312.12152328491209</v>
      </c>
      <c r="AS10">
        <f t="shared" si="11"/>
        <v>313.26408996582029</v>
      </c>
      <c r="AT10">
        <f t="shared" si="12"/>
        <v>168.34292025085597</v>
      </c>
      <c r="AU10">
        <f t="shared" si="13"/>
        <v>-2.11902986212213</v>
      </c>
      <c r="AV10">
        <f t="shared" si="14"/>
        <v>7.0158851189708544</v>
      </c>
      <c r="AW10">
        <f t="shared" si="15"/>
        <v>72.030736998043707</v>
      </c>
      <c r="AX10">
        <f t="shared" si="16"/>
        <v>25.961725309811285</v>
      </c>
      <c r="AY10">
        <f t="shared" si="17"/>
        <v>39.542806625366211</v>
      </c>
      <c r="AZ10">
        <f t="shared" si="18"/>
        <v>7.2344821175969312</v>
      </c>
      <c r="BA10">
        <f t="shared" si="19"/>
        <v>0.37927231943762607</v>
      </c>
      <c r="BB10">
        <f t="shared" si="20"/>
        <v>4.4871801541880991</v>
      </c>
      <c r="BC10">
        <f t="shared" si="21"/>
        <v>2.747301963408832</v>
      </c>
      <c r="BD10">
        <f t="shared" si="22"/>
        <v>0.23989059675252691</v>
      </c>
      <c r="BE10">
        <f t="shared" si="23"/>
        <v>35.146535043946017</v>
      </c>
      <c r="BF10">
        <f t="shared" si="24"/>
        <v>0.91270414056703364</v>
      </c>
      <c r="BG10">
        <f t="shared" si="25"/>
        <v>64.856172526625258</v>
      </c>
      <c r="BH10">
        <f t="shared" si="26"/>
        <v>394.08601044045082</v>
      </c>
      <c r="BI10">
        <f t="shared" si="27"/>
        <v>7.1140362096338908E-3</v>
      </c>
    </row>
    <row r="11" spans="1:61">
      <c r="A11" s="1">
        <v>10</v>
      </c>
      <c r="B11" s="1" t="s">
        <v>136</v>
      </c>
      <c r="C11" s="1" t="s">
        <v>127</v>
      </c>
      <c r="D11" s="1">
        <v>18</v>
      </c>
      <c r="E11" s="1" t="s">
        <v>78</v>
      </c>
      <c r="F11" s="1" t="s">
        <v>105</v>
      </c>
      <c r="G11" s="1">
        <v>0</v>
      </c>
      <c r="H11" s="1">
        <v>2569</v>
      </c>
      <c r="I11" s="1">
        <v>0</v>
      </c>
      <c r="J11">
        <f t="shared" si="0"/>
        <v>-1.3914726157501556</v>
      </c>
      <c r="K11">
        <f t="shared" si="1"/>
        <v>0.11890533080069643</v>
      </c>
      <c r="L11">
        <f t="shared" si="2"/>
        <v>398.36252198031559</v>
      </c>
      <c r="M11">
        <f t="shared" si="3"/>
        <v>3.7380725354782447</v>
      </c>
      <c r="N11">
        <f t="shared" si="4"/>
        <v>2.9597103387111687</v>
      </c>
      <c r="O11">
        <f t="shared" si="5"/>
        <v>39.208683013916016</v>
      </c>
      <c r="P11" s="1">
        <v>2</v>
      </c>
      <c r="Q11">
        <f t="shared" si="6"/>
        <v>2.2982609868049622</v>
      </c>
      <c r="R11" s="1">
        <v>1</v>
      </c>
      <c r="S11">
        <f t="shared" si="7"/>
        <v>4.5965219736099243</v>
      </c>
      <c r="T11" s="1">
        <v>39.966876983642578</v>
      </c>
      <c r="U11" s="1">
        <v>39.208683013916016</v>
      </c>
      <c r="V11" s="1">
        <v>40.00177001953125</v>
      </c>
      <c r="W11" s="1">
        <v>399.792236328125</v>
      </c>
      <c r="X11" s="1">
        <v>399.7408447265625</v>
      </c>
      <c r="Y11" s="1">
        <v>40.780323028564453</v>
      </c>
      <c r="Z11" s="1">
        <v>42.569717407226562</v>
      </c>
      <c r="AA11" s="1">
        <v>53.670810699462891</v>
      </c>
      <c r="AB11" s="1">
        <v>56.025829315185547</v>
      </c>
      <c r="AC11" s="1">
        <v>400.017333984375</v>
      </c>
      <c r="AD11" s="1">
        <v>57.567276000976562</v>
      </c>
      <c r="AE11" s="1">
        <v>78.130775451660156</v>
      </c>
      <c r="AF11" s="1">
        <v>97.398262023925781</v>
      </c>
      <c r="AG11" s="1">
        <v>23.52284049987793</v>
      </c>
      <c r="AH11" s="1">
        <v>-0.85864639282226562</v>
      </c>
      <c r="AI11" s="1">
        <v>0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2.0000866699218749</v>
      </c>
      <c r="AQ11">
        <f t="shared" si="9"/>
        <v>3.7380725354782445E-3</v>
      </c>
      <c r="AR11">
        <f t="shared" si="10"/>
        <v>312.35868301391599</v>
      </c>
      <c r="AS11">
        <f t="shared" si="11"/>
        <v>313.11687698364256</v>
      </c>
      <c r="AT11">
        <f t="shared" si="12"/>
        <v>10.937782302934465</v>
      </c>
      <c r="AU11">
        <f t="shared" si="13"/>
        <v>-1.0964036738163241</v>
      </c>
      <c r="AV11">
        <f t="shared" si="14"/>
        <v>7.1059268290246962</v>
      </c>
      <c r="AW11">
        <f t="shared" si="15"/>
        <v>72.957429438311053</v>
      </c>
      <c r="AX11">
        <f t="shared" si="16"/>
        <v>30.38771203108449</v>
      </c>
      <c r="AY11">
        <f t="shared" si="17"/>
        <v>39.587779998779297</v>
      </c>
      <c r="AZ11">
        <f t="shared" si="18"/>
        <v>7.2519388118915344</v>
      </c>
      <c r="BA11">
        <f t="shared" si="19"/>
        <v>0.11590698584061222</v>
      </c>
      <c r="BB11">
        <f t="shared" si="20"/>
        <v>4.1462164903135275</v>
      </c>
      <c r="BC11">
        <f t="shared" si="21"/>
        <v>3.105722321578007</v>
      </c>
      <c r="BD11">
        <f t="shared" si="22"/>
        <v>7.2705411198189074E-2</v>
      </c>
      <c r="BE11">
        <f t="shared" si="23"/>
        <v>38.799817296350675</v>
      </c>
      <c r="BF11">
        <f t="shared" si="24"/>
        <v>0.99655195918948503</v>
      </c>
      <c r="BG11">
        <f t="shared" si="25"/>
        <v>56.909962192851758</v>
      </c>
      <c r="BH11">
        <f t="shared" si="26"/>
        <v>400.14952068678804</v>
      </c>
      <c r="BI11">
        <f t="shared" si="27"/>
        <v>-1.9789766040158229E-3</v>
      </c>
    </row>
    <row r="12" spans="1:61">
      <c r="A12" s="1">
        <v>17</v>
      </c>
      <c r="B12" s="1" t="s">
        <v>143</v>
      </c>
      <c r="C12" s="1" t="s">
        <v>127</v>
      </c>
      <c r="D12" s="1">
        <v>15</v>
      </c>
      <c r="E12" s="1" t="s">
        <v>75</v>
      </c>
      <c r="F12" s="1" t="s">
        <v>105</v>
      </c>
      <c r="G12" s="1">
        <v>0</v>
      </c>
      <c r="H12" s="1">
        <v>3638</v>
      </c>
      <c r="I12" s="1">
        <v>0</v>
      </c>
      <c r="J12">
        <f t="shared" si="0"/>
        <v>0.55140376227563082</v>
      </c>
      <c r="K12">
        <f t="shared" si="1"/>
        <v>0.73789705251363102</v>
      </c>
      <c r="L12">
        <f t="shared" si="2"/>
        <v>377.35056740060736</v>
      </c>
      <c r="M12">
        <f t="shared" si="3"/>
        <v>21.254663546787853</v>
      </c>
      <c r="N12">
        <f t="shared" si="4"/>
        <v>3.0274930935148845</v>
      </c>
      <c r="O12">
        <f t="shared" si="5"/>
        <v>39.486732482910156</v>
      </c>
      <c r="P12" s="1">
        <v>1</v>
      </c>
      <c r="Q12">
        <f t="shared" si="6"/>
        <v>2.5178262293338776</v>
      </c>
      <c r="R12" s="1">
        <v>1</v>
      </c>
      <c r="S12">
        <f t="shared" si="7"/>
        <v>5.0356524586677551</v>
      </c>
      <c r="T12" s="1">
        <v>39.886245727539062</v>
      </c>
      <c r="U12" s="1">
        <v>39.486732482910156</v>
      </c>
      <c r="V12" s="1">
        <v>39.807735443115234</v>
      </c>
      <c r="W12" s="1">
        <v>401.08303833007812</v>
      </c>
      <c r="X12" s="1">
        <v>398.826171875</v>
      </c>
      <c r="Y12" s="1">
        <v>37.897884368896484</v>
      </c>
      <c r="Z12" s="1">
        <v>42.982673645019531</v>
      </c>
      <c r="AA12" s="1">
        <v>50.078758239746094</v>
      </c>
      <c r="AB12" s="1">
        <v>56.797866821289062</v>
      </c>
      <c r="AC12" s="1">
        <v>400.037841796875</v>
      </c>
      <c r="AD12" s="1">
        <v>1706.214111328125</v>
      </c>
      <c r="AE12" s="1">
        <v>1881.068359375</v>
      </c>
      <c r="AF12" s="1">
        <v>97.371200561523438</v>
      </c>
      <c r="AG12" s="1">
        <v>29.09632682800293</v>
      </c>
      <c r="AH12" s="1">
        <v>9.529876708984375E-2</v>
      </c>
      <c r="AI12" s="1">
        <v>0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4.0003784179687498</v>
      </c>
      <c r="AQ12">
        <f t="shared" si="9"/>
        <v>2.1254663546787855E-2</v>
      </c>
      <c r="AR12">
        <f t="shared" si="10"/>
        <v>312.63673248291013</v>
      </c>
      <c r="AS12">
        <f t="shared" si="11"/>
        <v>313.03624572753904</v>
      </c>
      <c r="AT12">
        <f t="shared" si="12"/>
        <v>324.18067708441231</v>
      </c>
      <c r="AU12">
        <f t="shared" si="13"/>
        <v>-4.2633002681623324</v>
      </c>
      <c r="AV12">
        <f t="shared" si="14"/>
        <v>7.2127676296745893</v>
      </c>
      <c r="AW12">
        <f t="shared" si="15"/>
        <v>74.074958386871728</v>
      </c>
      <c r="AX12">
        <f t="shared" si="16"/>
        <v>31.092284741852197</v>
      </c>
      <c r="AY12">
        <f t="shared" si="17"/>
        <v>39.686489105224609</v>
      </c>
      <c r="AZ12">
        <f t="shared" si="18"/>
        <v>7.2903814488826635</v>
      </c>
      <c r="BA12">
        <f t="shared" si="19"/>
        <v>0.6435890260467565</v>
      </c>
      <c r="BB12">
        <f t="shared" si="20"/>
        <v>4.1852745361597048</v>
      </c>
      <c r="BC12">
        <f t="shared" si="21"/>
        <v>3.1051069127229587</v>
      </c>
      <c r="BD12">
        <f t="shared" si="22"/>
        <v>0.4097715384841335</v>
      </c>
      <c r="BE12">
        <f t="shared" si="23"/>
        <v>36.743077780369205</v>
      </c>
      <c r="BF12">
        <f t="shared" si="24"/>
        <v>0.94615297092106709</v>
      </c>
      <c r="BG12">
        <f t="shared" si="25"/>
        <v>61.114557726469855</v>
      </c>
      <c r="BH12">
        <f t="shared" si="26"/>
        <v>398.67834692377829</v>
      </c>
      <c r="BI12">
        <f t="shared" si="27"/>
        <v>8.4526278691100906E-4</v>
      </c>
    </row>
    <row r="13" spans="1:61">
      <c r="A13" s="1">
        <v>18</v>
      </c>
      <c r="B13" s="1" t="s">
        <v>144</v>
      </c>
      <c r="C13" s="1" t="s">
        <v>127</v>
      </c>
      <c r="D13" s="1">
        <v>15</v>
      </c>
      <c r="E13" s="1" t="s">
        <v>78</v>
      </c>
      <c r="F13" s="1" t="s">
        <v>105</v>
      </c>
      <c r="G13" s="1">
        <v>0</v>
      </c>
      <c r="H13" s="1">
        <v>3778</v>
      </c>
      <c r="I13" s="1">
        <v>0</v>
      </c>
      <c r="J13">
        <f t="shared" si="0"/>
        <v>-45.026246272796271</v>
      </c>
      <c r="K13">
        <f t="shared" si="1"/>
        <v>0.49010029200856386</v>
      </c>
      <c r="L13">
        <f t="shared" si="2"/>
        <v>548.08740421098082</v>
      </c>
      <c r="M13">
        <f t="shared" si="3"/>
        <v>12.784560746393996</v>
      </c>
      <c r="N13">
        <f t="shared" si="4"/>
        <v>2.6359377218616942</v>
      </c>
      <c r="O13">
        <f t="shared" si="5"/>
        <v>37.843105316162109</v>
      </c>
      <c r="P13" s="1">
        <v>1</v>
      </c>
      <c r="Q13">
        <f t="shared" si="6"/>
        <v>2.5178262293338776</v>
      </c>
      <c r="R13" s="1">
        <v>1</v>
      </c>
      <c r="S13">
        <f t="shared" si="7"/>
        <v>5.0356524586677551</v>
      </c>
      <c r="T13" s="1">
        <v>39.794296264648438</v>
      </c>
      <c r="U13" s="1">
        <v>37.843105316162109</v>
      </c>
      <c r="V13" s="1">
        <v>39.800930023193359</v>
      </c>
      <c r="W13" s="1">
        <v>400.57070922851562</v>
      </c>
      <c r="X13" s="1">
        <v>410.51483154296875</v>
      </c>
      <c r="Y13" s="1">
        <v>37.654541015625</v>
      </c>
      <c r="Z13" s="1">
        <v>40.720417022705078</v>
      </c>
      <c r="AA13" s="1">
        <v>50.001865386962891</v>
      </c>
      <c r="AB13" s="1">
        <v>54.073078155517578</v>
      </c>
      <c r="AC13" s="1">
        <v>400.01513671875</v>
      </c>
      <c r="AD13" s="1">
        <v>25.170835494995117</v>
      </c>
      <c r="AE13" s="1">
        <v>23.491752624511719</v>
      </c>
      <c r="AF13" s="1">
        <v>97.369972229003906</v>
      </c>
      <c r="AG13" s="1">
        <v>29.09632682800293</v>
      </c>
      <c r="AH13" s="1">
        <v>9.529876708984375E-2</v>
      </c>
      <c r="AI13" s="1">
        <v>0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4.0001513671874998</v>
      </c>
      <c r="AQ13">
        <f t="shared" si="9"/>
        <v>1.2784560746393996E-2</v>
      </c>
      <c r="AR13">
        <f t="shared" si="10"/>
        <v>310.99310531616209</v>
      </c>
      <c r="AS13">
        <f t="shared" si="11"/>
        <v>312.94429626464841</v>
      </c>
      <c r="AT13">
        <f t="shared" si="12"/>
        <v>4.7824586840371239</v>
      </c>
      <c r="AU13">
        <f t="shared" si="13"/>
        <v>-3.7469921634224703</v>
      </c>
      <c r="AV13">
        <f t="shared" si="14"/>
        <v>6.6008835965159456</v>
      </c>
      <c r="AW13">
        <f t="shared" si="15"/>
        <v>67.791778567948683</v>
      </c>
      <c r="AX13">
        <f t="shared" si="16"/>
        <v>27.071361545243604</v>
      </c>
      <c r="AY13">
        <f t="shared" si="17"/>
        <v>38.818700790405273</v>
      </c>
      <c r="AZ13">
        <f t="shared" si="18"/>
        <v>6.9583891674803606</v>
      </c>
      <c r="BA13">
        <f t="shared" si="19"/>
        <v>0.44663140965629416</v>
      </c>
      <c r="BB13">
        <f t="shared" si="20"/>
        <v>3.9649458746542514</v>
      </c>
      <c r="BC13">
        <f t="shared" si="21"/>
        <v>2.9934432928261092</v>
      </c>
      <c r="BD13">
        <f t="shared" si="22"/>
        <v>0.28274961542918153</v>
      </c>
      <c r="BE13">
        <f t="shared" si="23"/>
        <v>53.367255327090042</v>
      </c>
      <c r="BF13">
        <f t="shared" si="24"/>
        <v>1.3351220518657736</v>
      </c>
      <c r="BG13">
        <f t="shared" si="25"/>
        <v>61.520996037596539</v>
      </c>
      <c r="BH13">
        <f t="shared" si="26"/>
        <v>422.58584576946612</v>
      </c>
      <c r="BI13">
        <f t="shared" si="27"/>
        <v>-6.5550220062214296E-2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3</v>
      </c>
      <c r="B2" s="1" t="s">
        <v>79</v>
      </c>
      <c r="C2" s="1" t="s">
        <v>74</v>
      </c>
      <c r="D2" s="1">
        <v>19</v>
      </c>
      <c r="E2" s="1" t="s">
        <v>75</v>
      </c>
      <c r="F2" s="1" t="s">
        <v>80</v>
      </c>
      <c r="G2" s="1">
        <v>0</v>
      </c>
      <c r="H2" s="1">
        <v>722.5</v>
      </c>
      <c r="I2" s="1">
        <v>0</v>
      </c>
      <c r="J2">
        <f t="shared" ref="J2:J11" si="0">(W2-X2*(1000-Y2)/(1000-Z2))*AP2</f>
        <v>2.8443394363003671</v>
      </c>
      <c r="K2">
        <f t="shared" ref="K2:K11" si="1">IF(BA2&lt;&gt;0,1/(1/BA2-1/S2),0)</f>
        <v>0.35644903031708924</v>
      </c>
      <c r="L2">
        <f t="shared" ref="L2:L11" si="2">((BD2-AQ2/2)*X2-J2)/(BD2+AQ2/2)</f>
        <v>369.31307722024661</v>
      </c>
      <c r="M2">
        <f t="shared" ref="M2:M11" si="3">AQ2*1000</f>
        <v>8.0746131062922135</v>
      </c>
      <c r="N2">
        <f t="shared" ref="N2:N11" si="4">(AV2-BB2)</f>
        <v>2.2678772218495591</v>
      </c>
      <c r="O2">
        <f t="shared" ref="O2:O11" si="5">(U2+AU2*I2)</f>
        <v>34.165245056152344</v>
      </c>
      <c r="P2" s="1">
        <v>1.5</v>
      </c>
      <c r="Q2">
        <f t="shared" ref="Q2:Q11" si="6">(P2*AJ2+AK2)</f>
        <v>2.4080436080694199</v>
      </c>
      <c r="R2" s="1">
        <v>1</v>
      </c>
      <c r="S2">
        <f t="shared" ref="S2:S11" si="7">Q2*(R2+1)*(R2+1)/(R2*R2+1)</f>
        <v>4.8160872161388397</v>
      </c>
      <c r="T2" s="1">
        <v>34.272754669189453</v>
      </c>
      <c r="U2" s="1">
        <v>34.165245056152344</v>
      </c>
      <c r="V2" s="1">
        <v>34.296539306640625</v>
      </c>
      <c r="W2" s="1">
        <v>399.94522094726562</v>
      </c>
      <c r="X2" s="1">
        <v>397.67001342773438</v>
      </c>
      <c r="Y2" s="1">
        <v>29.11900520324707</v>
      </c>
      <c r="Z2" s="1">
        <v>32.055656433105469</v>
      </c>
      <c r="AA2" s="1">
        <v>52.321052551269531</v>
      </c>
      <c r="AB2" s="1">
        <v>57.597629547119141</v>
      </c>
      <c r="AC2" s="1">
        <v>399.21881103515625</v>
      </c>
      <c r="AD2" s="1">
        <v>1230.2191162109375</v>
      </c>
      <c r="AE2" s="1">
        <v>945.92071533203125</v>
      </c>
      <c r="AF2" s="1">
        <v>97.47357177734375</v>
      </c>
      <c r="AG2" s="1">
        <v>22.83404541015625</v>
      </c>
      <c r="AH2" s="1">
        <v>-0.69982552528381348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11" si="8">AC2*0.000001/(P2*0.0001)</f>
        <v>2.6614587402343748</v>
      </c>
      <c r="AQ2">
        <f t="shared" ref="AQ2:AQ11" si="9">(Z2-Y2)/(1000-Z2)*AP2</f>
        <v>8.0746131062922142E-3</v>
      </c>
      <c r="AR2">
        <f t="shared" ref="AR2:AR11" si="10">(U2+273.15)</f>
        <v>307.31524505615232</v>
      </c>
      <c r="AS2">
        <f t="shared" ref="AS2:AS11" si="11">(T2+273.15)</f>
        <v>307.42275466918943</v>
      </c>
      <c r="AT2">
        <f t="shared" ref="AT2:AT11" si="12">(AD2*AL2+AE2*AM2)*AN2</f>
        <v>233.74162914700719</v>
      </c>
      <c r="AU2">
        <f t="shared" ref="AU2:AU11" si="13">((AT2+0.00000010773*(AS2^4-AR2^4))-AQ2*44100)/(Q2*51.4+0.00000043092*AR2^3)</f>
        <v>-0.88790144060364817</v>
      </c>
      <c r="AV2">
        <f t="shared" ref="AV2:AV11" si="14">0.61365*EXP(17.502*O2/(240.97+O2))</f>
        <v>5.3924565500517359</v>
      </c>
      <c r="AW2">
        <f t="shared" ref="AW2:AW11" si="15">AV2*1000/AF2</f>
        <v>55.322242241923568</v>
      </c>
      <c r="AX2">
        <f t="shared" ref="AX2:AX11" si="16">(AW2-Z2)</f>
        <v>23.2665858088181</v>
      </c>
      <c r="AY2">
        <f t="shared" ref="AY2:AY11" si="17">IF(I2,U2,(T2+U2)/2)</f>
        <v>34.218999862670898</v>
      </c>
      <c r="AZ2">
        <f t="shared" ref="AZ2:AZ11" si="18">0.61365*EXP(17.502*AY2/(240.97+AY2))</f>
        <v>5.4086272074735957</v>
      </c>
      <c r="BA2">
        <f t="shared" ref="BA2:BA11" si="19">IF(AX2&lt;&gt;0,(1000-(AW2+Z2)/2)/AX2*AQ2,0)</f>
        <v>0.33188546900786725</v>
      </c>
      <c r="BB2">
        <f t="shared" ref="BB2:BB11" si="20">Z2*AF2/1000</f>
        <v>3.1245793282021768</v>
      </c>
      <c r="BC2">
        <f t="shared" ref="BC2:BC11" si="21">(AZ2-BB2)</f>
        <v>2.2840478792714189</v>
      </c>
      <c r="BD2">
        <f t="shared" ref="BD2:BD11" si="22">1/(1.6/K2+1.37/S2)</f>
        <v>0.20950377892929814</v>
      </c>
      <c r="BE2">
        <f t="shared" ref="BE2:BE11" si="23">L2*AF2*0.001</f>
        <v>35.998264740739401</v>
      </c>
      <c r="BF2">
        <f t="shared" ref="BF2:BF11" si="24">L2/X2</f>
        <v>0.92869229449043977</v>
      </c>
      <c r="BG2">
        <f t="shared" ref="BG2:BG11" si="25">(1-AQ2*AF2/AV2/K2)*100</f>
        <v>59.052771617516207</v>
      </c>
      <c r="BH2">
        <f t="shared" ref="BH2:BH11" si="26">(X2-J2/(S2/1.35))</f>
        <v>396.87271510926996</v>
      </c>
      <c r="BI2">
        <f t="shared" ref="BI2:BI11" si="27">J2*BG2/100/BH2</f>
        <v>4.2322417425016143E-3</v>
      </c>
    </row>
    <row r="3" spans="1:61">
      <c r="A3" s="1">
        <v>4</v>
      </c>
      <c r="B3" s="1" t="s">
        <v>81</v>
      </c>
      <c r="C3" s="1" t="s">
        <v>74</v>
      </c>
      <c r="D3" s="1">
        <v>19</v>
      </c>
      <c r="E3" s="1" t="s">
        <v>78</v>
      </c>
      <c r="F3" s="1" t="s">
        <v>80</v>
      </c>
      <c r="G3" s="1">
        <v>0</v>
      </c>
      <c r="H3" s="1">
        <v>866</v>
      </c>
      <c r="I3" s="1">
        <v>0</v>
      </c>
      <c r="J3">
        <f t="shared" si="0"/>
        <v>-4.1619389524407193</v>
      </c>
      <c r="K3">
        <f t="shared" si="1"/>
        <v>2.105521423807389E-2</v>
      </c>
      <c r="L3">
        <f t="shared" si="2"/>
        <v>699.73665461268592</v>
      </c>
      <c r="M3">
        <f t="shared" si="3"/>
        <v>0.5362566763468789</v>
      </c>
      <c r="N3">
        <f t="shared" si="4"/>
        <v>2.3933086634109784</v>
      </c>
      <c r="O3">
        <f t="shared" si="5"/>
        <v>33.855548858642578</v>
      </c>
      <c r="P3" s="1">
        <v>5</v>
      </c>
      <c r="Q3">
        <f t="shared" si="6"/>
        <v>1.6395652592182159</v>
      </c>
      <c r="R3" s="1">
        <v>1</v>
      </c>
      <c r="S3">
        <f t="shared" si="7"/>
        <v>3.2791305184364319</v>
      </c>
      <c r="T3" s="1">
        <v>34.494739532470703</v>
      </c>
      <c r="U3" s="1">
        <v>33.855548858642578</v>
      </c>
      <c r="V3" s="1">
        <v>34.52142333984375</v>
      </c>
      <c r="W3" s="1">
        <v>399.4080810546875</v>
      </c>
      <c r="X3" s="1">
        <v>404.34896850585938</v>
      </c>
      <c r="Y3" s="1">
        <v>29.169963836669922</v>
      </c>
      <c r="Z3" s="1">
        <v>29.821548461914062</v>
      </c>
      <c r="AA3" s="1">
        <v>51.769191741943359</v>
      </c>
      <c r="AB3" s="1">
        <v>52.925586700439453</v>
      </c>
      <c r="AC3" s="1">
        <v>399.23031616210938</v>
      </c>
      <c r="AD3" s="1">
        <v>4.0424652099609375</v>
      </c>
      <c r="AE3" s="1">
        <v>5.1792182922363281</v>
      </c>
      <c r="AF3" s="1">
        <v>97.473159790039062</v>
      </c>
      <c r="AG3" s="1">
        <v>22.83404541015625</v>
      </c>
      <c r="AH3" s="1">
        <v>-0.69982552528381348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0.7984606323242186</v>
      </c>
      <c r="AQ3">
        <f t="shared" si="9"/>
        <v>5.3625667634687893E-4</v>
      </c>
      <c r="AR3">
        <f t="shared" si="10"/>
        <v>307.00554885864256</v>
      </c>
      <c r="AS3">
        <f t="shared" si="11"/>
        <v>307.64473953247068</v>
      </c>
      <c r="AT3">
        <f t="shared" si="12"/>
        <v>0.76806838025459001</v>
      </c>
      <c r="AU3">
        <f t="shared" si="13"/>
        <v>-0.15386979877366155</v>
      </c>
      <c r="AV3">
        <f t="shared" si="14"/>
        <v>5.3001092218255215</v>
      </c>
      <c r="AW3">
        <f t="shared" si="15"/>
        <v>54.375063178850063</v>
      </c>
      <c r="AX3">
        <f t="shared" si="16"/>
        <v>24.553514716936</v>
      </c>
      <c r="AY3">
        <f t="shared" si="17"/>
        <v>34.175144195556641</v>
      </c>
      <c r="AZ3">
        <f t="shared" si="18"/>
        <v>5.3954312723737434</v>
      </c>
      <c r="BA3">
        <f t="shared" si="19"/>
        <v>2.0920881784532882E-2</v>
      </c>
      <c r="BB3">
        <f t="shared" si="20"/>
        <v>2.9068005584145431</v>
      </c>
      <c r="BC3">
        <f t="shared" si="21"/>
        <v>2.4886307139592003</v>
      </c>
      <c r="BD3">
        <f t="shared" si="22"/>
        <v>1.3087554055028067E-2</v>
      </c>
      <c r="BE3">
        <f t="shared" si="23"/>
        <v>68.205542746009712</v>
      </c>
      <c r="BF3">
        <f t="shared" si="24"/>
        <v>1.7305266220866991</v>
      </c>
      <c r="BG3">
        <f t="shared" si="25"/>
        <v>53.160389733248707</v>
      </c>
      <c r="BH3">
        <f t="shared" si="26"/>
        <v>406.06241588290192</v>
      </c>
      <c r="BI3">
        <f t="shared" si="27"/>
        <v>-5.4486770531735314E-3</v>
      </c>
    </row>
    <row r="4" spans="1:61">
      <c r="A4" s="1">
        <v>14</v>
      </c>
      <c r="B4" s="1" t="s">
        <v>90</v>
      </c>
      <c r="C4" s="1" t="s">
        <v>74</v>
      </c>
      <c r="D4" s="1">
        <v>6</v>
      </c>
      <c r="E4" s="1" t="s">
        <v>75</v>
      </c>
      <c r="F4" s="1" t="s">
        <v>80</v>
      </c>
      <c r="G4" s="1">
        <v>0</v>
      </c>
      <c r="H4" s="1">
        <v>2889.5</v>
      </c>
      <c r="I4" s="1">
        <v>0</v>
      </c>
      <c r="J4">
        <f t="shared" si="0"/>
        <v>26.652234263242708</v>
      </c>
      <c r="K4">
        <f t="shared" si="1"/>
        <v>0.90620829764775679</v>
      </c>
      <c r="L4">
        <f t="shared" si="2"/>
        <v>316.40114723586174</v>
      </c>
      <c r="M4">
        <f t="shared" si="3"/>
        <v>17.301917593220072</v>
      </c>
      <c r="N4">
        <f t="shared" si="4"/>
        <v>2.1145215343931838</v>
      </c>
      <c r="O4">
        <f t="shared" si="5"/>
        <v>36.128677368164062</v>
      </c>
      <c r="P4" s="1">
        <v>2</v>
      </c>
      <c r="Q4">
        <f t="shared" si="6"/>
        <v>2.2982609868049622</v>
      </c>
      <c r="R4" s="1">
        <v>1</v>
      </c>
      <c r="S4">
        <f t="shared" si="7"/>
        <v>4.5965219736099243</v>
      </c>
      <c r="T4" s="1">
        <v>36.364383697509766</v>
      </c>
      <c r="U4" s="1">
        <v>36.128677368164062</v>
      </c>
      <c r="V4" s="1">
        <v>36.295433044433594</v>
      </c>
      <c r="W4" s="1">
        <v>400.58547973632812</v>
      </c>
      <c r="X4" s="1">
        <v>383.90426635742188</v>
      </c>
      <c r="Y4" s="1">
        <v>31.657400131225586</v>
      </c>
      <c r="Z4" s="1">
        <v>39.979438781738281</v>
      </c>
      <c r="AA4" s="1">
        <v>50.670116424560547</v>
      </c>
      <c r="AB4" s="1">
        <v>63.990180969238281</v>
      </c>
      <c r="AC4" s="1">
        <v>399.18576049804688</v>
      </c>
      <c r="AD4" s="1">
        <v>1629.532958984375</v>
      </c>
      <c r="AE4" s="1">
        <v>1813.766845703125</v>
      </c>
      <c r="AF4" s="1">
        <v>97.465660095214844</v>
      </c>
      <c r="AG4" s="1">
        <v>22.83404541015625</v>
      </c>
      <c r="AH4" s="1">
        <v>-0.69982552528381348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1.9959288024902342</v>
      </c>
      <c r="AQ4">
        <f t="shared" si="9"/>
        <v>1.730191759322007E-2</v>
      </c>
      <c r="AR4">
        <f t="shared" si="10"/>
        <v>309.27867736816404</v>
      </c>
      <c r="AS4">
        <f t="shared" si="11"/>
        <v>309.51438369750974</v>
      </c>
      <c r="AT4">
        <f t="shared" si="12"/>
        <v>309.61125832192192</v>
      </c>
      <c r="AU4">
        <f t="shared" si="13"/>
        <v>-3.4413154356446012</v>
      </c>
      <c r="AV4">
        <f t="shared" si="14"/>
        <v>6.0111439254915373</v>
      </c>
      <c r="AW4">
        <f t="shared" si="15"/>
        <v>61.674480218152851</v>
      </c>
      <c r="AX4">
        <f t="shared" si="16"/>
        <v>21.69504143641457</v>
      </c>
      <c r="AY4">
        <f t="shared" si="17"/>
        <v>36.246530532836914</v>
      </c>
      <c r="AZ4">
        <f t="shared" si="18"/>
        <v>6.0501651834810275</v>
      </c>
      <c r="BA4">
        <f t="shared" si="19"/>
        <v>0.75697083946902766</v>
      </c>
      <c r="BB4">
        <f t="shared" si="20"/>
        <v>3.8966223910983535</v>
      </c>
      <c r="BC4">
        <f t="shared" si="21"/>
        <v>2.153542792382674</v>
      </c>
      <c r="BD4">
        <f t="shared" si="22"/>
        <v>0.48457831233510501</v>
      </c>
      <c r="BE4">
        <f t="shared" si="23"/>
        <v>30.838246670226528</v>
      </c>
      <c r="BF4">
        <f t="shared" si="24"/>
        <v>0.82416679095013368</v>
      </c>
      <c r="BG4">
        <f t="shared" si="25"/>
        <v>69.042868874447677</v>
      </c>
      <c r="BH4">
        <f t="shared" si="26"/>
        <v>376.07649647794494</v>
      </c>
      <c r="BI4">
        <f t="shared" si="27"/>
        <v>4.8930117480927009E-2</v>
      </c>
    </row>
    <row r="5" spans="1:61">
      <c r="A5" s="1">
        <v>15</v>
      </c>
      <c r="B5" s="1" t="s">
        <v>91</v>
      </c>
      <c r="C5" s="1" t="s">
        <v>74</v>
      </c>
      <c r="D5" s="1">
        <v>6</v>
      </c>
      <c r="E5" s="1" t="s">
        <v>78</v>
      </c>
      <c r="F5" s="1" t="s">
        <v>80</v>
      </c>
      <c r="G5" s="1">
        <v>0</v>
      </c>
      <c r="H5" s="1">
        <v>3134</v>
      </c>
      <c r="I5" s="1">
        <v>0</v>
      </c>
      <c r="J5">
        <f t="shared" si="0"/>
        <v>0.95780732018924231</v>
      </c>
      <c r="K5">
        <f t="shared" si="1"/>
        <v>0.12107990622590178</v>
      </c>
      <c r="L5">
        <f t="shared" si="2"/>
        <v>366.8048255595611</v>
      </c>
      <c r="M5">
        <f t="shared" si="3"/>
        <v>3.7558086073991128</v>
      </c>
      <c r="N5">
        <f t="shared" si="4"/>
        <v>2.9493933905934138</v>
      </c>
      <c r="O5">
        <f t="shared" si="5"/>
        <v>36.664615631103516</v>
      </c>
      <c r="P5" s="1">
        <v>1.5</v>
      </c>
      <c r="Q5">
        <f t="shared" si="6"/>
        <v>2.4080436080694199</v>
      </c>
      <c r="R5" s="1">
        <v>1</v>
      </c>
      <c r="S5">
        <f t="shared" si="7"/>
        <v>4.8160872161388397</v>
      </c>
      <c r="T5" s="1">
        <v>36.966560363769531</v>
      </c>
      <c r="U5" s="1">
        <v>36.664615631103516</v>
      </c>
      <c r="V5" s="1">
        <v>36.951629638671875</v>
      </c>
      <c r="W5" s="1">
        <v>400.07400512695312</v>
      </c>
      <c r="X5" s="1">
        <v>399.15081787109375</v>
      </c>
      <c r="Y5" s="1">
        <v>31.887937545776367</v>
      </c>
      <c r="Z5" s="1">
        <v>33.252243041992188</v>
      </c>
      <c r="AA5" s="1">
        <v>49.385322570800781</v>
      </c>
      <c r="AB5" s="1">
        <v>51.498245239257812</v>
      </c>
      <c r="AC5" s="1">
        <v>399.20526123046875</v>
      </c>
      <c r="AD5" s="1">
        <v>20.548652648925781</v>
      </c>
      <c r="AE5" s="1">
        <v>80.209587097167969</v>
      </c>
      <c r="AF5" s="1">
        <v>97.466514587402344</v>
      </c>
      <c r="AG5" s="1">
        <v>22.83404541015625</v>
      </c>
      <c r="AH5" s="1">
        <v>-0.69982552528381348</v>
      </c>
      <c r="AI5" s="1">
        <v>0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2.6613684082031246</v>
      </c>
      <c r="AQ5">
        <f t="shared" si="9"/>
        <v>3.755808607399113E-3</v>
      </c>
      <c r="AR5">
        <f t="shared" si="10"/>
        <v>309.81461563110349</v>
      </c>
      <c r="AS5">
        <f t="shared" si="11"/>
        <v>310.11656036376951</v>
      </c>
      <c r="AT5">
        <f t="shared" si="12"/>
        <v>3.9042439543040928</v>
      </c>
      <c r="AU5">
        <f t="shared" si="13"/>
        <v>-1.1556800202901811</v>
      </c>
      <c r="AV5">
        <f t="shared" si="14"/>
        <v>6.1903736221095933</v>
      </c>
      <c r="AW5">
        <f t="shared" si="15"/>
        <v>63.512824361421309</v>
      </c>
      <c r="AX5">
        <f t="shared" si="16"/>
        <v>30.260581319429122</v>
      </c>
      <c r="AY5">
        <f t="shared" si="17"/>
        <v>36.815587997436523</v>
      </c>
      <c r="AZ5">
        <f t="shared" si="18"/>
        <v>6.2416923212140842</v>
      </c>
      <c r="BA5">
        <f t="shared" si="19"/>
        <v>0.11811052250274126</v>
      </c>
      <c r="BB5">
        <f t="shared" si="20"/>
        <v>3.2409802315161795</v>
      </c>
      <c r="BC5">
        <f t="shared" si="21"/>
        <v>3.0007120896979047</v>
      </c>
      <c r="BD5">
        <f t="shared" si="22"/>
        <v>7.4080235237559425E-2</v>
      </c>
      <c r="BE5">
        <f t="shared" si="23"/>
        <v>35.751187881130534</v>
      </c>
      <c r="BF5">
        <f t="shared" si="24"/>
        <v>0.91896298125091447</v>
      </c>
      <c r="BG5">
        <f t="shared" si="25"/>
        <v>51.160641477401334</v>
      </c>
      <c r="BH5">
        <f t="shared" si="26"/>
        <v>398.8823343855949</v>
      </c>
      <c r="BI5">
        <f t="shared" si="27"/>
        <v>1.2284835072506035E-3</v>
      </c>
    </row>
    <row r="6" spans="1:61">
      <c r="A6" s="1">
        <v>20</v>
      </c>
      <c r="B6" s="1" t="s">
        <v>96</v>
      </c>
      <c r="C6" s="1" t="s">
        <v>74</v>
      </c>
      <c r="D6" s="1">
        <v>8</v>
      </c>
      <c r="E6" s="1" t="s">
        <v>75</v>
      </c>
      <c r="F6" s="1" t="s">
        <v>80</v>
      </c>
      <c r="G6" s="1">
        <v>0</v>
      </c>
      <c r="H6" s="1">
        <v>3950</v>
      </c>
      <c r="I6" s="1">
        <v>0</v>
      </c>
      <c r="J6">
        <f t="shared" si="0"/>
        <v>24.973260768907636</v>
      </c>
      <c r="K6">
        <f t="shared" si="1"/>
        <v>0.6284378115834669</v>
      </c>
      <c r="L6">
        <f t="shared" si="2"/>
        <v>299.7762680378288</v>
      </c>
      <c r="M6">
        <f t="shared" si="3"/>
        <v>18.360368713222581</v>
      </c>
      <c r="N6">
        <f t="shared" si="4"/>
        <v>3.0391227727173504</v>
      </c>
      <c r="O6">
        <f t="shared" si="5"/>
        <v>38.816455841064453</v>
      </c>
      <c r="P6" s="1">
        <v>1.5</v>
      </c>
      <c r="Q6">
        <f t="shared" si="6"/>
        <v>2.4080436080694199</v>
      </c>
      <c r="R6" s="1">
        <v>1</v>
      </c>
      <c r="S6">
        <f t="shared" si="7"/>
        <v>4.8160872161388397</v>
      </c>
      <c r="T6" s="1">
        <v>38.649982452392578</v>
      </c>
      <c r="U6" s="1">
        <v>38.816455841064453</v>
      </c>
      <c r="V6" s="1">
        <v>38.567245483398438</v>
      </c>
      <c r="W6" s="1">
        <v>400.40533447265625</v>
      </c>
      <c r="X6" s="1">
        <v>388.34222412109375</v>
      </c>
      <c r="Y6" s="1">
        <v>33.586269378662109</v>
      </c>
      <c r="Z6" s="1">
        <v>40.207935333251953</v>
      </c>
      <c r="AA6" s="1">
        <v>47.468204498291016</v>
      </c>
      <c r="AB6" s="1">
        <v>56.826751708984375</v>
      </c>
      <c r="AC6" s="1">
        <v>399.19265747070312</v>
      </c>
      <c r="AD6" s="1">
        <v>1561.7659912109375</v>
      </c>
      <c r="AE6" s="1">
        <v>1248.0062255859375</v>
      </c>
      <c r="AF6" s="1">
        <v>97.454017639160156</v>
      </c>
      <c r="AG6" s="1">
        <v>22.7674560546875</v>
      </c>
      <c r="AH6" s="1">
        <v>-0.90266799926757812</v>
      </c>
      <c r="AI6" s="1">
        <v>0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2.6612843831380206</v>
      </c>
      <c r="AQ6">
        <f t="shared" si="9"/>
        <v>1.836036871322258E-2</v>
      </c>
      <c r="AR6">
        <f t="shared" si="10"/>
        <v>311.96645584106443</v>
      </c>
      <c r="AS6">
        <f t="shared" si="11"/>
        <v>311.79998245239256</v>
      </c>
      <c r="AT6">
        <f t="shared" si="12"/>
        <v>296.73553460653784</v>
      </c>
      <c r="AU6">
        <f t="shared" si="13"/>
        <v>-3.7640284892260758</v>
      </c>
      <c r="AV6">
        <f t="shared" si="14"/>
        <v>6.9575476119182973</v>
      </c>
      <c r="AW6">
        <f t="shared" si="15"/>
        <v>71.393132684173011</v>
      </c>
      <c r="AX6">
        <f t="shared" si="16"/>
        <v>31.185197350921058</v>
      </c>
      <c r="AY6">
        <f t="shared" si="17"/>
        <v>38.733219146728516</v>
      </c>
      <c r="AZ6">
        <f t="shared" si="18"/>
        <v>6.926407239754659</v>
      </c>
      <c r="BA6">
        <f t="shared" si="19"/>
        <v>0.5558999720075809</v>
      </c>
      <c r="BB6">
        <f t="shared" si="20"/>
        <v>3.9184248392009469</v>
      </c>
      <c r="BC6">
        <f t="shared" si="21"/>
        <v>3.0079824005537121</v>
      </c>
      <c r="BD6">
        <f t="shared" si="22"/>
        <v>0.3532995833828344</v>
      </c>
      <c r="BE6">
        <f t="shared" si="23"/>
        <v>29.214401713160171</v>
      </c>
      <c r="BF6">
        <f t="shared" si="24"/>
        <v>0.77193838171033358</v>
      </c>
      <c r="BG6">
        <f t="shared" si="25"/>
        <v>59.077453399693546</v>
      </c>
      <c r="BH6">
        <f t="shared" si="26"/>
        <v>381.34195595214345</v>
      </c>
      <c r="BI6">
        <f t="shared" si="27"/>
        <v>3.8688547805599605E-2</v>
      </c>
    </row>
    <row r="7" spans="1:61">
      <c r="A7" s="1">
        <v>21</v>
      </c>
      <c r="B7" s="1" t="s">
        <v>97</v>
      </c>
      <c r="C7" s="1" t="s">
        <v>74</v>
      </c>
      <c r="D7" s="1">
        <v>8</v>
      </c>
      <c r="E7" s="1" t="s">
        <v>78</v>
      </c>
      <c r="F7" s="1" t="s">
        <v>80</v>
      </c>
      <c r="G7" s="1">
        <v>0</v>
      </c>
      <c r="H7" s="1">
        <v>4097</v>
      </c>
      <c r="I7" s="1">
        <v>0</v>
      </c>
      <c r="J7">
        <f t="shared" si="0"/>
        <v>4.6557020841893587E-2</v>
      </c>
      <c r="K7">
        <f t="shared" si="1"/>
        <v>-1.9451446957816567E-4</v>
      </c>
      <c r="L7">
        <f t="shared" si="2"/>
        <v>751.15277625424494</v>
      </c>
      <c r="M7">
        <f t="shared" si="3"/>
        <v>-6.6556141701474723E-3</v>
      </c>
      <c r="N7">
        <f t="shared" si="4"/>
        <v>3.1676224347751671</v>
      </c>
      <c r="O7">
        <f t="shared" si="5"/>
        <v>37.426776885986328</v>
      </c>
      <c r="P7" s="1">
        <v>3</v>
      </c>
      <c r="Q7">
        <f t="shared" si="6"/>
        <v>2.0786957442760468</v>
      </c>
      <c r="R7" s="1">
        <v>1</v>
      </c>
      <c r="S7">
        <f t="shared" si="7"/>
        <v>4.1573914885520935</v>
      </c>
      <c r="T7" s="1">
        <v>38.559379577636719</v>
      </c>
      <c r="U7" s="1">
        <v>37.426776885986328</v>
      </c>
      <c r="V7" s="1">
        <v>38.581836700439453</v>
      </c>
      <c r="W7" s="1">
        <v>399.74282836914062</v>
      </c>
      <c r="X7" s="1">
        <v>399.7098388671875</v>
      </c>
      <c r="Y7" s="1">
        <v>33.720958709716797</v>
      </c>
      <c r="Z7" s="1">
        <v>33.71612548828125</v>
      </c>
      <c r="AA7" s="1">
        <v>47.889907836914062</v>
      </c>
      <c r="AB7" s="1">
        <v>47.883045196533203</v>
      </c>
      <c r="AC7" s="1">
        <v>399.18795776367188</v>
      </c>
      <c r="AD7" s="1">
        <v>27.289726257324219</v>
      </c>
      <c r="AE7" s="1">
        <v>36.545272827148438</v>
      </c>
      <c r="AF7" s="1">
        <v>97.449501037597656</v>
      </c>
      <c r="AG7" s="1">
        <v>22.7674560546875</v>
      </c>
      <c r="AH7" s="1">
        <v>-0.90266799926757812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1.3306265258789061</v>
      </c>
      <c r="AQ7">
        <f t="shared" si="9"/>
        <v>-6.6556141701474725E-6</v>
      </c>
      <c r="AR7">
        <f t="shared" si="10"/>
        <v>310.57677688598631</v>
      </c>
      <c r="AS7">
        <f t="shared" si="11"/>
        <v>311.7093795776367</v>
      </c>
      <c r="AT7">
        <f t="shared" si="12"/>
        <v>5.185047923827824</v>
      </c>
      <c r="AU7">
        <f t="shared" si="13"/>
        <v>0.1685106516220985</v>
      </c>
      <c r="AV7">
        <f t="shared" si="14"/>
        <v>6.4532420405292035</v>
      </c>
      <c r="AW7">
        <f t="shared" si="15"/>
        <v>66.221396434235558</v>
      </c>
      <c r="AX7">
        <f t="shared" si="16"/>
        <v>32.505270945954308</v>
      </c>
      <c r="AY7">
        <f t="shared" si="17"/>
        <v>37.993078231811523</v>
      </c>
      <c r="AZ7">
        <f t="shared" si="18"/>
        <v>6.654781605115538</v>
      </c>
      <c r="BA7">
        <f t="shared" si="19"/>
        <v>-1.9452357087384905E-4</v>
      </c>
      <c r="BB7">
        <f t="shared" si="20"/>
        <v>3.2856196057540363</v>
      </c>
      <c r="BC7">
        <f t="shared" si="21"/>
        <v>3.3691619993615016</v>
      </c>
      <c r="BD7">
        <f t="shared" si="22"/>
        <v>-1.215764140688619E-4</v>
      </c>
      <c r="BE7">
        <f t="shared" si="23"/>
        <v>73.199463248982397</v>
      </c>
      <c r="BF7">
        <f t="shared" si="24"/>
        <v>1.879245150389786</v>
      </c>
      <c r="BG7">
        <f t="shared" si="25"/>
        <v>48.330068019563875</v>
      </c>
      <c r="BH7">
        <f t="shared" si="26"/>
        <v>399.69472073883475</v>
      </c>
      <c r="BI7">
        <f t="shared" si="27"/>
        <v>5.629556427259429E-5</v>
      </c>
    </row>
    <row r="8" spans="1:61">
      <c r="A8" s="1">
        <v>5</v>
      </c>
      <c r="B8" s="1" t="s">
        <v>131</v>
      </c>
      <c r="C8" s="1" t="s">
        <v>127</v>
      </c>
      <c r="D8" s="1">
        <v>40</v>
      </c>
      <c r="E8" s="1" t="s">
        <v>75</v>
      </c>
      <c r="F8" s="1" t="s">
        <v>80</v>
      </c>
      <c r="G8" s="1">
        <v>0</v>
      </c>
      <c r="H8" s="1">
        <v>1441</v>
      </c>
      <c r="I8" s="1">
        <v>0</v>
      </c>
      <c r="J8">
        <f t="shared" si="0"/>
        <v>0.93678384867056297</v>
      </c>
      <c r="K8">
        <f t="shared" si="1"/>
        <v>0.49723972235157665</v>
      </c>
      <c r="L8">
        <f t="shared" si="2"/>
        <v>377.86841647973216</v>
      </c>
      <c r="M8">
        <f t="shared" si="3"/>
        <v>9.8901692153917313</v>
      </c>
      <c r="N8">
        <f t="shared" si="4"/>
        <v>2.0742317749541792</v>
      </c>
      <c r="O8">
        <f t="shared" si="5"/>
        <v>37.451423645019531</v>
      </c>
      <c r="P8" s="1">
        <v>4</v>
      </c>
      <c r="Q8">
        <f t="shared" si="6"/>
        <v>1.8591305017471313</v>
      </c>
      <c r="R8" s="1">
        <v>1</v>
      </c>
      <c r="S8">
        <f t="shared" si="7"/>
        <v>3.7182610034942627</v>
      </c>
      <c r="T8" s="1">
        <v>38.111454010009766</v>
      </c>
      <c r="U8" s="1">
        <v>37.451423645019531</v>
      </c>
      <c r="V8" s="1">
        <v>37.997650146484375</v>
      </c>
      <c r="W8" s="1">
        <v>399.77517700195312</v>
      </c>
      <c r="X8" s="1">
        <v>394.93289184570312</v>
      </c>
      <c r="Y8" s="1">
        <v>35.600307464599609</v>
      </c>
      <c r="Z8" s="1">
        <v>45.044101715087891</v>
      </c>
      <c r="AA8" s="1">
        <v>51.776302337646484</v>
      </c>
      <c r="AB8" s="1">
        <v>65.511146545410156</v>
      </c>
      <c r="AC8" s="1">
        <v>400.03732299804688</v>
      </c>
      <c r="AD8" s="1">
        <v>1356.5450439453125</v>
      </c>
      <c r="AE8" s="1">
        <v>1343.86181640625</v>
      </c>
      <c r="AF8" s="1">
        <v>97.408317565917969</v>
      </c>
      <c r="AG8" s="1">
        <v>23.52284049987793</v>
      </c>
      <c r="AH8" s="1">
        <v>-0.85864639282226562</v>
      </c>
      <c r="AI8" s="1">
        <v>0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1.000093307495117</v>
      </c>
      <c r="AQ8">
        <f t="shared" si="9"/>
        <v>9.8901692153917312E-3</v>
      </c>
      <c r="AR8">
        <f t="shared" si="10"/>
        <v>310.60142364501951</v>
      </c>
      <c r="AS8">
        <f t="shared" si="11"/>
        <v>311.26145401000974</v>
      </c>
      <c r="AT8">
        <f t="shared" si="12"/>
        <v>257.74355511535396</v>
      </c>
      <c r="AU8">
        <f t="shared" si="13"/>
        <v>-1.5659671074548667</v>
      </c>
      <c r="AV8">
        <f t="shared" si="14"/>
        <v>6.4619019392889703</v>
      </c>
      <c r="AW8">
        <f t="shared" si="15"/>
        <v>66.338297393506309</v>
      </c>
      <c r="AX8">
        <f t="shared" si="16"/>
        <v>21.294195678418419</v>
      </c>
      <c r="AY8">
        <f t="shared" si="17"/>
        <v>37.781438827514648</v>
      </c>
      <c r="AZ8">
        <f t="shared" si="18"/>
        <v>6.5788317376087315</v>
      </c>
      <c r="BA8">
        <f t="shared" si="19"/>
        <v>0.43858777147694766</v>
      </c>
      <c r="BB8">
        <f t="shared" si="20"/>
        <v>4.3876701643347911</v>
      </c>
      <c r="BC8">
        <f t="shared" si="21"/>
        <v>2.1911615732739405</v>
      </c>
      <c r="BD8">
        <f t="shared" si="22"/>
        <v>0.27884547290371187</v>
      </c>
      <c r="BE8">
        <f t="shared" si="23"/>
        <v>36.807526710588306</v>
      </c>
      <c r="BF8">
        <f t="shared" si="24"/>
        <v>0.95679145566675694</v>
      </c>
      <c r="BG8">
        <f t="shared" si="25"/>
        <v>70.017103472743926</v>
      </c>
      <c r="BH8">
        <f t="shared" si="26"/>
        <v>394.59277096808944</v>
      </c>
      <c r="BI8">
        <f t="shared" si="27"/>
        <v>1.6622426078167156E-3</v>
      </c>
    </row>
    <row r="9" spans="1:61">
      <c r="A9" s="1">
        <v>6</v>
      </c>
      <c r="B9" s="1" t="s">
        <v>132</v>
      </c>
      <c r="C9" s="1" t="s">
        <v>127</v>
      </c>
      <c r="D9" s="1">
        <v>40</v>
      </c>
      <c r="E9" s="1" t="s">
        <v>78</v>
      </c>
      <c r="F9" s="1" t="s">
        <v>80</v>
      </c>
      <c r="G9" s="1">
        <v>0</v>
      </c>
      <c r="H9" s="1">
        <v>1597.5</v>
      </c>
      <c r="I9" s="1">
        <v>0</v>
      </c>
      <c r="J9">
        <f t="shared" si="0"/>
        <v>-0.58627323402519749</v>
      </c>
      <c r="K9">
        <f t="shared" si="1"/>
        <v>8.6025869759164222E-2</v>
      </c>
      <c r="L9">
        <f t="shared" si="2"/>
        <v>392.13859028610131</v>
      </c>
      <c r="M9">
        <f t="shared" si="3"/>
        <v>2.339954821155342</v>
      </c>
      <c r="N9">
        <f t="shared" si="4"/>
        <v>2.5846672269675111</v>
      </c>
      <c r="O9">
        <f t="shared" si="5"/>
        <v>37.475933074951172</v>
      </c>
      <c r="P9" s="1">
        <v>6</v>
      </c>
      <c r="Q9">
        <f t="shared" si="6"/>
        <v>1.4200000166893005</v>
      </c>
      <c r="R9" s="1">
        <v>1</v>
      </c>
      <c r="S9">
        <f t="shared" si="7"/>
        <v>2.8400000333786011</v>
      </c>
      <c r="T9" s="1">
        <v>38.548614501953125</v>
      </c>
      <c r="U9" s="1">
        <v>37.475933074951172</v>
      </c>
      <c r="V9" s="1">
        <v>38.483180999755859</v>
      </c>
      <c r="W9" s="1">
        <v>399.12448120117188</v>
      </c>
      <c r="X9" s="1">
        <v>398.60488891601562</v>
      </c>
      <c r="Y9" s="1">
        <v>36.523574829101562</v>
      </c>
      <c r="Z9" s="1">
        <v>39.89300537109375</v>
      </c>
      <c r="AA9" s="1">
        <v>51.87762451171875</v>
      </c>
      <c r="AB9" s="1">
        <v>56.663520812988281</v>
      </c>
      <c r="AC9" s="1">
        <v>400.05697631835938</v>
      </c>
      <c r="AD9" s="1">
        <v>28.798376083374023</v>
      </c>
      <c r="AE9" s="1">
        <v>44.801822662353516</v>
      </c>
      <c r="AF9" s="1">
        <v>97.406959533691406</v>
      </c>
      <c r="AG9" s="1">
        <v>23.52284049987793</v>
      </c>
      <c r="AH9" s="1">
        <v>-0.85864639282226562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0.66676162719726551</v>
      </c>
      <c r="AQ9">
        <f t="shared" si="9"/>
        <v>2.3399548211553421E-3</v>
      </c>
      <c r="AR9">
        <f t="shared" si="10"/>
        <v>310.62593307495115</v>
      </c>
      <c r="AS9">
        <f t="shared" si="11"/>
        <v>311.6986145019531</v>
      </c>
      <c r="AT9">
        <f t="shared" si="12"/>
        <v>5.4716913871803854</v>
      </c>
      <c r="AU9">
        <f t="shared" si="13"/>
        <v>-0.97544636838842547</v>
      </c>
      <c r="AV9">
        <f t="shared" si="14"/>
        <v>6.4705235868269737</v>
      </c>
      <c r="AW9">
        <f t="shared" si="15"/>
        <v>66.427733888859649</v>
      </c>
      <c r="AX9">
        <f t="shared" si="16"/>
        <v>26.534728517765899</v>
      </c>
      <c r="AY9">
        <f t="shared" si="17"/>
        <v>38.012273788452148</v>
      </c>
      <c r="AZ9">
        <f t="shared" si="18"/>
        <v>6.6617076888997531</v>
      </c>
      <c r="BA9">
        <f t="shared" si="19"/>
        <v>8.3496688366790126E-2</v>
      </c>
      <c r="BB9">
        <f t="shared" si="20"/>
        <v>3.8858563598594626</v>
      </c>
      <c r="BC9">
        <f t="shared" si="21"/>
        <v>2.7758513290402904</v>
      </c>
      <c r="BD9">
        <f t="shared" si="22"/>
        <v>5.2406916784690449E-2</v>
      </c>
      <c r="BE9">
        <f t="shared" si="23"/>
        <v>38.197027795597066</v>
      </c>
      <c r="BF9">
        <f t="shared" si="24"/>
        <v>0.98377767355664136</v>
      </c>
      <c r="BG9">
        <f t="shared" si="25"/>
        <v>59.052351848374983</v>
      </c>
      <c r="BH9">
        <f t="shared" si="26"/>
        <v>398.88357513313952</v>
      </c>
      <c r="BI9">
        <f t="shared" si="27"/>
        <v>-8.6794281472695129E-4</v>
      </c>
    </row>
    <row r="10" spans="1:61">
      <c r="A10" s="1">
        <v>13</v>
      </c>
      <c r="B10" s="1" t="s">
        <v>139</v>
      </c>
      <c r="C10" s="1" t="s">
        <v>127</v>
      </c>
      <c r="D10" s="1">
        <v>11</v>
      </c>
      <c r="E10" s="1" t="s">
        <v>75</v>
      </c>
      <c r="F10" s="1" t="s">
        <v>80</v>
      </c>
      <c r="G10" s="1">
        <v>0</v>
      </c>
      <c r="H10" s="1">
        <v>3090.5</v>
      </c>
      <c r="I10" s="1">
        <v>0</v>
      </c>
      <c r="J10">
        <f t="shared" si="0"/>
        <v>11.232873130440034</v>
      </c>
      <c r="K10">
        <f t="shared" si="1"/>
        <v>0.55194179011415212</v>
      </c>
      <c r="L10">
        <f t="shared" si="2"/>
        <v>339.77043640770125</v>
      </c>
      <c r="M10">
        <f t="shared" si="3"/>
        <v>14.204169560765111</v>
      </c>
      <c r="N10">
        <f t="shared" si="4"/>
        <v>2.6385230088184093</v>
      </c>
      <c r="O10">
        <f t="shared" si="5"/>
        <v>39.373519897460938</v>
      </c>
      <c r="P10" s="1">
        <v>2</v>
      </c>
      <c r="Q10">
        <f t="shared" si="6"/>
        <v>2.2982609868049622</v>
      </c>
      <c r="R10" s="1">
        <v>1</v>
      </c>
      <c r="S10">
        <f t="shared" si="7"/>
        <v>4.5965219736099243</v>
      </c>
      <c r="T10" s="1">
        <v>39.982948303222656</v>
      </c>
      <c r="U10" s="1">
        <v>39.373519897460938</v>
      </c>
      <c r="V10" s="1">
        <v>39.894466400146484</v>
      </c>
      <c r="W10" s="1">
        <v>400.70419311523438</v>
      </c>
      <c r="X10" s="1">
        <v>392.30239868164062</v>
      </c>
      <c r="Y10" s="1">
        <v>39.751079559326172</v>
      </c>
      <c r="Z10" s="1">
        <v>46.522109985351562</v>
      </c>
      <c r="AA10" s="1">
        <v>52.264434814453125</v>
      </c>
      <c r="AB10" s="1">
        <v>61.166938781738281</v>
      </c>
      <c r="AC10" s="1">
        <v>400.03842163085938</v>
      </c>
      <c r="AD10" s="1">
        <v>1778.993896484375</v>
      </c>
      <c r="AE10" s="1">
        <v>1860.8350830078125</v>
      </c>
      <c r="AF10" s="1">
        <v>97.385429382324219</v>
      </c>
      <c r="AG10" s="1">
        <v>23.52284049987793</v>
      </c>
      <c r="AH10" s="1">
        <v>-0.85864639282226562</v>
      </c>
      <c r="AI10" s="1">
        <v>0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2.0001921081542968</v>
      </c>
      <c r="AQ10">
        <f t="shared" si="9"/>
        <v>1.4204169560765111E-2</v>
      </c>
      <c r="AR10">
        <f t="shared" si="10"/>
        <v>312.52351989746091</v>
      </c>
      <c r="AS10">
        <f t="shared" si="11"/>
        <v>313.13294830322263</v>
      </c>
      <c r="AT10">
        <f t="shared" si="12"/>
        <v>338.00883609057928</v>
      </c>
      <c r="AU10">
        <f t="shared" si="13"/>
        <v>-2.1354842604741266</v>
      </c>
      <c r="AV10">
        <f t="shared" si="14"/>
        <v>7.1690986655135847</v>
      </c>
      <c r="AW10">
        <f t="shared" si="15"/>
        <v>73.615721684283088</v>
      </c>
      <c r="AX10">
        <f t="shared" si="16"/>
        <v>27.093611698931525</v>
      </c>
      <c r="AY10">
        <f t="shared" si="17"/>
        <v>39.678234100341797</v>
      </c>
      <c r="AZ10">
        <f t="shared" si="18"/>
        <v>7.2871597506083914</v>
      </c>
      <c r="BA10">
        <f t="shared" si="19"/>
        <v>0.49277079199605378</v>
      </c>
      <c r="BB10">
        <f t="shared" si="20"/>
        <v>4.5305756566951754</v>
      </c>
      <c r="BC10">
        <f t="shared" si="21"/>
        <v>2.756584093913216</v>
      </c>
      <c r="BD10">
        <f t="shared" si="22"/>
        <v>0.3128022590317624</v>
      </c>
      <c r="BE10">
        <f t="shared" si="23"/>
        <v>33.088689840983676</v>
      </c>
      <c r="BF10">
        <f t="shared" si="24"/>
        <v>0.86609319124614925</v>
      </c>
      <c r="BG10">
        <f t="shared" si="25"/>
        <v>65.041563867771089</v>
      </c>
      <c r="BH10">
        <f t="shared" si="26"/>
        <v>389.00330018648333</v>
      </c>
      <c r="BI10">
        <f t="shared" si="27"/>
        <v>1.8781425113407597E-2</v>
      </c>
    </row>
    <row r="11" spans="1:61">
      <c r="A11" s="1">
        <v>14</v>
      </c>
      <c r="B11" s="1" t="s">
        <v>140</v>
      </c>
      <c r="C11" s="1" t="s">
        <v>127</v>
      </c>
      <c r="D11" s="1">
        <v>11</v>
      </c>
      <c r="E11" s="1" t="s">
        <v>78</v>
      </c>
      <c r="F11" s="1" t="s">
        <v>80</v>
      </c>
      <c r="G11" s="1">
        <v>0</v>
      </c>
      <c r="H11" s="1">
        <v>3164</v>
      </c>
      <c r="I11" s="1">
        <v>0</v>
      </c>
      <c r="J11">
        <f t="shared" si="0"/>
        <v>0.80300850082894515</v>
      </c>
      <c r="K11">
        <f t="shared" si="1"/>
        <v>1.7154106534026203E-3</v>
      </c>
      <c r="L11">
        <f t="shared" si="2"/>
        <v>-351.33051372205063</v>
      </c>
      <c r="M11">
        <f t="shared" si="3"/>
        <v>6.098353783429606E-2</v>
      </c>
      <c r="N11">
        <f t="shared" si="4"/>
        <v>3.2686472805680356</v>
      </c>
      <c r="O11">
        <f t="shared" si="5"/>
        <v>39.2247314453125</v>
      </c>
      <c r="P11" s="1">
        <v>3</v>
      </c>
      <c r="Q11">
        <f t="shared" si="6"/>
        <v>2.0786957442760468</v>
      </c>
      <c r="R11" s="1">
        <v>1</v>
      </c>
      <c r="S11">
        <f t="shared" si="7"/>
        <v>4.1573914885520935</v>
      </c>
      <c r="T11" s="1">
        <v>39.959438323974609</v>
      </c>
      <c r="U11" s="1">
        <v>39.2247314453125</v>
      </c>
      <c r="V11" s="1">
        <v>39.918685913085938</v>
      </c>
      <c r="W11" s="1">
        <v>399.90191650390625</v>
      </c>
      <c r="X11" s="1">
        <v>399.28143310546875</v>
      </c>
      <c r="Y11" s="1">
        <v>39.422664642333984</v>
      </c>
      <c r="Z11" s="1">
        <v>39.466594696044922</v>
      </c>
      <c r="AA11" s="1">
        <v>51.896949768066406</v>
      </c>
      <c r="AB11" s="1">
        <v>51.954780578613281</v>
      </c>
      <c r="AC11" s="1">
        <v>400.02267456054688</v>
      </c>
      <c r="AD11" s="1">
        <v>9.6435480117797852</v>
      </c>
      <c r="AE11" s="1">
        <v>9.0469722747802734</v>
      </c>
      <c r="AF11" s="1">
        <v>97.383842468261719</v>
      </c>
      <c r="AG11" s="1">
        <v>23.52284049987793</v>
      </c>
      <c r="AH11" s="1">
        <v>-0.85864639282226562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1.3334089152018227</v>
      </c>
      <c r="AQ11">
        <f t="shared" si="9"/>
        <v>6.0983537834296063E-5</v>
      </c>
      <c r="AR11">
        <f t="shared" si="10"/>
        <v>312.37473144531248</v>
      </c>
      <c r="AS11">
        <f t="shared" si="11"/>
        <v>313.10943832397459</v>
      </c>
      <c r="AT11">
        <f t="shared" si="12"/>
        <v>1.832274099246149</v>
      </c>
      <c r="AU11">
        <f t="shared" si="13"/>
        <v>7.3572783743395612E-2</v>
      </c>
      <c r="AV11">
        <f t="shared" si="14"/>
        <v>7.1120559212064078</v>
      </c>
      <c r="AW11">
        <f t="shared" si="15"/>
        <v>73.031169657577351</v>
      </c>
      <c r="AX11">
        <f t="shared" si="16"/>
        <v>33.564574961532429</v>
      </c>
      <c r="AY11">
        <f t="shared" si="17"/>
        <v>39.592084884643555</v>
      </c>
      <c r="AZ11">
        <f t="shared" si="18"/>
        <v>7.2536116935516137</v>
      </c>
      <c r="BA11">
        <f t="shared" si="19"/>
        <v>1.7147031376351439E-3</v>
      </c>
      <c r="BB11">
        <f t="shared" si="20"/>
        <v>3.8434086406383723</v>
      </c>
      <c r="BC11">
        <f t="shared" si="21"/>
        <v>3.4102030529132414</v>
      </c>
      <c r="BD11">
        <f t="shared" si="22"/>
        <v>1.0717530044415957E-3</v>
      </c>
      <c r="BE11">
        <f t="shared" si="23"/>
        <v>-34.213915402601643</v>
      </c>
      <c r="BF11">
        <f t="shared" si="24"/>
        <v>-0.87990696434223614</v>
      </c>
      <c r="BG11">
        <f t="shared" si="25"/>
        <v>51.321604348557855</v>
      </c>
      <c r="BH11">
        <f t="shared" si="26"/>
        <v>399.02067789896387</v>
      </c>
      <c r="BI11">
        <f t="shared" si="27"/>
        <v>1.0328207747295477E-3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tres rios 7-8-11</vt:lpstr>
      <vt:lpstr>typha</vt:lpstr>
      <vt:lpstr>sac</vt:lpstr>
      <vt:lpstr>sam</vt:lpstr>
      <vt:lpstr>stab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2011-07-11T17:45:33Z</dcterms:created>
  <dcterms:modified xsi:type="dcterms:W3CDTF">2011-07-29T18:53:32Z</dcterms:modified>
</cp:coreProperties>
</file>