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tres rios m1w-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</calcChain>
</file>

<file path=xl/sharedStrings.xml><?xml version="1.0" encoding="utf-8"?>
<sst xmlns="http://schemas.openxmlformats.org/spreadsheetml/2006/main" count="204" uniqueCount="98">
  <si>
    <t>OPEN 6.1.4</t>
  </si>
  <si>
    <t>Fri Jul  8 2011 11:46:18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</si>
  <si>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</si>
  <si>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</si>
  <si>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</si>
  <si>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</si>
  <si>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</si>
  <si>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</si>
  <si>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</si>
  <si>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</si>
  <si>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</si>
  <si>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</si>
  <si>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</si>
  <si>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</si>
  <si>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</si>
  <si>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</si>
  <si>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</si>
  <si>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</si>
  <si>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</si>
  <si>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</si>
  <si>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</si>
  <si>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</si>
  <si>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</si>
  <si>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</si>
  <si>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</si>
  <si>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</si>
  <si>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</si>
  <si>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</si>
  <si>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</si>
  <si>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</si>
  <si>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</si>
  <si>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</si>
  <si>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</si>
  <si>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</si>
  <si>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</si>
  <si>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</si>
  <si>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</si>
  <si>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</si>
  <si>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</si>
  <si>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</si>
  <si>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</si>
  <si>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</si>
  <si>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</si>
  <si>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</si>
  <si>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</si>
  <si>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</si>
  <si>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</si>
  <si>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</si>
  <si>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</si>
  <si>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</si>
  <si>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</si>
  <si>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</si>
  <si>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</si>
  <si>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</si>
  <si>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</si>
  <si>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</si>
  <si>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</si>
  <si>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</si>
  <si>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</si>
  <si>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</si>
  <si>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</si>
  <si>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</si>
  <si>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</si>
  <si>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</si>
  <si>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</si>
  <si>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</si>
  <si>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</si>
  <si>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</si>
  <si>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</si>
  <si>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</si>
  <si>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</si>
  <si>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</si>
  <si>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</si>
  <si>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11:55:40</t>
  </si>
  <si>
    <t>m1w</t>
  </si>
  <si>
    <t>t</t>
  </si>
  <si>
    <t>sam</t>
  </si>
  <si>
    <t>11:58:08</t>
  </si>
  <si>
    <t>b</t>
  </si>
  <si>
    <t>11:59:44</t>
  </si>
  <si>
    <t>tlat</t>
  </si>
  <si>
    <t>12:04:00</t>
  </si>
  <si>
    <t>12:10:22</t>
  </si>
  <si>
    <t>stab</t>
  </si>
  <si>
    <t>12:12:44</t>
  </si>
  <si>
    <t>12:15:16</t>
  </si>
  <si>
    <t>12:16:49</t>
  </si>
  <si>
    <t>12:26:59</t>
  </si>
  <si>
    <t>12:28:54</t>
  </si>
  <si>
    <t>12:30:24</t>
  </si>
  <si>
    <t>12:32:38</t>
  </si>
  <si>
    <t>12:37:44</t>
  </si>
  <si>
    <t>12:38:52</t>
  </si>
  <si>
    <t>12:40:58</t>
  </si>
  <si>
    <t>sac</t>
  </si>
  <si>
    <t>12:44:39</t>
  </si>
  <si>
    <t>12:47:16</t>
  </si>
  <si>
    <t>12:49:03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</si>
</sst>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workbookViewId="0"/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32</v>
      </c>
      <c r="E10" s="1" t="s">
        <v>75</v>
      </c>
      <c r="F10" s="1" t="s">
        <v>76</v>
      </c>
      <c r="G10" s="1">
        <v>0</v>
      </c>
      <c r="H10" s="1">
        <v>534</v>
      </c>
      <c r="I10" s="1">
        <v>0</v>
      </c>
      <c r="J10">
        <f t="shared" ref="J10:J27" si="0">(W10-X10*(1000-Y10)/(1000-Z10))*AP10</f>
        <v>14.733966597254534</v>
      </c>
      <c r="K10">
        <f t="shared" ref="K10:K27" si="1">IF(BA10&lt;&gt;0,1/(1/BA10-1/S10),0)</f>
        <v>0.90086893746919339</v>
      </c>
      <c r="L10">
        <f t="shared" ref="L10:L27" si="2">((BD10-AQ10/2)*X10-J10)/(BD10+AQ10/2)</f>
        <v>344.27608507997883</v>
      </c>
      <c r="M10">
        <f t="shared" ref="M10:M27" si="3">AQ10*1000</f>
        <v>17.61253102017686</v>
      </c>
      <c r="N10">
        <f t="shared" ref="N10:N27" si="4">(AV10-BB10)</f>
        <v>2.1512316565672336</v>
      </c>
      <c r="O10">
        <f t="shared" ref="O10:O27" si="5">(U10+AU10*I10)</f>
        <v>37.548614501953125</v>
      </c>
      <c r="P10" s="1">
        <v>2</v>
      </c>
      <c r="Q10">
        <f t="shared" ref="Q10:Q27" si="6">(P10*AJ10+AK10)</f>
        <v>2.2982609868049622</v>
      </c>
      <c r="R10" s="1">
        <v>1</v>
      </c>
      <c r="S10">
        <f t="shared" ref="S10:S27" si="7">Q10*(R10+1)*(R10+1)/(R10*R10+1)</f>
        <v>4.5965219736099243</v>
      </c>
      <c r="T10" s="1">
        <v>37.462371826171875</v>
      </c>
      <c r="U10" s="1">
        <v>37.548614501953125</v>
      </c>
      <c r="V10" s="1">
        <v>37.350173950195312</v>
      </c>
      <c r="W10" s="1">
        <v>398.99942016601562</v>
      </c>
      <c r="X10" s="1">
        <v>388.21511840820312</v>
      </c>
      <c r="Y10" s="1">
        <v>36.186031341552734</v>
      </c>
      <c r="Z10" s="1">
        <v>44.598453521728516</v>
      </c>
      <c r="AA10" s="1">
        <v>54.523490905761719</v>
      </c>
      <c r="AB10" s="1">
        <v>67.198951721191406</v>
      </c>
      <c r="AC10" s="1">
        <v>400.05218505859375</v>
      </c>
      <c r="AD10" s="1">
        <v>1541.20654296875</v>
      </c>
      <c r="AE10" s="1">
        <v>1783.7088623046875</v>
      </c>
      <c r="AF10" s="1">
        <v>97.423057556152344</v>
      </c>
      <c r="AG10" s="1">
        <v>23.52284049987793</v>
      </c>
      <c r="AH10" s="1">
        <v>-0.85864639282226562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27" si="8">AC10*0.000001/(P10*0.0001)</f>
        <v>2.0002609252929688</v>
      </c>
      <c r="AQ10">
        <f t="shared" ref="AQ10:AQ27" si="9">(Z10-Y10)/(1000-Z10)*AP10</f>
        <v>1.7612531020176861E-2</v>
      </c>
      <c r="AR10">
        <f t="shared" ref="AR10:AR27" si="10">(U10+273.15)</f>
        <v>310.6986145019531</v>
      </c>
      <c r="AS10">
        <f t="shared" ref="AS10:AS27" si="11">(T10+273.15)</f>
        <v>310.61237182617185</v>
      </c>
      <c r="AT10">
        <f t="shared" ref="AT10:AT27" si="12">(AD10*AL10+AE10*AM10)*AN10</f>
        <v>292.82923948953976</v>
      </c>
      <c r="AU10">
        <f t="shared" ref="AU10:AU27" si="13">((AT10+0.00000010773*(AS10^4-AR10^4))-AQ10*44100)/(Q10*51.4+0.00000043092*AR10^3)</f>
        <v>-3.700713761040038</v>
      </c>
      <c r="AV10">
        <f t="shared" ref="AV10:AV27" si="14">0.61365*EXP(17.502*O10/(240.97+O10))</f>
        <v>6.4961493609299756</v>
      </c>
      <c r="AW10">
        <f t="shared" ref="AW10:AW27" si="15">AV10*1000/AF10</f>
        <v>66.679793509721748</v>
      </c>
      <c r="AX10">
        <f t="shared" ref="AX10:AX27" si="16">(AW10-Z10)</f>
        <v>22.081339987993232</v>
      </c>
      <c r="AY10">
        <f t="shared" ref="AY10:AY27" si="17">IF(I10,U10,(T10+U10)/2)</f>
        <v>37.5054931640625</v>
      </c>
      <c r="AZ10">
        <f t="shared" ref="AZ10:AZ27" si="18">0.61365*EXP(17.502*AY10/(240.97+AY10))</f>
        <v>6.4809351786413849</v>
      </c>
      <c r="BA10">
        <f t="shared" ref="BA10:BA27" si="19">IF(AX10&lt;&gt;0,(1000-(AW10+Z10)/2)/AX10*AQ10,0)</f>
        <v>0.7532416619808715</v>
      </c>
      <c r="BB10">
        <f t="shared" ref="BB10:BB27" si="20">Z10*AF10/1000</f>
        <v>4.3449177043627421</v>
      </c>
      <c r="BC10">
        <f t="shared" ref="BC10:BC27" si="21">(AZ10-BB10)</f>
        <v>2.1360174742786429</v>
      </c>
      <c r="BD10">
        <f t="shared" ref="BD10:BD27" si="22">1/(1.6/K10+1.37/S10)</f>
        <v>0.4821334702729515</v>
      </c>
      <c r="BE10">
        <f t="shared" ref="BE10:BE27" si="23">L10*AF10*0.001</f>
        <v>33.540428851953578</v>
      </c>
      <c r="BF10">
        <f t="shared" ref="BF10:BF27" si="24">L10/X10</f>
        <v>0.88681782021167199</v>
      </c>
      <c r="BG10">
        <f t="shared" ref="BG10:BG27" si="25">(1-AQ10*AF10/AV10/K10)*100</f>
        <v>70.679868597084905</v>
      </c>
      <c r="BH10">
        <f t="shared" ref="BH10:BH27" si="26">(X10-J10/(S10/1.35))</f>
        <v>383.88774762209721</v>
      </c>
      <c r="BI10">
        <f t="shared" ref="BI10:BI27" si="27">J10*BG10/100/BH10</f>
        <v>2.7127586891180173E-2</v>
      </c>
    </row>
    <row r="11" spans="1:61">
      <c r="A11" s="1">
        <v>2</v>
      </c>
      <c r="B11" s="1" t="s">
        <v>77</v>
      </c>
      <c r="C11" s="1" t="s">
        <v>74</v>
      </c>
      <c r="D11" s="1">
        <v>32</v>
      </c>
      <c r="E11" s="1" t="s">
        <v>78</v>
      </c>
      <c r="F11" s="1" t="s">
        <v>76</v>
      </c>
      <c r="G11" s="1">
        <v>0</v>
      </c>
      <c r="H11" s="1">
        <v>717.5</v>
      </c>
      <c r="I11" s="1">
        <v>0</v>
      </c>
      <c r="J11">
        <f t="shared" si="0"/>
        <v>-2.707250792286088</v>
      </c>
      <c r="K11">
        <f t="shared" si="1"/>
        <v>0.10941613328526943</v>
      </c>
      <c r="L11">
        <f t="shared" si="2"/>
        <v>420.93763273354222</v>
      </c>
      <c r="M11">
        <f t="shared" si="3"/>
        <v>3.2334629150608505</v>
      </c>
      <c r="N11">
        <f t="shared" si="4"/>
        <v>2.7936020581786059</v>
      </c>
      <c r="O11">
        <f t="shared" si="5"/>
        <v>37.22271728515625</v>
      </c>
      <c r="P11" s="1">
        <v>1.5</v>
      </c>
      <c r="Q11">
        <f t="shared" si="6"/>
        <v>2.4080436080694199</v>
      </c>
      <c r="R11" s="1">
        <v>1</v>
      </c>
      <c r="S11">
        <f t="shared" si="7"/>
        <v>4.8160872161388397</v>
      </c>
      <c r="T11" s="1">
        <v>37.639041900634766</v>
      </c>
      <c r="U11" s="1">
        <v>37.22271728515625</v>
      </c>
      <c r="V11" s="1">
        <v>37.589431762695312</v>
      </c>
      <c r="W11" s="1">
        <v>399.8443603515625</v>
      </c>
      <c r="X11" s="1">
        <v>400.3740234375</v>
      </c>
      <c r="Y11" s="1">
        <v>35.667015075683594</v>
      </c>
      <c r="Z11" s="1">
        <v>36.834716796875</v>
      </c>
      <c r="AA11" s="1">
        <v>53.224437713623047</v>
      </c>
      <c r="AB11" s="1">
        <v>54.966945648193359</v>
      </c>
      <c r="AC11" s="1">
        <v>400.06268310546875</v>
      </c>
      <c r="AD11" s="1">
        <v>23.032281875610352</v>
      </c>
      <c r="AE11" s="1">
        <v>26.115791320800781</v>
      </c>
      <c r="AF11" s="1">
        <v>97.416999816894531</v>
      </c>
      <c r="AG11" s="1">
        <v>23.52284049987793</v>
      </c>
      <c r="AH11" s="1">
        <v>-0.85864639282226562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2.6670845540364581</v>
      </c>
      <c r="AQ11">
        <f t="shared" si="9"/>
        <v>3.2334629150608503E-3</v>
      </c>
      <c r="AR11">
        <f t="shared" si="10"/>
        <v>310.37271728515623</v>
      </c>
      <c r="AS11">
        <f t="shared" si="11"/>
        <v>310.78904190063474</v>
      </c>
      <c r="AT11">
        <f t="shared" si="12"/>
        <v>4.3761335014527276</v>
      </c>
      <c r="AU11">
        <f t="shared" si="13"/>
        <v>-0.97210216508851577</v>
      </c>
      <c r="AV11">
        <f t="shared" si="14"/>
        <v>6.3819296576351396</v>
      </c>
      <c r="AW11">
        <f t="shared" si="15"/>
        <v>65.511457647337181</v>
      </c>
      <c r="AX11">
        <f t="shared" si="16"/>
        <v>28.676740850462181</v>
      </c>
      <c r="AY11">
        <f t="shared" si="17"/>
        <v>37.430879592895508</v>
      </c>
      <c r="AZ11">
        <f t="shared" si="18"/>
        <v>6.4546828706429009</v>
      </c>
      <c r="BA11">
        <f t="shared" si="19"/>
        <v>0.10698554104447854</v>
      </c>
      <c r="BB11">
        <f t="shared" si="20"/>
        <v>3.5883275994565338</v>
      </c>
      <c r="BC11">
        <f t="shared" si="21"/>
        <v>2.8663552711863671</v>
      </c>
      <c r="BD11">
        <f t="shared" si="22"/>
        <v>6.7080169704616915E-2</v>
      </c>
      <c r="BE11">
        <f t="shared" si="23"/>
        <v>41.006481290927496</v>
      </c>
      <c r="BF11">
        <f t="shared" si="24"/>
        <v>1.0513609976978247</v>
      </c>
      <c r="BG11">
        <f t="shared" si="25"/>
        <v>54.890370648221065</v>
      </c>
      <c r="BH11">
        <f t="shared" si="26"/>
        <v>401.13289436436753</v>
      </c>
      <c r="BI11">
        <f t="shared" si="27"/>
        <v>-3.7045578040102458E-3</v>
      </c>
    </row>
    <row r="12" spans="1:61">
      <c r="A12" s="1">
        <v>3</v>
      </c>
      <c r="B12" s="1" t="s">
        <v>79</v>
      </c>
      <c r="C12" s="1" t="s">
        <v>74</v>
      </c>
      <c r="D12" s="1">
        <v>32</v>
      </c>
      <c r="E12" s="1" t="s">
        <v>75</v>
      </c>
      <c r="F12" s="1" t="s">
        <v>80</v>
      </c>
      <c r="G12" s="1">
        <v>0</v>
      </c>
      <c r="H12" s="1">
        <v>809.5</v>
      </c>
      <c r="I12" s="1">
        <v>0</v>
      </c>
      <c r="J12">
        <f t="shared" si="0"/>
        <v>11.210369966195094</v>
      </c>
      <c r="K12">
        <f t="shared" si="1"/>
        <v>0.56390786625612122</v>
      </c>
      <c r="L12">
        <f t="shared" si="2"/>
        <v>333.45129398443828</v>
      </c>
      <c r="M12">
        <f t="shared" si="3"/>
        <v>9.7697521440090291</v>
      </c>
      <c r="N12">
        <f t="shared" si="4"/>
        <v>1.8657469103543916</v>
      </c>
      <c r="O12">
        <f t="shared" si="5"/>
        <v>37.446331024169922</v>
      </c>
      <c r="P12" s="1">
        <v>5</v>
      </c>
      <c r="Q12">
        <f t="shared" si="6"/>
        <v>1.6395652592182159</v>
      </c>
      <c r="R12" s="1">
        <v>1</v>
      </c>
      <c r="S12">
        <f t="shared" si="7"/>
        <v>3.2791305184364319</v>
      </c>
      <c r="T12" s="1">
        <v>37.692718505859375</v>
      </c>
      <c r="U12" s="1">
        <v>37.446331024169922</v>
      </c>
      <c r="V12" s="1">
        <v>37.618526458740234</v>
      </c>
      <c r="W12" s="1">
        <v>399.97506713867188</v>
      </c>
      <c r="X12" s="1">
        <v>381.30792236328125</v>
      </c>
      <c r="Y12" s="1">
        <v>35.5277099609375</v>
      </c>
      <c r="Z12" s="1">
        <v>47.162433624267578</v>
      </c>
      <c r="AA12" s="1">
        <v>52.861530303955078</v>
      </c>
      <c r="AB12" s="1">
        <v>70.172782897949219</v>
      </c>
      <c r="AC12" s="1">
        <v>400.05191040039062</v>
      </c>
      <c r="AD12" s="1">
        <v>1493.2940673828125</v>
      </c>
      <c r="AE12" s="1">
        <v>1442.179443359375</v>
      </c>
      <c r="AF12" s="1">
        <v>97.415771484375</v>
      </c>
      <c r="AG12" s="1">
        <v>23.52284049987793</v>
      </c>
      <c r="AH12" s="1">
        <v>-0.85864639282226562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0.80010382080078124</v>
      </c>
      <c r="AQ12">
        <f t="shared" si="9"/>
        <v>9.76975214400903E-3</v>
      </c>
      <c r="AR12">
        <f t="shared" si="10"/>
        <v>310.5963310241699</v>
      </c>
      <c r="AS12">
        <f t="shared" si="11"/>
        <v>310.84271850585935</v>
      </c>
      <c r="AT12">
        <f t="shared" si="12"/>
        <v>283.72586924244388</v>
      </c>
      <c r="AU12">
        <f t="shared" si="13"/>
        <v>-1.4810361111750128</v>
      </c>
      <c r="AV12">
        <f t="shared" si="14"/>
        <v>6.4601117669430455</v>
      </c>
      <c r="AW12">
        <f t="shared" si="15"/>
        <v>66.314844798813866</v>
      </c>
      <c r="AX12">
        <f t="shared" si="16"/>
        <v>19.152411174546287</v>
      </c>
      <c r="AY12">
        <f t="shared" si="17"/>
        <v>37.569524765014648</v>
      </c>
      <c r="AZ12">
        <f t="shared" si="18"/>
        <v>6.5035381278500246</v>
      </c>
      <c r="BA12">
        <f t="shared" si="19"/>
        <v>0.48116289995754197</v>
      </c>
      <c r="BB12">
        <f t="shared" si="20"/>
        <v>4.5943648565886539</v>
      </c>
      <c r="BC12">
        <f t="shared" si="21"/>
        <v>1.9091732712613707</v>
      </c>
      <c r="BD12">
        <f t="shared" si="22"/>
        <v>0.30720676857955015</v>
      </c>
      <c r="BE12">
        <f t="shared" si="23"/>
        <v>32.483415055957188</v>
      </c>
      <c r="BF12">
        <f t="shared" si="24"/>
        <v>0.87449348525927351</v>
      </c>
      <c r="BG12">
        <f t="shared" si="25"/>
        <v>73.874498518031231</v>
      </c>
      <c r="BH12">
        <f t="shared" si="26"/>
        <v>376.69267470257523</v>
      </c>
      <c r="BI12">
        <f t="shared" si="27"/>
        <v>2.198504284980192E-2</v>
      </c>
    </row>
    <row r="13" spans="1:61">
      <c r="A13" s="1">
        <v>4</v>
      </c>
      <c r="B13" s="1" t="s">
        <v>81</v>
      </c>
      <c r="C13" s="1" t="s">
        <v>74</v>
      </c>
      <c r="D13" s="1">
        <v>32</v>
      </c>
      <c r="E13" s="1" t="s">
        <v>78</v>
      </c>
      <c r="F13" s="1" t="s">
        <v>80</v>
      </c>
      <c r="G13" s="1">
        <v>0</v>
      </c>
      <c r="H13" s="1">
        <v>1070.5</v>
      </c>
      <c r="I13" s="1">
        <v>0</v>
      </c>
      <c r="J13">
        <f t="shared" si="0"/>
        <v>-2.1590798485052196</v>
      </c>
      <c r="K13">
        <f t="shared" si="1"/>
        <v>3.1983903738178165E-2</v>
      </c>
      <c r="L13">
        <f t="shared" si="2"/>
        <v>492.26544637043992</v>
      </c>
      <c r="M13">
        <f t="shared" si="3"/>
        <v>0.82900654061116186</v>
      </c>
      <c r="N13">
        <f t="shared" si="4"/>
        <v>2.425280255137642</v>
      </c>
      <c r="O13">
        <f t="shared" si="5"/>
        <v>35.975875854492188</v>
      </c>
      <c r="P13" s="1">
        <v>5</v>
      </c>
      <c r="Q13">
        <f t="shared" si="6"/>
        <v>1.6395652592182159</v>
      </c>
      <c r="R13" s="1">
        <v>1</v>
      </c>
      <c r="S13">
        <f t="shared" si="7"/>
        <v>3.2791305184364319</v>
      </c>
      <c r="T13" s="1">
        <v>37.669990539550781</v>
      </c>
      <c r="U13" s="1">
        <v>35.975875854492188</v>
      </c>
      <c r="V13" s="1">
        <v>37.692264556884766</v>
      </c>
      <c r="W13" s="1">
        <v>399.77218627929688</v>
      </c>
      <c r="X13" s="1">
        <v>402.05419921875</v>
      </c>
      <c r="Y13" s="1">
        <v>35.295932769775391</v>
      </c>
      <c r="Z13" s="1">
        <v>36.294490814208984</v>
      </c>
      <c r="AA13" s="1">
        <v>52.580654144287109</v>
      </c>
      <c r="AB13" s="1">
        <v>54.068214416503906</v>
      </c>
      <c r="AC13" s="1">
        <v>400.03591918945312</v>
      </c>
      <c r="AD13" s="1">
        <v>25.990163803100586</v>
      </c>
      <c r="AE13" s="1">
        <v>14.524786949157715</v>
      </c>
      <c r="AF13" s="1">
        <v>97.414138793945312</v>
      </c>
      <c r="AG13" s="1">
        <v>23.52284049987793</v>
      </c>
      <c r="AH13" s="1">
        <v>-0.85864639282226562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0.80007183837890616</v>
      </c>
      <c r="AQ13">
        <f t="shared" si="9"/>
        <v>8.2900654061116182E-4</v>
      </c>
      <c r="AR13">
        <f t="shared" si="10"/>
        <v>309.12587585449216</v>
      </c>
      <c r="AS13">
        <f t="shared" si="11"/>
        <v>310.81999053955076</v>
      </c>
      <c r="AT13">
        <f t="shared" si="12"/>
        <v>4.9381310606237321</v>
      </c>
      <c r="AU13">
        <f t="shared" si="13"/>
        <v>-0.10183540731231391</v>
      </c>
      <c r="AV13">
        <f t="shared" si="14"/>
        <v>5.9608768207685694</v>
      </c>
      <c r="AW13">
        <f t="shared" si="15"/>
        <v>61.191084729263785</v>
      </c>
      <c r="AX13">
        <f t="shared" si="16"/>
        <v>24.896593915054801</v>
      </c>
      <c r="AY13">
        <f t="shared" si="17"/>
        <v>36.822933197021484</v>
      </c>
      <c r="AZ13">
        <f t="shared" si="18"/>
        <v>6.2441985048295638</v>
      </c>
      <c r="BA13">
        <f t="shared" si="19"/>
        <v>3.167495334628527E-2</v>
      </c>
      <c r="BB13">
        <f t="shared" si="20"/>
        <v>3.5355965656309274</v>
      </c>
      <c r="BC13">
        <f t="shared" si="21"/>
        <v>2.7086019391986365</v>
      </c>
      <c r="BD13">
        <f t="shared" si="22"/>
        <v>1.9824373203740496E-2</v>
      </c>
      <c r="BE13">
        <f t="shared" si="23"/>
        <v>47.953614516193475</v>
      </c>
      <c r="BF13">
        <f t="shared" si="24"/>
        <v>1.2243758362105994</v>
      </c>
      <c r="BG13">
        <f t="shared" si="25"/>
        <v>57.64171819247651</v>
      </c>
      <c r="BH13">
        <f t="shared" si="26"/>
        <v>402.94308051795241</v>
      </c>
      <c r="BI13">
        <f t="shared" si="27"/>
        <v>-3.0886017951373642E-3</v>
      </c>
    </row>
    <row r="14" spans="1:61">
      <c r="A14" s="1">
        <v>5</v>
      </c>
      <c r="B14" s="1" t="s">
        <v>82</v>
      </c>
      <c r="C14" s="1" t="s">
        <v>74</v>
      </c>
      <c r="D14" s="1">
        <v>40</v>
      </c>
      <c r="E14" s="1" t="s">
        <v>75</v>
      </c>
      <c r="F14" s="1" t="s">
        <v>83</v>
      </c>
      <c r="G14" s="1">
        <v>0</v>
      </c>
      <c r="H14" s="1">
        <v>1441</v>
      </c>
      <c r="I14" s="1">
        <v>0</v>
      </c>
      <c r="J14">
        <f t="shared" si="0"/>
        <v>0.93678384867056297</v>
      </c>
      <c r="K14">
        <f t="shared" si="1"/>
        <v>0.49723972235157665</v>
      </c>
      <c r="L14">
        <f t="shared" si="2"/>
        <v>377.86841647973216</v>
      </c>
      <c r="M14">
        <f t="shared" si="3"/>
        <v>9.8901692153917313</v>
      </c>
      <c r="N14">
        <f t="shared" si="4"/>
        <v>2.0742317749541792</v>
      </c>
      <c r="O14">
        <f t="shared" si="5"/>
        <v>37.451423645019531</v>
      </c>
      <c r="P14" s="1">
        <v>4</v>
      </c>
      <c r="Q14">
        <f t="shared" si="6"/>
        <v>1.8591305017471313</v>
      </c>
      <c r="R14" s="1">
        <v>1</v>
      </c>
      <c r="S14">
        <f t="shared" si="7"/>
        <v>3.7182610034942627</v>
      </c>
      <c r="T14" s="1">
        <v>38.111454010009766</v>
      </c>
      <c r="U14" s="1">
        <v>37.451423645019531</v>
      </c>
      <c r="V14" s="1">
        <v>37.997650146484375</v>
      </c>
      <c r="W14" s="1">
        <v>399.77517700195312</v>
      </c>
      <c r="X14" s="1">
        <v>394.93289184570312</v>
      </c>
      <c r="Y14" s="1">
        <v>35.600307464599609</v>
      </c>
      <c r="Z14" s="1">
        <v>45.044101715087891</v>
      </c>
      <c r="AA14" s="1">
        <v>51.776302337646484</v>
      </c>
      <c r="AB14" s="1">
        <v>65.511146545410156</v>
      </c>
      <c r="AC14" s="1">
        <v>400.03732299804688</v>
      </c>
      <c r="AD14" s="1">
        <v>1356.5450439453125</v>
      </c>
      <c r="AE14" s="1">
        <v>1343.86181640625</v>
      </c>
      <c r="AF14" s="1">
        <v>97.408317565917969</v>
      </c>
      <c r="AG14" s="1">
        <v>23.52284049987793</v>
      </c>
      <c r="AH14" s="1">
        <v>-0.85864639282226562</v>
      </c>
      <c r="AI14" s="1">
        <v>0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1.000093307495117</v>
      </c>
      <c r="AQ14">
        <f t="shared" si="9"/>
        <v>9.8901692153917312E-3</v>
      </c>
      <c r="AR14">
        <f t="shared" si="10"/>
        <v>310.60142364501951</v>
      </c>
      <c r="AS14">
        <f t="shared" si="11"/>
        <v>311.26145401000974</v>
      </c>
      <c r="AT14">
        <f t="shared" si="12"/>
        <v>257.74355511535396</v>
      </c>
      <c r="AU14">
        <f t="shared" si="13"/>
        <v>-1.5659671074548667</v>
      </c>
      <c r="AV14">
        <f t="shared" si="14"/>
        <v>6.4619019392889703</v>
      </c>
      <c r="AW14">
        <f t="shared" si="15"/>
        <v>66.338297393506309</v>
      </c>
      <c r="AX14">
        <f t="shared" si="16"/>
        <v>21.294195678418419</v>
      </c>
      <c r="AY14">
        <f t="shared" si="17"/>
        <v>37.781438827514648</v>
      </c>
      <c r="AZ14">
        <f t="shared" si="18"/>
        <v>6.5788317376087315</v>
      </c>
      <c r="BA14">
        <f t="shared" si="19"/>
        <v>0.43858777147694766</v>
      </c>
      <c r="BB14">
        <f t="shared" si="20"/>
        <v>4.3876701643347911</v>
      </c>
      <c r="BC14">
        <f t="shared" si="21"/>
        <v>2.1911615732739405</v>
      </c>
      <c r="BD14">
        <f t="shared" si="22"/>
        <v>0.27884547290371187</v>
      </c>
      <c r="BE14">
        <f t="shared" si="23"/>
        <v>36.807526710588306</v>
      </c>
      <c r="BF14">
        <f t="shared" si="24"/>
        <v>0.95679145566675694</v>
      </c>
      <c r="BG14">
        <f t="shared" si="25"/>
        <v>70.017103472743926</v>
      </c>
      <c r="BH14">
        <f t="shared" si="26"/>
        <v>394.59277096808944</v>
      </c>
      <c r="BI14">
        <f t="shared" si="27"/>
        <v>1.6622426078167156E-3</v>
      </c>
    </row>
    <row r="15" spans="1:61">
      <c r="A15" s="1">
        <v>6</v>
      </c>
      <c r="B15" s="1" t="s">
        <v>84</v>
      </c>
      <c r="C15" s="1" t="s">
        <v>74</v>
      </c>
      <c r="D15" s="1">
        <v>40</v>
      </c>
      <c r="E15" s="1" t="s">
        <v>78</v>
      </c>
      <c r="F15" s="1" t="s">
        <v>83</v>
      </c>
      <c r="G15" s="1">
        <v>0</v>
      </c>
      <c r="H15" s="1">
        <v>1597.5</v>
      </c>
      <c r="I15" s="1">
        <v>0</v>
      </c>
      <c r="J15">
        <f t="shared" si="0"/>
        <v>-0.58627323402519749</v>
      </c>
      <c r="K15">
        <f t="shared" si="1"/>
        <v>8.6025869759164222E-2</v>
      </c>
      <c r="L15">
        <f t="shared" si="2"/>
        <v>392.13859028610131</v>
      </c>
      <c r="M15">
        <f t="shared" si="3"/>
        <v>2.339954821155342</v>
      </c>
      <c r="N15">
        <f t="shared" si="4"/>
        <v>2.5846672269675111</v>
      </c>
      <c r="O15">
        <f t="shared" si="5"/>
        <v>37.475933074951172</v>
      </c>
      <c r="P15" s="1">
        <v>6</v>
      </c>
      <c r="Q15">
        <f t="shared" si="6"/>
        <v>1.4200000166893005</v>
      </c>
      <c r="R15" s="1">
        <v>1</v>
      </c>
      <c r="S15">
        <f t="shared" si="7"/>
        <v>2.8400000333786011</v>
      </c>
      <c r="T15" s="1">
        <v>38.548614501953125</v>
      </c>
      <c r="U15" s="1">
        <v>37.475933074951172</v>
      </c>
      <c r="V15" s="1">
        <v>38.483180999755859</v>
      </c>
      <c r="W15" s="1">
        <v>399.12448120117188</v>
      </c>
      <c r="X15" s="1">
        <v>398.60488891601562</v>
      </c>
      <c r="Y15" s="1">
        <v>36.523574829101562</v>
      </c>
      <c r="Z15" s="1">
        <v>39.89300537109375</v>
      </c>
      <c r="AA15" s="1">
        <v>51.87762451171875</v>
      </c>
      <c r="AB15" s="1">
        <v>56.663520812988281</v>
      </c>
      <c r="AC15" s="1">
        <v>400.05697631835938</v>
      </c>
      <c r="AD15" s="1">
        <v>28.798376083374023</v>
      </c>
      <c r="AE15" s="1">
        <v>44.801822662353516</v>
      </c>
      <c r="AF15" s="1">
        <v>97.406959533691406</v>
      </c>
      <c r="AG15" s="1">
        <v>23.52284049987793</v>
      </c>
      <c r="AH15" s="1">
        <v>-0.85864639282226562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0.66676162719726551</v>
      </c>
      <c r="AQ15">
        <f t="shared" si="9"/>
        <v>2.3399548211553421E-3</v>
      </c>
      <c r="AR15">
        <f t="shared" si="10"/>
        <v>310.62593307495115</v>
      </c>
      <c r="AS15">
        <f t="shared" si="11"/>
        <v>311.6986145019531</v>
      </c>
      <c r="AT15">
        <f t="shared" si="12"/>
        <v>5.4716913871803854</v>
      </c>
      <c r="AU15">
        <f t="shared" si="13"/>
        <v>-0.97544636838842547</v>
      </c>
      <c r="AV15">
        <f t="shared" si="14"/>
        <v>6.4705235868269737</v>
      </c>
      <c r="AW15">
        <f t="shared" si="15"/>
        <v>66.427733888859649</v>
      </c>
      <c r="AX15">
        <f t="shared" si="16"/>
        <v>26.534728517765899</v>
      </c>
      <c r="AY15">
        <f t="shared" si="17"/>
        <v>38.012273788452148</v>
      </c>
      <c r="AZ15">
        <f t="shared" si="18"/>
        <v>6.6617076888997531</v>
      </c>
      <c r="BA15">
        <f t="shared" si="19"/>
        <v>8.3496688366790126E-2</v>
      </c>
      <c r="BB15">
        <f t="shared" si="20"/>
        <v>3.8858563598594626</v>
      </c>
      <c r="BC15">
        <f t="shared" si="21"/>
        <v>2.7758513290402904</v>
      </c>
      <c r="BD15">
        <f t="shared" si="22"/>
        <v>5.2406916784690449E-2</v>
      </c>
      <c r="BE15">
        <f t="shared" si="23"/>
        <v>38.197027795597066</v>
      </c>
      <c r="BF15">
        <f t="shared" si="24"/>
        <v>0.98377767355664136</v>
      </c>
      <c r="BG15">
        <f t="shared" si="25"/>
        <v>59.052351848374983</v>
      </c>
      <c r="BH15">
        <f t="shared" si="26"/>
        <v>398.88357513313952</v>
      </c>
      <c r="BI15">
        <f t="shared" si="27"/>
        <v>-8.6794281472695129E-4</v>
      </c>
    </row>
    <row r="16" spans="1:61">
      <c r="A16" s="1">
        <v>7</v>
      </c>
      <c r="B16" s="1" t="s">
        <v>85</v>
      </c>
      <c r="C16" s="1" t="s">
        <v>74</v>
      </c>
      <c r="D16" s="1">
        <v>40</v>
      </c>
      <c r="E16" s="1" t="s">
        <v>78</v>
      </c>
      <c r="F16" s="1" t="s">
        <v>80</v>
      </c>
      <c r="G16" s="1">
        <v>0</v>
      </c>
      <c r="H16" s="1">
        <v>1747.5</v>
      </c>
      <c r="I16" s="1">
        <v>0</v>
      </c>
      <c r="J16">
        <f t="shared" si="0"/>
        <v>-0.88156058430866635</v>
      </c>
      <c r="K16">
        <f t="shared" si="1"/>
        <v>0.13265246587028853</v>
      </c>
      <c r="L16">
        <f t="shared" si="2"/>
        <v>392.79019259741312</v>
      </c>
      <c r="M16">
        <f t="shared" si="3"/>
        <v>3.497329933968869</v>
      </c>
      <c r="N16">
        <f t="shared" si="4"/>
        <v>2.5314836244643049</v>
      </c>
      <c r="O16">
        <f t="shared" si="5"/>
        <v>37.959095001220703</v>
      </c>
      <c r="P16" s="1">
        <v>5.5</v>
      </c>
      <c r="Q16">
        <f t="shared" si="6"/>
        <v>1.5297826379537582</v>
      </c>
      <c r="R16" s="1">
        <v>1</v>
      </c>
      <c r="S16">
        <f t="shared" si="7"/>
        <v>3.0595652759075165</v>
      </c>
      <c r="T16" s="1">
        <v>38.783458709716797</v>
      </c>
      <c r="U16" s="1">
        <v>37.959095001220703</v>
      </c>
      <c r="V16" s="1">
        <v>38.740024566650391</v>
      </c>
      <c r="W16" s="1">
        <v>399.7913818359375</v>
      </c>
      <c r="X16" s="1">
        <v>399.08444213867188</v>
      </c>
      <c r="Y16" s="1">
        <v>37.60015869140625</v>
      </c>
      <c r="Z16" s="1">
        <v>42.205745697021484</v>
      </c>
      <c r="AA16" s="1">
        <v>52.733547210693359</v>
      </c>
      <c r="AB16" s="1">
        <v>59.192798614501953</v>
      </c>
      <c r="AC16" s="1">
        <v>400.02444458007812</v>
      </c>
      <c r="AD16" s="1">
        <v>11.115988731384277</v>
      </c>
      <c r="AE16" s="1">
        <v>38.034015655517578</v>
      </c>
      <c r="AF16" s="1">
        <v>97.405021667480469</v>
      </c>
      <c r="AG16" s="1">
        <v>23.52284049987793</v>
      </c>
      <c r="AH16" s="1">
        <v>-0.85864639282226562</v>
      </c>
      <c r="AI16" s="1">
        <v>0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0.72731717196377832</v>
      </c>
      <c r="AQ16">
        <f t="shared" si="9"/>
        <v>3.4973299339688692E-3</v>
      </c>
      <c r="AR16">
        <f t="shared" si="10"/>
        <v>311.10909500122068</v>
      </c>
      <c r="AS16">
        <f t="shared" si="11"/>
        <v>311.93345870971677</v>
      </c>
      <c r="AT16">
        <f t="shared" si="12"/>
        <v>2.1120378324604303</v>
      </c>
      <c r="AU16">
        <f t="shared" si="13"/>
        <v>-1.5433468268059329</v>
      </c>
      <c r="AV16">
        <f t="shared" si="14"/>
        <v>6.6425351985748531</v>
      </c>
      <c r="AW16">
        <f t="shared" si="15"/>
        <v>68.194997391931409</v>
      </c>
      <c r="AX16">
        <f t="shared" si="16"/>
        <v>25.989251694909925</v>
      </c>
      <c r="AY16">
        <f t="shared" si="17"/>
        <v>38.37127685546875</v>
      </c>
      <c r="AZ16">
        <f t="shared" si="18"/>
        <v>6.7923994827645533</v>
      </c>
      <c r="BA16">
        <f t="shared" si="19"/>
        <v>0.12714009856802921</v>
      </c>
      <c r="BB16">
        <f t="shared" si="20"/>
        <v>4.1110515741105482</v>
      </c>
      <c r="BC16">
        <f t="shared" si="21"/>
        <v>2.6813479086540051</v>
      </c>
      <c r="BD16">
        <f t="shared" si="22"/>
        <v>7.994008569245499E-2</v>
      </c>
      <c r="BE16">
        <f t="shared" si="23"/>
        <v>38.259737220724858</v>
      </c>
      <c r="BF16">
        <f t="shared" si="24"/>
        <v>0.98422827633287779</v>
      </c>
      <c r="BG16">
        <f t="shared" si="25"/>
        <v>61.339384810289758</v>
      </c>
      <c r="BH16">
        <f t="shared" si="26"/>
        <v>399.47342118683542</v>
      </c>
      <c r="BI16">
        <f t="shared" si="27"/>
        <v>-1.3536415953241193E-3</v>
      </c>
    </row>
    <row r="17" spans="1:61">
      <c r="A17" s="1">
        <v>8</v>
      </c>
      <c r="B17" s="1" t="s">
        <v>86</v>
      </c>
      <c r="C17" s="1" t="s">
        <v>74</v>
      </c>
      <c r="D17" s="1">
        <v>40</v>
      </c>
      <c r="E17" s="1" t="s">
        <v>75</v>
      </c>
      <c r="F17" s="1" t="s">
        <v>80</v>
      </c>
      <c r="G17" s="1">
        <v>0</v>
      </c>
      <c r="H17" s="1">
        <v>1842.5</v>
      </c>
      <c r="I17" s="1">
        <v>0</v>
      </c>
      <c r="J17">
        <f t="shared" si="0"/>
        <v>12.355865024214356</v>
      </c>
      <c r="K17">
        <f t="shared" si="1"/>
        <v>0.63588172123368947</v>
      </c>
      <c r="L17">
        <f t="shared" si="2"/>
        <v>330.98064944305241</v>
      </c>
      <c r="M17">
        <f t="shared" si="3"/>
        <v>11.373748404198784</v>
      </c>
      <c r="N17">
        <f t="shared" si="4"/>
        <v>1.9514566487651672</v>
      </c>
      <c r="O17">
        <f t="shared" si="5"/>
        <v>38.923725128173828</v>
      </c>
      <c r="P17" s="1">
        <v>5</v>
      </c>
      <c r="Q17">
        <f t="shared" si="6"/>
        <v>1.6395652592182159</v>
      </c>
      <c r="R17" s="1">
        <v>1</v>
      </c>
      <c r="S17">
        <f t="shared" si="7"/>
        <v>3.2791305184364319</v>
      </c>
      <c r="T17" s="1">
        <v>39.079250335693359</v>
      </c>
      <c r="U17" s="1">
        <v>38.923725128173828</v>
      </c>
      <c r="V17" s="1">
        <v>38.993301391601562</v>
      </c>
      <c r="W17" s="1">
        <v>399.9122314453125</v>
      </c>
      <c r="X17" s="1">
        <v>379.080078125</v>
      </c>
      <c r="Y17" s="1">
        <v>38.330066680908203</v>
      </c>
      <c r="Z17" s="1">
        <v>51.809291839599609</v>
      </c>
      <c r="AA17" s="1">
        <v>52.907154083251953</v>
      </c>
      <c r="AB17" s="1">
        <v>71.512588500976562</v>
      </c>
      <c r="AC17" s="1">
        <v>400.0408935546875</v>
      </c>
      <c r="AD17" s="1">
        <v>1543.7685546875</v>
      </c>
      <c r="AE17" s="1">
        <v>1606.1033935546875</v>
      </c>
      <c r="AF17" s="1">
        <v>97.403404235839844</v>
      </c>
      <c r="AG17" s="1">
        <v>23.52284049987793</v>
      </c>
      <c r="AH17" s="1">
        <v>-0.85864639282226562</v>
      </c>
      <c r="AI17" s="1">
        <v>0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0.80008178710937494</v>
      </c>
      <c r="AQ17">
        <f t="shared" si="9"/>
        <v>1.1373748404198783E-2</v>
      </c>
      <c r="AR17">
        <f t="shared" si="10"/>
        <v>312.07372512817381</v>
      </c>
      <c r="AS17">
        <f t="shared" si="11"/>
        <v>312.22925033569334</v>
      </c>
      <c r="AT17">
        <f t="shared" si="12"/>
        <v>293.31602170999395</v>
      </c>
      <c r="AU17">
        <f t="shared" si="13"/>
        <v>-2.1179696459936133</v>
      </c>
      <c r="AV17">
        <f t="shared" si="14"/>
        <v>6.9978580449902861</v>
      </c>
      <c r="AW17">
        <f t="shared" si="15"/>
        <v>71.844080808988863</v>
      </c>
      <c r="AX17">
        <f t="shared" si="16"/>
        <v>20.034788969389254</v>
      </c>
      <c r="AY17">
        <f t="shared" si="17"/>
        <v>39.001487731933594</v>
      </c>
      <c r="AZ17">
        <f t="shared" si="18"/>
        <v>7.0272067356008803</v>
      </c>
      <c r="BA17">
        <f t="shared" si="19"/>
        <v>0.53260092959223349</v>
      </c>
      <c r="BB17">
        <f t="shared" si="20"/>
        <v>5.0464013962251189</v>
      </c>
      <c r="BC17">
        <f t="shared" si="21"/>
        <v>1.9808053393757614</v>
      </c>
      <c r="BD17">
        <f t="shared" si="22"/>
        <v>0.34083338424137888</v>
      </c>
      <c r="BE17">
        <f t="shared" si="23"/>
        <v>32.238641991942437</v>
      </c>
      <c r="BF17">
        <f t="shared" si="24"/>
        <v>0.8731153878624901</v>
      </c>
      <c r="BG17">
        <f t="shared" si="25"/>
        <v>75.103615460866394</v>
      </c>
      <c r="BH17">
        <f t="shared" si="26"/>
        <v>373.99323644885868</v>
      </c>
      <c r="BI17">
        <f t="shared" si="27"/>
        <v>2.4812484425553456E-2</v>
      </c>
    </row>
    <row r="18" spans="1:61">
      <c r="A18" s="1">
        <v>9</v>
      </c>
      <c r="B18" s="1" t="s">
        <v>87</v>
      </c>
      <c r="C18" s="1" t="s">
        <v>74</v>
      </c>
      <c r="D18" s="1">
        <v>18</v>
      </c>
      <c r="E18" s="1" t="s">
        <v>75</v>
      </c>
      <c r="F18" s="1" t="s">
        <v>76</v>
      </c>
      <c r="G18" s="1">
        <v>0</v>
      </c>
      <c r="H18" s="1">
        <v>2434</v>
      </c>
      <c r="I18" s="1">
        <v>0</v>
      </c>
      <c r="J18">
        <f t="shared" si="0"/>
        <v>4.3227067505912329</v>
      </c>
      <c r="K18">
        <f t="shared" si="1"/>
        <v>0.41338163334776706</v>
      </c>
      <c r="L18">
        <f t="shared" si="2"/>
        <v>360.84268473802513</v>
      </c>
      <c r="M18">
        <f t="shared" si="3"/>
        <v>10.464490631722825</v>
      </c>
      <c r="N18">
        <f t="shared" si="4"/>
        <v>2.5287049647827553</v>
      </c>
      <c r="O18">
        <f t="shared" si="5"/>
        <v>38.971523284912109</v>
      </c>
      <c r="P18" s="1">
        <v>2</v>
      </c>
      <c r="Q18">
        <f t="shared" si="6"/>
        <v>2.2982609868049622</v>
      </c>
      <c r="R18" s="1">
        <v>1</v>
      </c>
      <c r="S18">
        <f t="shared" si="7"/>
        <v>4.5965219736099243</v>
      </c>
      <c r="T18" s="1">
        <v>40.114089965820312</v>
      </c>
      <c r="U18" s="1">
        <v>38.971523284912109</v>
      </c>
      <c r="V18" s="1">
        <v>40.083393096923828</v>
      </c>
      <c r="W18" s="1">
        <v>399.5848388671875</v>
      </c>
      <c r="X18" s="1">
        <v>395.3555908203125</v>
      </c>
      <c r="Y18" s="1">
        <v>41.078639984130859</v>
      </c>
      <c r="Z18" s="1">
        <v>46.069011688232422</v>
      </c>
      <c r="AA18" s="1">
        <v>53.641685485839844</v>
      </c>
      <c r="AB18" s="1">
        <v>60.158260345458984</v>
      </c>
      <c r="AC18" s="1">
        <v>400.06646728515625</v>
      </c>
      <c r="AD18" s="1">
        <v>886.015380859375</v>
      </c>
      <c r="AE18" s="1">
        <v>318.46810913085938</v>
      </c>
      <c r="AF18" s="1">
        <v>97.401268005371094</v>
      </c>
      <c r="AG18" s="1">
        <v>23.52284049987793</v>
      </c>
      <c r="AH18" s="1">
        <v>-0.85864639282226562</v>
      </c>
      <c r="AI18" s="1">
        <v>0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2.0003323364257812</v>
      </c>
      <c r="AQ18">
        <f t="shared" si="9"/>
        <v>1.0464490631722825E-2</v>
      </c>
      <c r="AR18">
        <f t="shared" si="10"/>
        <v>312.12152328491209</v>
      </c>
      <c r="AS18">
        <f t="shared" si="11"/>
        <v>313.26408996582029</v>
      </c>
      <c r="AT18">
        <f t="shared" si="12"/>
        <v>168.34292025085597</v>
      </c>
      <c r="AU18">
        <f t="shared" si="13"/>
        <v>-2.11902986212213</v>
      </c>
      <c r="AV18">
        <f t="shared" si="14"/>
        <v>7.0158851189708544</v>
      </c>
      <c r="AW18">
        <f t="shared" si="15"/>
        <v>72.030736998043707</v>
      </c>
      <c r="AX18">
        <f t="shared" si="16"/>
        <v>25.961725309811285</v>
      </c>
      <c r="AY18">
        <f t="shared" si="17"/>
        <v>39.542806625366211</v>
      </c>
      <c r="AZ18">
        <f t="shared" si="18"/>
        <v>7.2344821175969312</v>
      </c>
      <c r="BA18">
        <f t="shared" si="19"/>
        <v>0.37927231943762607</v>
      </c>
      <c r="BB18">
        <f t="shared" si="20"/>
        <v>4.4871801541880991</v>
      </c>
      <c r="BC18">
        <f t="shared" si="21"/>
        <v>2.747301963408832</v>
      </c>
      <c r="BD18">
        <f t="shared" si="22"/>
        <v>0.23989059675252691</v>
      </c>
      <c r="BE18">
        <f t="shared" si="23"/>
        <v>35.146535043946017</v>
      </c>
      <c r="BF18">
        <f t="shared" si="24"/>
        <v>0.91270414056703364</v>
      </c>
      <c r="BG18">
        <f t="shared" si="25"/>
        <v>64.856172526625258</v>
      </c>
      <c r="BH18">
        <f t="shared" si="26"/>
        <v>394.08601044045082</v>
      </c>
      <c r="BI18">
        <f t="shared" si="27"/>
        <v>7.1140362096338908E-3</v>
      </c>
    </row>
    <row r="19" spans="1:61">
      <c r="A19" s="1">
        <v>10</v>
      </c>
      <c r="B19" s="1" t="s">
        <v>88</v>
      </c>
      <c r="C19" s="1" t="s">
        <v>74</v>
      </c>
      <c r="D19" s="1">
        <v>18</v>
      </c>
      <c r="E19" s="1" t="s">
        <v>78</v>
      </c>
      <c r="F19" s="1" t="s">
        <v>76</v>
      </c>
      <c r="G19" s="1">
        <v>0</v>
      </c>
      <c r="H19" s="1">
        <v>2569</v>
      </c>
      <c r="I19" s="1">
        <v>0</v>
      </c>
      <c r="J19">
        <f t="shared" si="0"/>
        <v>-1.3914726157501556</v>
      </c>
      <c r="K19">
        <f t="shared" si="1"/>
        <v>0.11890533080069643</v>
      </c>
      <c r="L19">
        <f t="shared" si="2"/>
        <v>398.36252198031559</v>
      </c>
      <c r="M19">
        <f t="shared" si="3"/>
        <v>3.7380725354782447</v>
      </c>
      <c r="N19">
        <f t="shared" si="4"/>
        <v>2.9597103387111687</v>
      </c>
      <c r="O19">
        <f t="shared" si="5"/>
        <v>39.208683013916016</v>
      </c>
      <c r="P19" s="1">
        <v>2</v>
      </c>
      <c r="Q19">
        <f t="shared" si="6"/>
        <v>2.2982609868049622</v>
      </c>
      <c r="R19" s="1">
        <v>1</v>
      </c>
      <c r="S19">
        <f t="shared" si="7"/>
        <v>4.5965219736099243</v>
      </c>
      <c r="T19" s="1">
        <v>39.966876983642578</v>
      </c>
      <c r="U19" s="1">
        <v>39.208683013916016</v>
      </c>
      <c r="V19" s="1">
        <v>40.00177001953125</v>
      </c>
      <c r="W19" s="1">
        <v>399.792236328125</v>
      </c>
      <c r="X19" s="1">
        <v>399.7408447265625</v>
      </c>
      <c r="Y19" s="1">
        <v>40.780323028564453</v>
      </c>
      <c r="Z19" s="1">
        <v>42.569717407226562</v>
      </c>
      <c r="AA19" s="1">
        <v>53.670810699462891</v>
      </c>
      <c r="AB19" s="1">
        <v>56.025829315185547</v>
      </c>
      <c r="AC19" s="1">
        <v>400.017333984375</v>
      </c>
      <c r="AD19" s="1">
        <v>57.567276000976562</v>
      </c>
      <c r="AE19" s="1">
        <v>78.130775451660156</v>
      </c>
      <c r="AF19" s="1">
        <v>97.398262023925781</v>
      </c>
      <c r="AG19" s="1">
        <v>23.52284049987793</v>
      </c>
      <c r="AH19" s="1">
        <v>-0.85864639282226562</v>
      </c>
      <c r="AI19" s="1">
        <v>0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2.0000866699218749</v>
      </c>
      <c r="AQ19">
        <f t="shared" si="9"/>
        <v>3.7380725354782445E-3</v>
      </c>
      <c r="AR19">
        <f t="shared" si="10"/>
        <v>312.35868301391599</v>
      </c>
      <c r="AS19">
        <f t="shared" si="11"/>
        <v>313.11687698364256</v>
      </c>
      <c r="AT19">
        <f t="shared" si="12"/>
        <v>10.937782302934465</v>
      </c>
      <c r="AU19">
        <f t="shared" si="13"/>
        <v>-1.0964036738163241</v>
      </c>
      <c r="AV19">
        <f t="shared" si="14"/>
        <v>7.1059268290246962</v>
      </c>
      <c r="AW19">
        <f t="shared" si="15"/>
        <v>72.957429438311053</v>
      </c>
      <c r="AX19">
        <f t="shared" si="16"/>
        <v>30.38771203108449</v>
      </c>
      <c r="AY19">
        <f t="shared" si="17"/>
        <v>39.587779998779297</v>
      </c>
      <c r="AZ19">
        <f t="shared" si="18"/>
        <v>7.2519388118915344</v>
      </c>
      <c r="BA19">
        <f t="shared" si="19"/>
        <v>0.11590698584061222</v>
      </c>
      <c r="BB19">
        <f t="shared" si="20"/>
        <v>4.1462164903135275</v>
      </c>
      <c r="BC19">
        <f t="shared" si="21"/>
        <v>3.105722321578007</v>
      </c>
      <c r="BD19">
        <f t="shared" si="22"/>
        <v>7.2705411198189074E-2</v>
      </c>
      <c r="BE19">
        <f t="shared" si="23"/>
        <v>38.799817296350675</v>
      </c>
      <c r="BF19">
        <f t="shared" si="24"/>
        <v>0.99655195918948503</v>
      </c>
      <c r="BG19">
        <f t="shared" si="25"/>
        <v>56.909962192851758</v>
      </c>
      <c r="BH19">
        <f t="shared" si="26"/>
        <v>400.14952068678804</v>
      </c>
      <c r="BI19">
        <f t="shared" si="27"/>
        <v>-1.9789766040158229E-3</v>
      </c>
    </row>
    <row r="20" spans="1:61">
      <c r="A20" s="1">
        <v>11</v>
      </c>
      <c r="B20" s="1" t="s">
        <v>89</v>
      </c>
      <c r="C20" s="1" t="s">
        <v>74</v>
      </c>
      <c r="D20" s="1">
        <v>18</v>
      </c>
      <c r="E20" s="1" t="s">
        <v>75</v>
      </c>
      <c r="F20" s="1" t="s">
        <v>80</v>
      </c>
      <c r="G20" s="1">
        <v>0</v>
      </c>
      <c r="H20" s="1">
        <v>2654</v>
      </c>
      <c r="I20" s="1">
        <v>0</v>
      </c>
      <c r="J20">
        <f t="shared" si="0"/>
        <v>9.3845495531378962</v>
      </c>
      <c r="K20">
        <f t="shared" si="1"/>
        <v>0.48686337757723752</v>
      </c>
      <c r="L20">
        <f t="shared" si="2"/>
        <v>336.81450642698223</v>
      </c>
      <c r="M20">
        <f t="shared" si="3"/>
        <v>10.261040272162406</v>
      </c>
      <c r="N20">
        <f t="shared" si="4"/>
        <v>2.1913426653555641</v>
      </c>
      <c r="O20">
        <f t="shared" si="5"/>
        <v>39.500904083251953</v>
      </c>
      <c r="P20" s="1">
        <v>4.5</v>
      </c>
      <c r="Q20">
        <f t="shared" si="6"/>
        <v>1.7493478804826736</v>
      </c>
      <c r="R20" s="1">
        <v>1</v>
      </c>
      <c r="S20">
        <f t="shared" si="7"/>
        <v>3.4986957609653473</v>
      </c>
      <c r="T20" s="1">
        <v>40.002571105957031</v>
      </c>
      <c r="U20" s="1">
        <v>39.500904083251953</v>
      </c>
      <c r="V20" s="1">
        <v>39.964561462402344</v>
      </c>
      <c r="W20" s="1">
        <v>399.94818115234375</v>
      </c>
      <c r="X20" s="1">
        <v>384.94952392578125</v>
      </c>
      <c r="Y20" s="1">
        <v>40.667335510253906</v>
      </c>
      <c r="Z20" s="1">
        <v>51.613235473632812</v>
      </c>
      <c r="AA20" s="1">
        <v>53.418731689453125</v>
      </c>
      <c r="AB20" s="1">
        <v>67.796760559082031</v>
      </c>
      <c r="AC20" s="1">
        <v>400.07177734375</v>
      </c>
      <c r="AD20" s="1">
        <v>1575.253662109375</v>
      </c>
      <c r="AE20" s="1">
        <v>1564.55126953125</v>
      </c>
      <c r="AF20" s="1">
        <v>97.395706176757812</v>
      </c>
      <c r="AG20" s="1">
        <v>23.52284049987793</v>
      </c>
      <c r="AH20" s="1">
        <v>-0.85864639282226562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0.88904839409722203</v>
      </c>
      <c r="AQ20">
        <f t="shared" si="9"/>
        <v>1.0261040272162406E-2</v>
      </c>
      <c r="AR20">
        <f t="shared" si="10"/>
        <v>312.65090408325193</v>
      </c>
      <c r="AS20">
        <f t="shared" si="11"/>
        <v>313.15257110595701</v>
      </c>
      <c r="AT20">
        <f t="shared" si="12"/>
        <v>299.29819204508385</v>
      </c>
      <c r="AU20">
        <f t="shared" si="13"/>
        <v>-1.4220234887161634</v>
      </c>
      <c r="AV20">
        <f t="shared" si="14"/>
        <v>7.2182501823773189</v>
      </c>
      <c r="AW20">
        <f t="shared" si="15"/>
        <v>74.112612000341528</v>
      </c>
      <c r="AX20">
        <f t="shared" si="16"/>
        <v>22.499376526708716</v>
      </c>
      <c r="AY20">
        <f t="shared" si="17"/>
        <v>39.751737594604492</v>
      </c>
      <c r="AZ20">
        <f t="shared" si="18"/>
        <v>7.3158895955488674</v>
      </c>
      <c r="BA20">
        <f t="shared" si="19"/>
        <v>0.42738967760534508</v>
      </c>
      <c r="BB20">
        <f t="shared" si="20"/>
        <v>5.0269075170217548</v>
      </c>
      <c r="BC20">
        <f t="shared" si="21"/>
        <v>2.2889820785271127</v>
      </c>
      <c r="BD20">
        <f t="shared" si="22"/>
        <v>0.27189300273316475</v>
      </c>
      <c r="BE20">
        <f t="shared" si="23"/>
        <v>32.804286704032073</v>
      </c>
      <c r="BF20">
        <f t="shared" si="24"/>
        <v>0.87495758662613776</v>
      </c>
      <c r="BG20">
        <f t="shared" si="25"/>
        <v>71.562450837506447</v>
      </c>
      <c r="BH20">
        <f t="shared" si="26"/>
        <v>381.32841973087392</v>
      </c>
      <c r="BI20">
        <f t="shared" si="27"/>
        <v>1.7611626390253016E-2</v>
      </c>
    </row>
    <row r="21" spans="1:61">
      <c r="A21" s="1">
        <v>12</v>
      </c>
      <c r="B21" s="1" t="s">
        <v>90</v>
      </c>
      <c r="C21" s="1" t="s">
        <v>74</v>
      </c>
      <c r="D21" s="1">
        <v>18</v>
      </c>
      <c r="E21" s="1" t="s">
        <v>78</v>
      </c>
      <c r="F21" s="1" t="s">
        <v>80</v>
      </c>
      <c r="G21" s="1">
        <v>0</v>
      </c>
      <c r="H21" s="1">
        <v>2792.5</v>
      </c>
      <c r="I21" s="1">
        <v>0</v>
      </c>
      <c r="J21">
        <f t="shared" si="0"/>
        <v>-1.8276559877812482</v>
      </c>
      <c r="K21">
        <f t="shared" si="1"/>
        <v>8.8876686558337956E-2</v>
      </c>
      <c r="L21">
        <f t="shared" si="2"/>
        <v>412.77630751018711</v>
      </c>
      <c r="M21">
        <f t="shared" si="3"/>
        <v>2.8467220515003957</v>
      </c>
      <c r="N21">
        <f t="shared" si="4"/>
        <v>3.0039584361634786</v>
      </c>
      <c r="O21">
        <f t="shared" si="5"/>
        <v>39.3896484375</v>
      </c>
      <c r="P21" s="1">
        <v>3.5</v>
      </c>
      <c r="Q21">
        <f t="shared" si="6"/>
        <v>1.9689131230115891</v>
      </c>
      <c r="R21" s="1">
        <v>1</v>
      </c>
      <c r="S21">
        <f t="shared" si="7"/>
        <v>3.9378262460231781</v>
      </c>
      <c r="T21" s="1">
        <v>40.068191528320312</v>
      </c>
      <c r="U21" s="1">
        <v>39.3896484375</v>
      </c>
      <c r="V21" s="1">
        <v>40.067977905273438</v>
      </c>
      <c r="W21" s="1">
        <v>399.87811279296875</v>
      </c>
      <c r="X21" s="1">
        <v>400.479736328125</v>
      </c>
      <c r="Y21" s="1">
        <v>40.447719573974609</v>
      </c>
      <c r="Z21" s="1">
        <v>42.831802368164062</v>
      </c>
      <c r="AA21" s="1">
        <v>52.94073486328125</v>
      </c>
      <c r="AB21" s="1">
        <v>56.061187744140625</v>
      </c>
      <c r="AC21" s="1">
        <v>400.01846313476562</v>
      </c>
      <c r="AD21" s="1">
        <v>4.6339054107666016</v>
      </c>
      <c r="AE21" s="1">
        <v>8.2548418045043945</v>
      </c>
      <c r="AF21" s="1">
        <v>97.389022827148438</v>
      </c>
      <c r="AG21" s="1">
        <v>23.52284049987793</v>
      </c>
      <c r="AH21" s="1">
        <v>-0.85864639282226562</v>
      </c>
      <c r="AI21" s="1">
        <v>0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1.1429098946707588</v>
      </c>
      <c r="AQ21">
        <f t="shared" si="9"/>
        <v>2.8467220515003958E-3</v>
      </c>
      <c r="AR21">
        <f t="shared" si="10"/>
        <v>312.53964843749998</v>
      </c>
      <c r="AS21">
        <f t="shared" si="11"/>
        <v>313.21819152832029</v>
      </c>
      <c r="AT21">
        <f t="shared" si="12"/>
        <v>0.88044201699756286</v>
      </c>
      <c r="AU21">
        <f t="shared" si="13"/>
        <v>-1.0117739543381168</v>
      </c>
      <c r="AV21">
        <f t="shared" si="14"/>
        <v>7.1753058147245188</v>
      </c>
      <c r="AW21">
        <f t="shared" si="15"/>
        <v>73.676741037433544</v>
      </c>
      <c r="AX21">
        <f t="shared" si="16"/>
        <v>30.844938669269482</v>
      </c>
      <c r="AY21">
        <f t="shared" si="17"/>
        <v>39.728919982910156</v>
      </c>
      <c r="AZ21">
        <f t="shared" si="18"/>
        <v>7.3069605294814819</v>
      </c>
      <c r="BA21">
        <f t="shared" si="19"/>
        <v>8.6915015795472672E-2</v>
      </c>
      <c r="BB21">
        <f t="shared" si="20"/>
        <v>4.1713473785610402</v>
      </c>
      <c r="BC21">
        <f t="shared" si="21"/>
        <v>3.1356131509204417</v>
      </c>
      <c r="BD21">
        <f t="shared" si="22"/>
        <v>5.449478729513816E-2</v>
      </c>
      <c r="BE21">
        <f t="shared" si="23"/>
        <v>40.19988123461566</v>
      </c>
      <c r="BF21">
        <f t="shared" si="24"/>
        <v>1.0307046026717994</v>
      </c>
      <c r="BG21">
        <f t="shared" si="25"/>
        <v>56.52628008730526</v>
      </c>
      <c r="BH21">
        <f t="shared" si="26"/>
        <v>401.10630932280611</v>
      </c>
      <c r="BI21">
        <f t="shared" si="27"/>
        <v>-2.5756412169876917E-3</v>
      </c>
    </row>
    <row r="22" spans="1:61">
      <c r="A22" s="1">
        <v>13</v>
      </c>
      <c r="B22" s="1" t="s">
        <v>91</v>
      </c>
      <c r="C22" s="1" t="s">
        <v>74</v>
      </c>
      <c r="D22" s="1">
        <v>11</v>
      </c>
      <c r="E22" s="1" t="s">
        <v>75</v>
      </c>
      <c r="F22" s="1" t="s">
        <v>83</v>
      </c>
      <c r="G22" s="1">
        <v>0</v>
      </c>
      <c r="H22" s="1">
        <v>3090.5</v>
      </c>
      <c r="I22" s="1">
        <v>0</v>
      </c>
      <c r="J22">
        <f t="shared" si="0"/>
        <v>11.232873130440034</v>
      </c>
      <c r="K22">
        <f t="shared" si="1"/>
        <v>0.55194179011415212</v>
      </c>
      <c r="L22">
        <f t="shared" si="2"/>
        <v>339.77043640770125</v>
      </c>
      <c r="M22">
        <f t="shared" si="3"/>
        <v>14.204169560765111</v>
      </c>
      <c r="N22">
        <f t="shared" si="4"/>
        <v>2.6385230088184093</v>
      </c>
      <c r="O22">
        <f t="shared" si="5"/>
        <v>39.373519897460938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39.982948303222656</v>
      </c>
      <c r="U22" s="1">
        <v>39.373519897460938</v>
      </c>
      <c r="V22" s="1">
        <v>39.894466400146484</v>
      </c>
      <c r="W22" s="1">
        <v>400.70419311523438</v>
      </c>
      <c r="X22" s="1">
        <v>392.30239868164062</v>
      </c>
      <c r="Y22" s="1">
        <v>39.751079559326172</v>
      </c>
      <c r="Z22" s="1">
        <v>46.522109985351562</v>
      </c>
      <c r="AA22" s="1">
        <v>52.264434814453125</v>
      </c>
      <c r="AB22" s="1">
        <v>61.166938781738281</v>
      </c>
      <c r="AC22" s="1">
        <v>400.03842163085938</v>
      </c>
      <c r="AD22" s="1">
        <v>1778.993896484375</v>
      </c>
      <c r="AE22" s="1">
        <v>1860.8350830078125</v>
      </c>
      <c r="AF22" s="1">
        <v>97.385429382324219</v>
      </c>
      <c r="AG22" s="1">
        <v>23.52284049987793</v>
      </c>
      <c r="AH22" s="1">
        <v>-0.85864639282226562</v>
      </c>
      <c r="AI22" s="1">
        <v>0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2.0001921081542968</v>
      </c>
      <c r="AQ22">
        <f t="shared" si="9"/>
        <v>1.4204169560765111E-2</v>
      </c>
      <c r="AR22">
        <f t="shared" si="10"/>
        <v>312.52351989746091</v>
      </c>
      <c r="AS22">
        <f t="shared" si="11"/>
        <v>313.13294830322263</v>
      </c>
      <c r="AT22">
        <f t="shared" si="12"/>
        <v>338.00883609057928</v>
      </c>
      <c r="AU22">
        <f t="shared" si="13"/>
        <v>-2.1354842604741266</v>
      </c>
      <c r="AV22">
        <f t="shared" si="14"/>
        <v>7.1690986655135847</v>
      </c>
      <c r="AW22">
        <f t="shared" si="15"/>
        <v>73.615721684283088</v>
      </c>
      <c r="AX22">
        <f t="shared" si="16"/>
        <v>27.093611698931525</v>
      </c>
      <c r="AY22">
        <f t="shared" si="17"/>
        <v>39.678234100341797</v>
      </c>
      <c r="AZ22">
        <f t="shared" si="18"/>
        <v>7.2871597506083914</v>
      </c>
      <c r="BA22">
        <f t="shared" si="19"/>
        <v>0.49277079199605378</v>
      </c>
      <c r="BB22">
        <f t="shared" si="20"/>
        <v>4.5305756566951754</v>
      </c>
      <c r="BC22">
        <f t="shared" si="21"/>
        <v>2.756584093913216</v>
      </c>
      <c r="BD22">
        <f t="shared" si="22"/>
        <v>0.3128022590317624</v>
      </c>
      <c r="BE22">
        <f t="shared" si="23"/>
        <v>33.088689840983676</v>
      </c>
      <c r="BF22">
        <f t="shared" si="24"/>
        <v>0.86609319124614925</v>
      </c>
      <c r="BG22">
        <f t="shared" si="25"/>
        <v>65.041563867771089</v>
      </c>
      <c r="BH22">
        <f t="shared" si="26"/>
        <v>389.00330018648333</v>
      </c>
      <c r="BI22">
        <f t="shared" si="27"/>
        <v>1.8781425113407597E-2</v>
      </c>
    </row>
    <row r="23" spans="1:61">
      <c r="A23" s="1">
        <v>14</v>
      </c>
      <c r="B23" s="1" t="s">
        <v>92</v>
      </c>
      <c r="C23" s="1" t="s">
        <v>74</v>
      </c>
      <c r="D23" s="1">
        <v>11</v>
      </c>
      <c r="E23" s="1" t="s">
        <v>78</v>
      </c>
      <c r="F23" s="1" t="s">
        <v>83</v>
      </c>
      <c r="G23" s="1">
        <v>0</v>
      </c>
      <c r="H23" s="1">
        <v>3164</v>
      </c>
      <c r="I23" s="1">
        <v>0</v>
      </c>
      <c r="J23">
        <f t="shared" si="0"/>
        <v>0.80300850082894515</v>
      </c>
      <c r="K23">
        <f t="shared" si="1"/>
        <v>1.7154106534026203E-3</v>
      </c>
      <c r="L23">
        <f t="shared" si="2"/>
        <v>-351.33051372205063</v>
      </c>
      <c r="M23">
        <f t="shared" si="3"/>
        <v>6.098353783429606E-2</v>
      </c>
      <c r="N23">
        <f t="shared" si="4"/>
        <v>3.2686472805680356</v>
      </c>
      <c r="O23">
        <f t="shared" si="5"/>
        <v>39.2247314453125</v>
      </c>
      <c r="P23" s="1">
        <v>3</v>
      </c>
      <c r="Q23">
        <f t="shared" si="6"/>
        <v>2.0786957442760468</v>
      </c>
      <c r="R23" s="1">
        <v>1</v>
      </c>
      <c r="S23">
        <f t="shared" si="7"/>
        <v>4.1573914885520935</v>
      </c>
      <c r="T23" s="1">
        <v>39.959438323974609</v>
      </c>
      <c r="U23" s="1">
        <v>39.2247314453125</v>
      </c>
      <c r="V23" s="1">
        <v>39.918685913085938</v>
      </c>
      <c r="W23" s="1">
        <v>399.90191650390625</v>
      </c>
      <c r="X23" s="1">
        <v>399.28143310546875</v>
      </c>
      <c r="Y23" s="1">
        <v>39.422664642333984</v>
      </c>
      <c r="Z23" s="1">
        <v>39.466594696044922</v>
      </c>
      <c r="AA23" s="1">
        <v>51.896949768066406</v>
      </c>
      <c r="AB23" s="1">
        <v>51.954780578613281</v>
      </c>
      <c r="AC23" s="1">
        <v>400.02267456054688</v>
      </c>
      <c r="AD23" s="1">
        <v>9.6435480117797852</v>
      </c>
      <c r="AE23" s="1">
        <v>9.0469722747802734</v>
      </c>
      <c r="AF23" s="1">
        <v>97.383842468261719</v>
      </c>
      <c r="AG23" s="1">
        <v>23.52284049987793</v>
      </c>
      <c r="AH23" s="1">
        <v>-0.85864639282226562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1.3334089152018227</v>
      </c>
      <c r="AQ23">
        <f t="shared" si="9"/>
        <v>6.0983537834296063E-5</v>
      </c>
      <c r="AR23">
        <f t="shared" si="10"/>
        <v>312.37473144531248</v>
      </c>
      <c r="AS23">
        <f t="shared" si="11"/>
        <v>313.10943832397459</v>
      </c>
      <c r="AT23">
        <f t="shared" si="12"/>
        <v>1.832274099246149</v>
      </c>
      <c r="AU23">
        <f t="shared" si="13"/>
        <v>7.3572783743395612E-2</v>
      </c>
      <c r="AV23">
        <f t="shared" si="14"/>
        <v>7.1120559212064078</v>
      </c>
      <c r="AW23">
        <f t="shared" si="15"/>
        <v>73.031169657577351</v>
      </c>
      <c r="AX23">
        <f t="shared" si="16"/>
        <v>33.564574961532429</v>
      </c>
      <c r="AY23">
        <f t="shared" si="17"/>
        <v>39.592084884643555</v>
      </c>
      <c r="AZ23">
        <f t="shared" si="18"/>
        <v>7.2536116935516137</v>
      </c>
      <c r="BA23">
        <f t="shared" si="19"/>
        <v>1.7147031376351439E-3</v>
      </c>
      <c r="BB23">
        <f t="shared" si="20"/>
        <v>3.8434086406383723</v>
      </c>
      <c r="BC23">
        <f t="shared" si="21"/>
        <v>3.4102030529132414</v>
      </c>
      <c r="BD23">
        <f t="shared" si="22"/>
        <v>1.0717530044415957E-3</v>
      </c>
      <c r="BE23">
        <f t="shared" si="23"/>
        <v>-34.213915402601643</v>
      </c>
      <c r="BF23">
        <f t="shared" si="24"/>
        <v>-0.87990696434223614</v>
      </c>
      <c r="BG23">
        <f t="shared" si="25"/>
        <v>51.321604348557855</v>
      </c>
      <c r="BH23">
        <f t="shared" si="26"/>
        <v>399.02067789896387</v>
      </c>
      <c r="BI23">
        <f t="shared" si="27"/>
        <v>1.0328207747295477E-3</v>
      </c>
    </row>
    <row r="24" spans="1:61">
      <c r="A24" s="1">
        <v>15</v>
      </c>
      <c r="B24" s="1" t="s">
        <v>93</v>
      </c>
      <c r="C24" s="1" t="s">
        <v>74</v>
      </c>
      <c r="D24" s="1">
        <v>11</v>
      </c>
      <c r="E24" s="1" t="s">
        <v>75</v>
      </c>
      <c r="F24" s="1" t="s">
        <v>94</v>
      </c>
      <c r="G24" s="1">
        <v>0</v>
      </c>
      <c r="H24" s="1">
        <v>3273.5</v>
      </c>
      <c r="I24" s="1">
        <v>0</v>
      </c>
      <c r="J24">
        <f t="shared" si="0"/>
        <v>8.3839821301500201</v>
      </c>
      <c r="K24">
        <f t="shared" si="1"/>
        <v>0.4088510210711408</v>
      </c>
      <c r="L24">
        <f t="shared" si="2"/>
        <v>341.33192949146189</v>
      </c>
      <c r="M24">
        <f t="shared" si="3"/>
        <v>11.369481020144756</v>
      </c>
      <c r="N24">
        <f t="shared" si="4"/>
        <v>2.7758860698614036</v>
      </c>
      <c r="O24">
        <f t="shared" si="5"/>
        <v>39.194660186767578</v>
      </c>
      <c r="P24" s="1">
        <v>2</v>
      </c>
      <c r="Q24">
        <f t="shared" si="6"/>
        <v>2.2982609868049622</v>
      </c>
      <c r="R24" s="1">
        <v>1</v>
      </c>
      <c r="S24">
        <f t="shared" si="7"/>
        <v>4.5965219736099243</v>
      </c>
      <c r="T24" s="1">
        <v>40.100048065185547</v>
      </c>
      <c r="U24" s="1">
        <v>39.194660186767578</v>
      </c>
      <c r="V24" s="1">
        <v>39.995655059814453</v>
      </c>
      <c r="W24" s="1">
        <v>400.68447875976562</v>
      </c>
      <c r="X24" s="1">
        <v>394.2513427734375</v>
      </c>
      <c r="Y24" s="1">
        <v>38.977817535400391</v>
      </c>
      <c r="Z24" s="1">
        <v>44.410037994384766</v>
      </c>
      <c r="AA24" s="1">
        <v>50.925880432128906</v>
      </c>
      <c r="AB24" s="1">
        <v>58.023265838623047</v>
      </c>
      <c r="AC24" s="1">
        <v>400.00445556640625</v>
      </c>
      <c r="AD24" s="1">
        <v>165.20550537109375</v>
      </c>
      <c r="AE24" s="1">
        <v>1125.309326171875</v>
      </c>
      <c r="AF24" s="1">
        <v>97.380889892578125</v>
      </c>
      <c r="AG24" s="1">
        <v>23.52284049987793</v>
      </c>
      <c r="AH24" s="1">
        <v>-0.85864639282226562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2.0000222778320311</v>
      </c>
      <c r="AQ24">
        <f t="shared" si="9"/>
        <v>1.1369481020144756E-2</v>
      </c>
      <c r="AR24">
        <f t="shared" si="10"/>
        <v>312.34466018676756</v>
      </c>
      <c r="AS24">
        <f t="shared" si="11"/>
        <v>313.25004806518552</v>
      </c>
      <c r="AT24">
        <f t="shared" si="12"/>
        <v>31.389045626627194</v>
      </c>
      <c r="AU24">
        <f t="shared" si="13"/>
        <v>-3.4897062693623013</v>
      </c>
      <c r="AV24">
        <f t="shared" si="14"/>
        <v>7.1005750899177977</v>
      </c>
      <c r="AW24">
        <f t="shared" si="15"/>
        <v>72.915487810293328</v>
      </c>
      <c r="AX24">
        <f t="shared" si="16"/>
        <v>28.505449815908563</v>
      </c>
      <c r="AY24">
        <f t="shared" si="17"/>
        <v>39.647354125976562</v>
      </c>
      <c r="AZ24">
        <f t="shared" si="18"/>
        <v>7.2751190988092063</v>
      </c>
      <c r="BA24">
        <f t="shared" si="19"/>
        <v>0.37545507683111212</v>
      </c>
      <c r="BB24">
        <f t="shared" si="20"/>
        <v>4.3246890200563941</v>
      </c>
      <c r="BC24">
        <f t="shared" si="21"/>
        <v>2.9504300787528122</v>
      </c>
      <c r="BD24">
        <f t="shared" si="22"/>
        <v>0.23744749567746498</v>
      </c>
      <c r="BE24">
        <f t="shared" si="23"/>
        <v>33.239207042629296</v>
      </c>
      <c r="BF24">
        <f t="shared" si="24"/>
        <v>0.8657723955746004</v>
      </c>
      <c r="BG24">
        <f t="shared" si="25"/>
        <v>61.86218842721938</v>
      </c>
      <c r="BH24">
        <f t="shared" si="26"/>
        <v>391.78896449249271</v>
      </c>
      <c r="BI24">
        <f t="shared" si="27"/>
        <v>1.3238031933278683E-2</v>
      </c>
    </row>
    <row r="25" spans="1:61">
      <c r="A25" s="1">
        <v>16</v>
      </c>
      <c r="B25" s="1" t="s">
        <v>95</v>
      </c>
      <c r="C25" s="1" t="s">
        <v>74</v>
      </c>
      <c r="D25" s="1">
        <v>11</v>
      </c>
      <c r="E25" s="1" t="s">
        <v>78</v>
      </c>
      <c r="F25" s="1" t="s">
        <v>94</v>
      </c>
      <c r="G25" s="1">
        <v>0</v>
      </c>
      <c r="H25" s="1">
        <v>3512.5</v>
      </c>
      <c r="I25" s="1">
        <v>0</v>
      </c>
      <c r="J25">
        <f t="shared" si="0"/>
        <v>-3.6813894996953604</v>
      </c>
      <c r="K25">
        <f t="shared" si="1"/>
        <v>2.0672922732680052E-2</v>
      </c>
      <c r="L25">
        <f t="shared" si="2"/>
        <v>663.68825988677634</v>
      </c>
      <c r="M25">
        <f t="shared" si="3"/>
        <v>0.6071899494170877</v>
      </c>
      <c r="N25">
        <f t="shared" si="4"/>
        <v>2.7228887925277117</v>
      </c>
      <c r="O25">
        <f t="shared" si="5"/>
        <v>37.524238586425781</v>
      </c>
      <c r="P25" s="1">
        <v>3</v>
      </c>
      <c r="Q25">
        <f t="shared" si="6"/>
        <v>2.0786957442760468</v>
      </c>
      <c r="R25" s="1">
        <v>1</v>
      </c>
      <c r="S25">
        <f t="shared" si="7"/>
        <v>4.1573914885520935</v>
      </c>
      <c r="T25" s="1">
        <v>39.845386505126953</v>
      </c>
      <c r="U25" s="1">
        <v>37.524238586425781</v>
      </c>
      <c r="V25" s="1">
        <v>39.839553833007812</v>
      </c>
      <c r="W25" s="1">
        <v>400.13702392578125</v>
      </c>
      <c r="X25" s="1">
        <v>402.71453857421875</v>
      </c>
      <c r="Y25" s="1">
        <v>38.224353790283203</v>
      </c>
      <c r="Z25" s="1">
        <v>38.662117004394531</v>
      </c>
      <c r="AA25" s="1">
        <v>50.621707916259766</v>
      </c>
      <c r="AB25" s="1">
        <v>51.201454162597656</v>
      </c>
      <c r="AC25" s="1">
        <v>400.02084350585938</v>
      </c>
      <c r="AD25" s="1">
        <v>23.002050399780273</v>
      </c>
      <c r="AE25" s="1">
        <v>34.628410339355469</v>
      </c>
      <c r="AF25" s="1">
        <v>97.373260498046875</v>
      </c>
      <c r="AG25" s="1">
        <v>29.09632682800293</v>
      </c>
      <c r="AH25" s="1">
        <v>9.529876708984375E-2</v>
      </c>
      <c r="AI25" s="1">
        <v>0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1.3334028116861978</v>
      </c>
      <c r="AQ25">
        <f t="shared" si="9"/>
        <v>6.0718994941708776E-4</v>
      </c>
      <c r="AR25">
        <f t="shared" si="10"/>
        <v>310.67423858642576</v>
      </c>
      <c r="AS25">
        <f t="shared" si="11"/>
        <v>312.99538650512693</v>
      </c>
      <c r="AT25">
        <f t="shared" si="12"/>
        <v>4.3703895211170902</v>
      </c>
      <c r="AU25">
        <f t="shared" si="13"/>
        <v>6.6160369384471895E-2</v>
      </c>
      <c r="AV25">
        <f t="shared" si="14"/>
        <v>6.4875451830025881</v>
      </c>
      <c r="AW25">
        <f t="shared" si="15"/>
        <v>66.625530970411688</v>
      </c>
      <c r="AX25">
        <f t="shared" si="16"/>
        <v>27.963413966017157</v>
      </c>
      <c r="AY25">
        <f t="shared" si="17"/>
        <v>38.684812545776367</v>
      </c>
      <c r="AZ25">
        <f t="shared" si="18"/>
        <v>6.9083530966303242</v>
      </c>
      <c r="BA25">
        <f t="shared" si="19"/>
        <v>2.0570633803587181E-2</v>
      </c>
      <c r="BB25">
        <f t="shared" si="20"/>
        <v>3.7646563904748764</v>
      </c>
      <c r="BC25">
        <f t="shared" si="21"/>
        <v>3.1436967061554477</v>
      </c>
      <c r="BD25">
        <f t="shared" si="22"/>
        <v>1.2865797185173946E-2</v>
      </c>
      <c r="BE25">
        <f t="shared" si="23"/>
        <v>64.625489819450507</v>
      </c>
      <c r="BF25">
        <f t="shared" si="24"/>
        <v>1.6480365030686894</v>
      </c>
      <c r="BG25">
        <f t="shared" si="25"/>
        <v>55.915896872937807</v>
      </c>
      <c r="BH25">
        <f t="shared" si="26"/>
        <v>403.90996985324887</v>
      </c>
      <c r="BI25">
        <f t="shared" si="27"/>
        <v>-5.096388080959525E-3</v>
      </c>
    </row>
    <row r="26" spans="1:61">
      <c r="A26" s="1">
        <v>17</v>
      </c>
      <c r="B26" s="1" t="s">
        <v>96</v>
      </c>
      <c r="C26" s="1" t="s">
        <v>74</v>
      </c>
      <c r="D26" s="1">
        <v>15</v>
      </c>
      <c r="E26" s="1" t="s">
        <v>75</v>
      </c>
      <c r="F26" s="1" t="s">
        <v>76</v>
      </c>
      <c r="G26" s="1">
        <v>0</v>
      </c>
      <c r="H26" s="1">
        <v>3638</v>
      </c>
      <c r="I26" s="1">
        <v>0</v>
      </c>
      <c r="J26">
        <f t="shared" si="0"/>
        <v>0.55140376227563082</v>
      </c>
      <c r="K26">
        <f t="shared" si="1"/>
        <v>0.73789705251363102</v>
      </c>
      <c r="L26">
        <f t="shared" si="2"/>
        <v>377.35056740060736</v>
      </c>
      <c r="M26">
        <f t="shared" si="3"/>
        <v>21.254663546787853</v>
      </c>
      <c r="N26">
        <f t="shared" si="4"/>
        <v>3.0274930935148845</v>
      </c>
      <c r="O26">
        <f t="shared" si="5"/>
        <v>39.486732482910156</v>
      </c>
      <c r="P26" s="1">
        <v>1</v>
      </c>
      <c r="Q26">
        <f t="shared" si="6"/>
        <v>2.5178262293338776</v>
      </c>
      <c r="R26" s="1">
        <v>1</v>
      </c>
      <c r="S26">
        <f t="shared" si="7"/>
        <v>5.0356524586677551</v>
      </c>
      <c r="T26" s="1">
        <v>39.886245727539062</v>
      </c>
      <c r="U26" s="1">
        <v>39.486732482910156</v>
      </c>
      <c r="V26" s="1">
        <v>39.807735443115234</v>
      </c>
      <c r="W26" s="1">
        <v>401.08303833007812</v>
      </c>
      <c r="X26" s="1">
        <v>398.826171875</v>
      </c>
      <c r="Y26" s="1">
        <v>37.897884368896484</v>
      </c>
      <c r="Z26" s="1">
        <v>42.982673645019531</v>
      </c>
      <c r="AA26" s="1">
        <v>50.078758239746094</v>
      </c>
      <c r="AB26" s="1">
        <v>56.797866821289062</v>
      </c>
      <c r="AC26" s="1">
        <v>400.037841796875</v>
      </c>
      <c r="AD26" s="1">
        <v>1706.214111328125</v>
      </c>
      <c r="AE26" s="1">
        <v>1881.068359375</v>
      </c>
      <c r="AF26" s="1">
        <v>97.371200561523438</v>
      </c>
      <c r="AG26" s="1">
        <v>29.09632682800293</v>
      </c>
      <c r="AH26" s="1">
        <v>9.529876708984375E-2</v>
      </c>
      <c r="AI26" s="1">
        <v>0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4.0003784179687498</v>
      </c>
      <c r="AQ26">
        <f t="shared" si="9"/>
        <v>2.1254663546787855E-2</v>
      </c>
      <c r="AR26">
        <f t="shared" si="10"/>
        <v>312.63673248291013</v>
      </c>
      <c r="AS26">
        <f t="shared" si="11"/>
        <v>313.03624572753904</v>
      </c>
      <c r="AT26">
        <f t="shared" si="12"/>
        <v>324.18067708441231</v>
      </c>
      <c r="AU26">
        <f t="shared" si="13"/>
        <v>-4.2633002681623324</v>
      </c>
      <c r="AV26">
        <f t="shared" si="14"/>
        <v>7.2127676296745893</v>
      </c>
      <c r="AW26">
        <f t="shared" si="15"/>
        <v>74.074958386871728</v>
      </c>
      <c r="AX26">
        <f t="shared" si="16"/>
        <v>31.092284741852197</v>
      </c>
      <c r="AY26">
        <f t="shared" si="17"/>
        <v>39.686489105224609</v>
      </c>
      <c r="AZ26">
        <f t="shared" si="18"/>
        <v>7.2903814488826635</v>
      </c>
      <c r="BA26">
        <f t="shared" si="19"/>
        <v>0.6435890260467565</v>
      </c>
      <c r="BB26">
        <f t="shared" si="20"/>
        <v>4.1852745361597048</v>
      </c>
      <c r="BC26">
        <f t="shared" si="21"/>
        <v>3.1051069127229587</v>
      </c>
      <c r="BD26">
        <f t="shared" si="22"/>
        <v>0.4097715384841335</v>
      </c>
      <c r="BE26">
        <f t="shared" si="23"/>
        <v>36.743077780369205</v>
      </c>
      <c r="BF26">
        <f t="shared" si="24"/>
        <v>0.94615297092106709</v>
      </c>
      <c r="BG26">
        <f t="shared" si="25"/>
        <v>61.114557726469855</v>
      </c>
      <c r="BH26">
        <f t="shared" si="26"/>
        <v>398.67834692377829</v>
      </c>
      <c r="BI26">
        <f t="shared" si="27"/>
        <v>8.4526278691100906E-4</v>
      </c>
    </row>
    <row r="27" spans="1:61">
      <c r="A27" s="1">
        <v>18</v>
      </c>
      <c r="B27" s="1" t="s">
        <v>97</v>
      </c>
      <c r="C27" s="1" t="s">
        <v>74</v>
      </c>
      <c r="D27" s="1">
        <v>15</v>
      </c>
      <c r="E27" s="1" t="s">
        <v>78</v>
      </c>
      <c r="F27" s="1" t="s">
        <v>76</v>
      </c>
      <c r="G27" s="1">
        <v>0</v>
      </c>
      <c r="H27" s="1">
        <v>3778</v>
      </c>
      <c r="I27" s="1">
        <v>0</v>
      </c>
      <c r="J27">
        <f t="shared" si="0"/>
        <v>-45.026246272796271</v>
      </c>
      <c r="K27">
        <f t="shared" si="1"/>
        <v>0.49010029200856386</v>
      </c>
      <c r="L27">
        <f t="shared" si="2"/>
        <v>548.08740421098082</v>
      </c>
      <c r="M27">
        <f t="shared" si="3"/>
        <v>12.784560746393996</v>
      </c>
      <c r="N27">
        <f t="shared" si="4"/>
        <v>2.6359377218616942</v>
      </c>
      <c r="O27">
        <f t="shared" si="5"/>
        <v>37.843105316162109</v>
      </c>
      <c r="P27" s="1">
        <v>1</v>
      </c>
      <c r="Q27">
        <f t="shared" si="6"/>
        <v>2.5178262293338776</v>
      </c>
      <c r="R27" s="1">
        <v>1</v>
      </c>
      <c r="S27">
        <f t="shared" si="7"/>
        <v>5.0356524586677551</v>
      </c>
      <c r="T27" s="1">
        <v>39.794296264648438</v>
      </c>
      <c r="U27" s="1">
        <v>37.843105316162109</v>
      </c>
      <c r="V27" s="1">
        <v>39.800930023193359</v>
      </c>
      <c r="W27" s="1">
        <v>400.57070922851562</v>
      </c>
      <c r="X27" s="1">
        <v>410.51483154296875</v>
      </c>
      <c r="Y27" s="1">
        <v>37.654541015625</v>
      </c>
      <c r="Z27" s="1">
        <v>40.720417022705078</v>
      </c>
      <c r="AA27" s="1">
        <v>50.001865386962891</v>
      </c>
      <c r="AB27" s="1">
        <v>54.073078155517578</v>
      </c>
      <c r="AC27" s="1">
        <v>400.01513671875</v>
      </c>
      <c r="AD27" s="1">
        <v>25.170835494995117</v>
      </c>
      <c r="AE27" s="1">
        <v>23.491752624511719</v>
      </c>
      <c r="AF27" s="1">
        <v>97.369972229003906</v>
      </c>
      <c r="AG27" s="1">
        <v>29.09632682800293</v>
      </c>
      <c r="AH27" s="1">
        <v>9.529876708984375E-2</v>
      </c>
      <c r="AI27" s="1">
        <v>0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4.0001513671874998</v>
      </c>
      <c r="AQ27">
        <f t="shared" si="9"/>
        <v>1.2784560746393996E-2</v>
      </c>
      <c r="AR27">
        <f t="shared" si="10"/>
        <v>310.99310531616209</v>
      </c>
      <c r="AS27">
        <f t="shared" si="11"/>
        <v>312.94429626464841</v>
      </c>
      <c r="AT27">
        <f t="shared" si="12"/>
        <v>4.7824586840371239</v>
      </c>
      <c r="AU27">
        <f t="shared" si="13"/>
        <v>-3.7469921634224703</v>
      </c>
      <c r="AV27">
        <f t="shared" si="14"/>
        <v>6.6008835965159456</v>
      </c>
      <c r="AW27">
        <f t="shared" si="15"/>
        <v>67.791778567948683</v>
      </c>
      <c r="AX27">
        <f t="shared" si="16"/>
        <v>27.071361545243604</v>
      </c>
      <c r="AY27">
        <f t="shared" si="17"/>
        <v>38.818700790405273</v>
      </c>
      <c r="AZ27">
        <f t="shared" si="18"/>
        <v>6.9583891674803606</v>
      </c>
      <c r="BA27">
        <f t="shared" si="19"/>
        <v>0.44663140965629416</v>
      </c>
      <c r="BB27">
        <f t="shared" si="20"/>
        <v>3.9649458746542514</v>
      </c>
      <c r="BC27">
        <f t="shared" si="21"/>
        <v>2.9934432928261092</v>
      </c>
      <c r="BD27">
        <f t="shared" si="22"/>
        <v>0.28274961542918153</v>
      </c>
      <c r="BE27">
        <f t="shared" si="23"/>
        <v>53.367255327090042</v>
      </c>
      <c r="BF27">
        <f t="shared" si="24"/>
        <v>1.3351220518657736</v>
      </c>
      <c r="BG27">
        <f t="shared" si="25"/>
        <v>61.520996037596539</v>
      </c>
      <c r="BH27">
        <f t="shared" si="26"/>
        <v>422.58584576946612</v>
      </c>
      <c r="BI27">
        <f t="shared" si="27"/>
        <v>-6.5550220062214296E-2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m1w-2_.xls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2011-07-11T17:45:16Z</dcterms:created>
  <dcterms:modified xsi:type="dcterms:W3CDTF">2011-07-11T17:45:16Z</dcterms:modified>
</cp:coreProperties>
</file>