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100" yWindow="1500" windowWidth="25360" windowHeight="18780" tabRatio="500" activeTab="5"/>
  </bookViews>
  <sheets>
    <sheet name="tres rios 7-14_.xls" sheetId="1" r:id="rId1"/>
    <sheet name="sac" sheetId="2" r:id="rId2"/>
    <sheet name="sam" sheetId="3" r:id="rId3"/>
    <sheet name="typha" sheetId="4" r:id="rId4"/>
    <sheet name="stab" sheetId="5" r:id="rId5"/>
    <sheet name="scal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" i="6" l="1"/>
  <c r="J2" i="6"/>
  <c r="AT2" i="6"/>
  <c r="AS2" i="6"/>
  <c r="AR2" i="6"/>
  <c r="AQ2" i="6"/>
  <c r="Q2" i="6"/>
  <c r="AU2" i="6"/>
  <c r="O2" i="6"/>
  <c r="AV2" i="6"/>
  <c r="AW2" i="6"/>
  <c r="AX2" i="6"/>
  <c r="BA2" i="6"/>
  <c r="S2" i="6"/>
  <c r="K2" i="6"/>
  <c r="BD2" i="6"/>
  <c r="L2" i="6"/>
  <c r="M2" i="6"/>
  <c r="BB2" i="6"/>
  <c r="N2" i="6"/>
  <c r="AY2" i="6"/>
  <c r="AZ2" i="6"/>
  <c r="BC2" i="6"/>
  <c r="BE2" i="6"/>
  <c r="BF2" i="6"/>
  <c r="BG2" i="6"/>
  <c r="BH2" i="6"/>
  <c r="BI2" i="6"/>
  <c r="AP24" i="4"/>
  <c r="J24" i="4"/>
  <c r="AQ24" i="4"/>
  <c r="AT24" i="4"/>
  <c r="AS24" i="4"/>
  <c r="AR24" i="4"/>
  <c r="Q24" i="4"/>
  <c r="AU24" i="4"/>
  <c r="O24" i="4"/>
  <c r="AV24" i="4"/>
  <c r="AW24" i="4"/>
  <c r="AX24" i="4"/>
  <c r="BA24" i="4"/>
  <c r="S24" i="4"/>
  <c r="K24" i="4"/>
  <c r="BG24" i="4"/>
  <c r="BH24" i="4"/>
  <c r="BI24" i="4"/>
  <c r="BD24" i="4"/>
  <c r="L24" i="4"/>
  <c r="BF24" i="4"/>
  <c r="BE24" i="4"/>
  <c r="AY24" i="4"/>
  <c r="AZ24" i="4"/>
  <c r="BB24" i="4"/>
  <c r="BC24" i="4"/>
  <c r="N24" i="4"/>
  <c r="M24" i="4"/>
  <c r="AP23" i="4"/>
  <c r="J23" i="4"/>
  <c r="AQ23" i="4"/>
  <c r="AT23" i="4"/>
  <c r="AS23" i="4"/>
  <c r="AR23" i="4"/>
  <c r="Q23" i="4"/>
  <c r="AU23" i="4"/>
  <c r="O23" i="4"/>
  <c r="AV23" i="4"/>
  <c r="AW23" i="4"/>
  <c r="AX23" i="4"/>
  <c r="BA23" i="4"/>
  <c r="S23" i="4"/>
  <c r="K23" i="4"/>
  <c r="BG23" i="4"/>
  <c r="BH23" i="4"/>
  <c r="BI23" i="4"/>
  <c r="BD23" i="4"/>
  <c r="L23" i="4"/>
  <c r="BF23" i="4"/>
  <c r="BE23" i="4"/>
  <c r="AY23" i="4"/>
  <c r="AZ23" i="4"/>
  <c r="BB23" i="4"/>
  <c r="BC23" i="4"/>
  <c r="N23" i="4"/>
  <c r="M23" i="4"/>
  <c r="AP22" i="4"/>
  <c r="J22" i="4"/>
  <c r="AQ22" i="4"/>
  <c r="AT22" i="4"/>
  <c r="AS22" i="4"/>
  <c r="AR22" i="4"/>
  <c r="Q22" i="4"/>
  <c r="AU22" i="4"/>
  <c r="O22" i="4"/>
  <c r="AV22" i="4"/>
  <c r="AW22" i="4"/>
  <c r="AX22" i="4"/>
  <c r="BA22" i="4"/>
  <c r="S22" i="4"/>
  <c r="K22" i="4"/>
  <c r="BG22" i="4"/>
  <c r="BH22" i="4"/>
  <c r="BI22" i="4"/>
  <c r="BD22" i="4"/>
  <c r="L22" i="4"/>
  <c r="BF22" i="4"/>
  <c r="BE22" i="4"/>
  <c r="AY22" i="4"/>
  <c r="AZ22" i="4"/>
  <c r="BB22" i="4"/>
  <c r="BC22" i="4"/>
  <c r="N22" i="4"/>
  <c r="M22" i="4"/>
  <c r="AP21" i="4"/>
  <c r="J21" i="4"/>
  <c r="AQ21" i="4"/>
  <c r="AT21" i="4"/>
  <c r="AS21" i="4"/>
  <c r="AR21" i="4"/>
  <c r="Q21" i="4"/>
  <c r="AU21" i="4"/>
  <c r="O21" i="4"/>
  <c r="AV21" i="4"/>
  <c r="AW21" i="4"/>
  <c r="AX21" i="4"/>
  <c r="BA21" i="4"/>
  <c r="S21" i="4"/>
  <c r="K21" i="4"/>
  <c r="BG21" i="4"/>
  <c r="BH21" i="4"/>
  <c r="BI21" i="4"/>
  <c r="BD21" i="4"/>
  <c r="L21" i="4"/>
  <c r="BF21" i="4"/>
  <c r="BE21" i="4"/>
  <c r="AY21" i="4"/>
  <c r="AZ21" i="4"/>
  <c r="BB21" i="4"/>
  <c r="BC21" i="4"/>
  <c r="N21" i="4"/>
  <c r="M21" i="4"/>
  <c r="AP20" i="4"/>
  <c r="J20" i="4"/>
  <c r="AQ20" i="4"/>
  <c r="AT20" i="4"/>
  <c r="AS20" i="4"/>
  <c r="AR20" i="4"/>
  <c r="Q20" i="4"/>
  <c r="AU20" i="4"/>
  <c r="O20" i="4"/>
  <c r="AV20" i="4"/>
  <c r="AW20" i="4"/>
  <c r="AX20" i="4"/>
  <c r="BA20" i="4"/>
  <c r="S20" i="4"/>
  <c r="K20" i="4"/>
  <c r="BG20" i="4"/>
  <c r="BH20" i="4"/>
  <c r="BI20" i="4"/>
  <c r="BD20" i="4"/>
  <c r="L20" i="4"/>
  <c r="BF20" i="4"/>
  <c r="BE20" i="4"/>
  <c r="AY20" i="4"/>
  <c r="AZ20" i="4"/>
  <c r="BB20" i="4"/>
  <c r="BC20" i="4"/>
  <c r="N20" i="4"/>
  <c r="M20" i="4"/>
  <c r="AP19" i="4"/>
  <c r="J19" i="4"/>
  <c r="AQ19" i="4"/>
  <c r="AT19" i="4"/>
  <c r="AS19" i="4"/>
  <c r="AR19" i="4"/>
  <c r="Q19" i="4"/>
  <c r="AU19" i="4"/>
  <c r="O19" i="4"/>
  <c r="AV19" i="4"/>
  <c r="AW19" i="4"/>
  <c r="AX19" i="4"/>
  <c r="BA19" i="4"/>
  <c r="S19" i="4"/>
  <c r="K19" i="4"/>
  <c r="BG19" i="4"/>
  <c r="BH19" i="4"/>
  <c r="BI19" i="4"/>
  <c r="BD19" i="4"/>
  <c r="L19" i="4"/>
  <c r="BF19" i="4"/>
  <c r="BE19" i="4"/>
  <c r="AY19" i="4"/>
  <c r="AZ19" i="4"/>
  <c r="BB19" i="4"/>
  <c r="BC19" i="4"/>
  <c r="N19" i="4"/>
  <c r="M19" i="4"/>
  <c r="AP18" i="4"/>
  <c r="J18" i="4"/>
  <c r="AQ18" i="4"/>
  <c r="AT18" i="4"/>
  <c r="AS18" i="4"/>
  <c r="AR18" i="4"/>
  <c r="Q18" i="4"/>
  <c r="AU18" i="4"/>
  <c r="O18" i="4"/>
  <c r="AV18" i="4"/>
  <c r="AW18" i="4"/>
  <c r="AX18" i="4"/>
  <c r="BA18" i="4"/>
  <c r="S18" i="4"/>
  <c r="K18" i="4"/>
  <c r="BG18" i="4"/>
  <c r="BH18" i="4"/>
  <c r="BI18" i="4"/>
  <c r="BD18" i="4"/>
  <c r="L18" i="4"/>
  <c r="BF18" i="4"/>
  <c r="BE18" i="4"/>
  <c r="AY18" i="4"/>
  <c r="AZ18" i="4"/>
  <c r="BB18" i="4"/>
  <c r="BC18" i="4"/>
  <c r="N18" i="4"/>
  <c r="M18" i="4"/>
  <c r="AP17" i="4"/>
  <c r="J17" i="4"/>
  <c r="AQ17" i="4"/>
  <c r="AT17" i="4"/>
  <c r="AS17" i="4"/>
  <c r="AR17" i="4"/>
  <c r="Q17" i="4"/>
  <c r="AU17" i="4"/>
  <c r="O17" i="4"/>
  <c r="AV17" i="4"/>
  <c r="AW17" i="4"/>
  <c r="AX17" i="4"/>
  <c r="BA17" i="4"/>
  <c r="S17" i="4"/>
  <c r="K17" i="4"/>
  <c r="BG17" i="4"/>
  <c r="BH17" i="4"/>
  <c r="BI17" i="4"/>
  <c r="BD17" i="4"/>
  <c r="L17" i="4"/>
  <c r="BF17" i="4"/>
  <c r="BE17" i="4"/>
  <c r="AY17" i="4"/>
  <c r="AZ17" i="4"/>
  <c r="BB17" i="4"/>
  <c r="BC17" i="4"/>
  <c r="N17" i="4"/>
  <c r="M17" i="4"/>
  <c r="AP16" i="4"/>
  <c r="J16" i="4"/>
  <c r="AQ16" i="4"/>
  <c r="AT16" i="4"/>
  <c r="AS16" i="4"/>
  <c r="AR16" i="4"/>
  <c r="Q16" i="4"/>
  <c r="AU16" i="4"/>
  <c r="O16" i="4"/>
  <c r="AV16" i="4"/>
  <c r="AW16" i="4"/>
  <c r="AX16" i="4"/>
  <c r="BA16" i="4"/>
  <c r="S16" i="4"/>
  <c r="K16" i="4"/>
  <c r="BG16" i="4"/>
  <c r="BH16" i="4"/>
  <c r="BI16" i="4"/>
  <c r="BD16" i="4"/>
  <c r="L16" i="4"/>
  <c r="BF16" i="4"/>
  <c r="BE16" i="4"/>
  <c r="AY16" i="4"/>
  <c r="AZ16" i="4"/>
  <c r="BB16" i="4"/>
  <c r="BC16" i="4"/>
  <c r="N16" i="4"/>
  <c r="M16" i="4"/>
  <c r="AP15" i="4"/>
  <c r="J15" i="4"/>
  <c r="AQ15" i="4"/>
  <c r="AT15" i="4"/>
  <c r="AS15" i="4"/>
  <c r="AR15" i="4"/>
  <c r="Q15" i="4"/>
  <c r="AU15" i="4"/>
  <c r="O15" i="4"/>
  <c r="AV15" i="4"/>
  <c r="AW15" i="4"/>
  <c r="AX15" i="4"/>
  <c r="BA15" i="4"/>
  <c r="S15" i="4"/>
  <c r="K15" i="4"/>
  <c r="BG15" i="4"/>
  <c r="BH15" i="4"/>
  <c r="BI15" i="4"/>
  <c r="BD15" i="4"/>
  <c r="L15" i="4"/>
  <c r="BF15" i="4"/>
  <c r="BE15" i="4"/>
  <c r="AY15" i="4"/>
  <c r="AZ15" i="4"/>
  <c r="BB15" i="4"/>
  <c r="BC15" i="4"/>
  <c r="N15" i="4"/>
  <c r="M15" i="4"/>
  <c r="AP14" i="4"/>
  <c r="J14" i="4"/>
  <c r="AQ14" i="4"/>
  <c r="AT14" i="4"/>
  <c r="AS14" i="4"/>
  <c r="AR14" i="4"/>
  <c r="Q14" i="4"/>
  <c r="AU14" i="4"/>
  <c r="O14" i="4"/>
  <c r="AV14" i="4"/>
  <c r="AW14" i="4"/>
  <c r="AX14" i="4"/>
  <c r="BA14" i="4"/>
  <c r="S14" i="4"/>
  <c r="K14" i="4"/>
  <c r="BG14" i="4"/>
  <c r="BH14" i="4"/>
  <c r="BI14" i="4"/>
  <c r="BD14" i="4"/>
  <c r="L14" i="4"/>
  <c r="BF14" i="4"/>
  <c r="BE14" i="4"/>
  <c r="AY14" i="4"/>
  <c r="AZ14" i="4"/>
  <c r="BB14" i="4"/>
  <c r="BC14" i="4"/>
  <c r="N14" i="4"/>
  <c r="M14" i="4"/>
  <c r="AP13" i="4"/>
  <c r="J13" i="4"/>
  <c r="AQ13" i="4"/>
  <c r="AT13" i="4"/>
  <c r="AS13" i="4"/>
  <c r="AR13" i="4"/>
  <c r="Q13" i="4"/>
  <c r="AU13" i="4"/>
  <c r="O13" i="4"/>
  <c r="AV13" i="4"/>
  <c r="AW13" i="4"/>
  <c r="AX13" i="4"/>
  <c r="BA13" i="4"/>
  <c r="S13" i="4"/>
  <c r="K13" i="4"/>
  <c r="BG13" i="4"/>
  <c r="BH13" i="4"/>
  <c r="BI13" i="4"/>
  <c r="BD13" i="4"/>
  <c r="L13" i="4"/>
  <c r="BF13" i="4"/>
  <c r="BE13" i="4"/>
  <c r="AY13" i="4"/>
  <c r="AZ13" i="4"/>
  <c r="BB13" i="4"/>
  <c r="BC13" i="4"/>
  <c r="N13" i="4"/>
  <c r="M13" i="4"/>
  <c r="AP12" i="4"/>
  <c r="J12" i="4"/>
  <c r="AQ12" i="4"/>
  <c r="AT12" i="4"/>
  <c r="AS12" i="4"/>
  <c r="AR12" i="4"/>
  <c r="Q12" i="4"/>
  <c r="AU12" i="4"/>
  <c r="O12" i="4"/>
  <c r="AV12" i="4"/>
  <c r="AW12" i="4"/>
  <c r="AX12" i="4"/>
  <c r="BA12" i="4"/>
  <c r="S12" i="4"/>
  <c r="K12" i="4"/>
  <c r="BG12" i="4"/>
  <c r="BH12" i="4"/>
  <c r="BI12" i="4"/>
  <c r="BD12" i="4"/>
  <c r="L12" i="4"/>
  <c r="BF12" i="4"/>
  <c r="BE12" i="4"/>
  <c r="AY12" i="4"/>
  <c r="AZ12" i="4"/>
  <c r="BB12" i="4"/>
  <c r="BC12" i="4"/>
  <c r="N12" i="4"/>
  <c r="M12" i="4"/>
  <c r="AP11" i="4"/>
  <c r="J11" i="4"/>
  <c r="AQ11" i="4"/>
  <c r="AT11" i="4"/>
  <c r="AS11" i="4"/>
  <c r="AR11" i="4"/>
  <c r="Q11" i="4"/>
  <c r="AU11" i="4"/>
  <c r="O11" i="4"/>
  <c r="AV11" i="4"/>
  <c r="AW11" i="4"/>
  <c r="AX11" i="4"/>
  <c r="BA11" i="4"/>
  <c r="S11" i="4"/>
  <c r="K11" i="4"/>
  <c r="BG11" i="4"/>
  <c r="BH11" i="4"/>
  <c r="BI11" i="4"/>
  <c r="BD11" i="4"/>
  <c r="L11" i="4"/>
  <c r="BF11" i="4"/>
  <c r="BE11" i="4"/>
  <c r="AY11" i="4"/>
  <c r="AZ11" i="4"/>
  <c r="BB11" i="4"/>
  <c r="BC11" i="4"/>
  <c r="N11" i="4"/>
  <c r="M11" i="4"/>
  <c r="AP10" i="4"/>
  <c r="J10" i="4"/>
  <c r="AQ10" i="4"/>
  <c r="AT10" i="4"/>
  <c r="AS10" i="4"/>
  <c r="AR10" i="4"/>
  <c r="Q10" i="4"/>
  <c r="AU10" i="4"/>
  <c r="O10" i="4"/>
  <c r="AV10" i="4"/>
  <c r="AW10" i="4"/>
  <c r="AX10" i="4"/>
  <c r="BA10" i="4"/>
  <c r="S10" i="4"/>
  <c r="K10" i="4"/>
  <c r="BG10" i="4"/>
  <c r="BH10" i="4"/>
  <c r="BI10" i="4"/>
  <c r="BD10" i="4"/>
  <c r="L10" i="4"/>
  <c r="BF10" i="4"/>
  <c r="BE10" i="4"/>
  <c r="AY10" i="4"/>
  <c r="AZ10" i="4"/>
  <c r="BB10" i="4"/>
  <c r="BC10" i="4"/>
  <c r="N10" i="4"/>
  <c r="M10" i="4"/>
  <c r="AP9" i="4"/>
  <c r="J9" i="4"/>
  <c r="AQ9" i="4"/>
  <c r="AT9" i="4"/>
  <c r="AS9" i="4"/>
  <c r="AR9" i="4"/>
  <c r="Q9" i="4"/>
  <c r="AU9" i="4"/>
  <c r="O9" i="4"/>
  <c r="AV9" i="4"/>
  <c r="AW9" i="4"/>
  <c r="AX9" i="4"/>
  <c r="BA9" i="4"/>
  <c r="S9" i="4"/>
  <c r="K9" i="4"/>
  <c r="BG9" i="4"/>
  <c r="BH9" i="4"/>
  <c r="BI9" i="4"/>
  <c r="BD9" i="4"/>
  <c r="L9" i="4"/>
  <c r="BF9" i="4"/>
  <c r="BE9" i="4"/>
  <c r="AY9" i="4"/>
  <c r="AZ9" i="4"/>
  <c r="BB9" i="4"/>
  <c r="BC9" i="4"/>
  <c r="N9" i="4"/>
  <c r="M9" i="4"/>
  <c r="AP8" i="4"/>
  <c r="J8" i="4"/>
  <c r="AQ8" i="4"/>
  <c r="AT8" i="4"/>
  <c r="AS8" i="4"/>
  <c r="AR8" i="4"/>
  <c r="Q8" i="4"/>
  <c r="AU8" i="4"/>
  <c r="O8" i="4"/>
  <c r="AV8" i="4"/>
  <c r="AW8" i="4"/>
  <c r="AX8" i="4"/>
  <c r="BA8" i="4"/>
  <c r="S8" i="4"/>
  <c r="K8" i="4"/>
  <c r="BG8" i="4"/>
  <c r="BH8" i="4"/>
  <c r="BI8" i="4"/>
  <c r="BD8" i="4"/>
  <c r="L8" i="4"/>
  <c r="BF8" i="4"/>
  <c r="BE8" i="4"/>
  <c r="AY8" i="4"/>
  <c r="AZ8" i="4"/>
  <c r="BB8" i="4"/>
  <c r="BC8" i="4"/>
  <c r="N8" i="4"/>
  <c r="M8" i="4"/>
  <c r="AP7" i="4"/>
  <c r="J7" i="4"/>
  <c r="AQ7" i="4"/>
  <c r="AT7" i="4"/>
  <c r="AS7" i="4"/>
  <c r="AR7" i="4"/>
  <c r="Q7" i="4"/>
  <c r="AU7" i="4"/>
  <c r="O7" i="4"/>
  <c r="AV7" i="4"/>
  <c r="AW7" i="4"/>
  <c r="AX7" i="4"/>
  <c r="BA7" i="4"/>
  <c r="S7" i="4"/>
  <c r="K7" i="4"/>
  <c r="BG7" i="4"/>
  <c r="BH7" i="4"/>
  <c r="BI7" i="4"/>
  <c r="BD7" i="4"/>
  <c r="L7" i="4"/>
  <c r="BF7" i="4"/>
  <c r="BE7" i="4"/>
  <c r="AY7" i="4"/>
  <c r="AZ7" i="4"/>
  <c r="BB7" i="4"/>
  <c r="BC7" i="4"/>
  <c r="N7" i="4"/>
  <c r="M7" i="4"/>
  <c r="AP6" i="4"/>
  <c r="J6" i="4"/>
  <c r="AQ6" i="4"/>
  <c r="AT6" i="4"/>
  <c r="AS6" i="4"/>
  <c r="AR6" i="4"/>
  <c r="Q6" i="4"/>
  <c r="AU6" i="4"/>
  <c r="O6" i="4"/>
  <c r="AV6" i="4"/>
  <c r="AW6" i="4"/>
  <c r="AX6" i="4"/>
  <c r="BA6" i="4"/>
  <c r="S6" i="4"/>
  <c r="K6" i="4"/>
  <c r="BG6" i="4"/>
  <c r="BH6" i="4"/>
  <c r="BI6" i="4"/>
  <c r="BD6" i="4"/>
  <c r="L6" i="4"/>
  <c r="BF6" i="4"/>
  <c r="BE6" i="4"/>
  <c r="AY6" i="4"/>
  <c r="AZ6" i="4"/>
  <c r="BB6" i="4"/>
  <c r="BC6" i="4"/>
  <c r="N6" i="4"/>
  <c r="M6" i="4"/>
  <c r="AP5" i="4"/>
  <c r="J5" i="4"/>
  <c r="AQ5" i="4"/>
  <c r="AT5" i="4"/>
  <c r="AS5" i="4"/>
  <c r="AR5" i="4"/>
  <c r="Q5" i="4"/>
  <c r="AU5" i="4"/>
  <c r="O5" i="4"/>
  <c r="AV5" i="4"/>
  <c r="AW5" i="4"/>
  <c r="AX5" i="4"/>
  <c r="BA5" i="4"/>
  <c r="S5" i="4"/>
  <c r="K5" i="4"/>
  <c r="BG5" i="4"/>
  <c r="BH5" i="4"/>
  <c r="BI5" i="4"/>
  <c r="BD5" i="4"/>
  <c r="L5" i="4"/>
  <c r="BF5" i="4"/>
  <c r="BE5" i="4"/>
  <c r="AY5" i="4"/>
  <c r="AZ5" i="4"/>
  <c r="BB5" i="4"/>
  <c r="BC5" i="4"/>
  <c r="N5" i="4"/>
  <c r="M5" i="4"/>
  <c r="AP4" i="4"/>
  <c r="J4" i="4"/>
  <c r="AQ4" i="4"/>
  <c r="AT4" i="4"/>
  <c r="AS4" i="4"/>
  <c r="AR4" i="4"/>
  <c r="Q4" i="4"/>
  <c r="AU4" i="4"/>
  <c r="O4" i="4"/>
  <c r="AV4" i="4"/>
  <c r="AW4" i="4"/>
  <c r="AX4" i="4"/>
  <c r="BA4" i="4"/>
  <c r="S4" i="4"/>
  <c r="K4" i="4"/>
  <c r="BG4" i="4"/>
  <c r="BH4" i="4"/>
  <c r="BI4" i="4"/>
  <c r="BD4" i="4"/>
  <c r="L4" i="4"/>
  <c r="BF4" i="4"/>
  <c r="BE4" i="4"/>
  <c r="AY4" i="4"/>
  <c r="AZ4" i="4"/>
  <c r="BB4" i="4"/>
  <c r="BC4" i="4"/>
  <c r="N4" i="4"/>
  <c r="M4" i="4"/>
  <c r="AP3" i="4"/>
  <c r="J3" i="4"/>
  <c r="AQ3" i="4"/>
  <c r="AT3" i="4"/>
  <c r="AS3" i="4"/>
  <c r="AR3" i="4"/>
  <c r="Q3" i="4"/>
  <c r="AU3" i="4"/>
  <c r="O3" i="4"/>
  <c r="AV3" i="4"/>
  <c r="AW3" i="4"/>
  <c r="AX3" i="4"/>
  <c r="BA3" i="4"/>
  <c r="S3" i="4"/>
  <c r="K3" i="4"/>
  <c r="BG3" i="4"/>
  <c r="BH3" i="4"/>
  <c r="BI3" i="4"/>
  <c r="BD3" i="4"/>
  <c r="L3" i="4"/>
  <c r="BF3" i="4"/>
  <c r="BE3" i="4"/>
  <c r="AY3" i="4"/>
  <c r="AZ3" i="4"/>
  <c r="BB3" i="4"/>
  <c r="BC3" i="4"/>
  <c r="N3" i="4"/>
  <c r="M3" i="4"/>
  <c r="AP2" i="4"/>
  <c r="J2" i="4"/>
  <c r="AQ2" i="4"/>
  <c r="AT2" i="4"/>
  <c r="AS2" i="4"/>
  <c r="AR2" i="4"/>
  <c r="Q2" i="4"/>
  <c r="AU2" i="4"/>
  <c r="O2" i="4"/>
  <c r="AV2" i="4"/>
  <c r="AW2" i="4"/>
  <c r="AX2" i="4"/>
  <c r="BA2" i="4"/>
  <c r="S2" i="4"/>
  <c r="K2" i="4"/>
  <c r="BG2" i="4"/>
  <c r="BH2" i="4"/>
  <c r="BI2" i="4"/>
  <c r="BD2" i="4"/>
  <c r="L2" i="4"/>
  <c r="BF2" i="4"/>
  <c r="BE2" i="4"/>
  <c r="AY2" i="4"/>
  <c r="AZ2" i="4"/>
  <c r="BB2" i="4"/>
  <c r="BC2" i="4"/>
  <c r="N2" i="4"/>
  <c r="M2" i="4"/>
  <c r="AP5" i="6"/>
  <c r="J5" i="6"/>
  <c r="AQ5" i="6"/>
  <c r="AT5" i="6"/>
  <c r="AS5" i="6"/>
  <c r="AR5" i="6"/>
  <c r="Q5" i="6"/>
  <c r="AU5" i="6"/>
  <c r="O5" i="6"/>
  <c r="AV5" i="6"/>
  <c r="AW5" i="6"/>
  <c r="AX5" i="6"/>
  <c r="BA5" i="6"/>
  <c r="S5" i="6"/>
  <c r="K5" i="6"/>
  <c r="BG5" i="6"/>
  <c r="BH5" i="6"/>
  <c r="BI5" i="6"/>
  <c r="BD5" i="6"/>
  <c r="L5" i="6"/>
  <c r="BF5" i="6"/>
  <c r="BE5" i="6"/>
  <c r="AY5" i="6"/>
  <c r="AZ5" i="6"/>
  <c r="BB5" i="6"/>
  <c r="BC5" i="6"/>
  <c r="N5" i="6"/>
  <c r="M5" i="6"/>
  <c r="AP4" i="6"/>
  <c r="J4" i="6"/>
  <c r="AQ4" i="6"/>
  <c r="AT4" i="6"/>
  <c r="AS4" i="6"/>
  <c r="AR4" i="6"/>
  <c r="Q4" i="6"/>
  <c r="AU4" i="6"/>
  <c r="O4" i="6"/>
  <c r="AV4" i="6"/>
  <c r="AW4" i="6"/>
  <c r="AX4" i="6"/>
  <c r="BA4" i="6"/>
  <c r="S4" i="6"/>
  <c r="K4" i="6"/>
  <c r="BG4" i="6"/>
  <c r="BH4" i="6"/>
  <c r="BI4" i="6"/>
  <c r="BD4" i="6"/>
  <c r="L4" i="6"/>
  <c r="BF4" i="6"/>
  <c r="BE4" i="6"/>
  <c r="AY4" i="6"/>
  <c r="AZ4" i="6"/>
  <c r="BB4" i="6"/>
  <c r="BC4" i="6"/>
  <c r="N4" i="6"/>
  <c r="M4" i="6"/>
  <c r="AP3" i="6"/>
  <c r="J3" i="6"/>
  <c r="AQ3" i="6"/>
  <c r="AT3" i="6"/>
  <c r="AS3" i="6"/>
  <c r="AR3" i="6"/>
  <c r="Q3" i="6"/>
  <c r="AU3" i="6"/>
  <c r="O3" i="6"/>
  <c r="AV3" i="6"/>
  <c r="AW3" i="6"/>
  <c r="AX3" i="6"/>
  <c r="BA3" i="6"/>
  <c r="S3" i="6"/>
  <c r="K3" i="6"/>
  <c r="BG3" i="6"/>
  <c r="BH3" i="6"/>
  <c r="BI3" i="6"/>
  <c r="BD3" i="6"/>
  <c r="L3" i="6"/>
  <c r="BF3" i="6"/>
  <c r="BE3" i="6"/>
  <c r="AY3" i="6"/>
  <c r="AZ3" i="6"/>
  <c r="BB3" i="6"/>
  <c r="BC3" i="6"/>
  <c r="N3" i="6"/>
  <c r="M3" i="6"/>
  <c r="AP7" i="3"/>
  <c r="J7" i="3"/>
  <c r="AQ7" i="3"/>
  <c r="AT7" i="3"/>
  <c r="AS7" i="3"/>
  <c r="AR7" i="3"/>
  <c r="Q7" i="3"/>
  <c r="AU7" i="3"/>
  <c r="O7" i="3"/>
  <c r="AV7" i="3"/>
  <c r="AW7" i="3"/>
  <c r="AX7" i="3"/>
  <c r="BA7" i="3"/>
  <c r="S7" i="3"/>
  <c r="K7" i="3"/>
  <c r="BG7" i="3"/>
  <c r="BH7" i="3"/>
  <c r="BI7" i="3"/>
  <c r="BD7" i="3"/>
  <c r="L7" i="3"/>
  <c r="BF7" i="3"/>
  <c r="BE7" i="3"/>
  <c r="AY7" i="3"/>
  <c r="AZ7" i="3"/>
  <c r="BB7" i="3"/>
  <c r="BC7" i="3"/>
  <c r="N7" i="3"/>
  <c r="M7" i="3"/>
  <c r="AP6" i="3"/>
  <c r="J6" i="3"/>
  <c r="AQ6" i="3"/>
  <c r="AT6" i="3"/>
  <c r="AS6" i="3"/>
  <c r="AR6" i="3"/>
  <c r="Q6" i="3"/>
  <c r="AU6" i="3"/>
  <c r="O6" i="3"/>
  <c r="AV6" i="3"/>
  <c r="AW6" i="3"/>
  <c r="AX6" i="3"/>
  <c r="BA6" i="3"/>
  <c r="S6" i="3"/>
  <c r="K6" i="3"/>
  <c r="BG6" i="3"/>
  <c r="BH6" i="3"/>
  <c r="BI6" i="3"/>
  <c r="BD6" i="3"/>
  <c r="L6" i="3"/>
  <c r="BF6" i="3"/>
  <c r="BE6" i="3"/>
  <c r="AY6" i="3"/>
  <c r="AZ6" i="3"/>
  <c r="BB6" i="3"/>
  <c r="BC6" i="3"/>
  <c r="N6" i="3"/>
  <c r="M6" i="3"/>
  <c r="AP5" i="3"/>
  <c r="J5" i="3"/>
  <c r="AQ5" i="3"/>
  <c r="AT5" i="3"/>
  <c r="AS5" i="3"/>
  <c r="AR5" i="3"/>
  <c r="Q5" i="3"/>
  <c r="AU5" i="3"/>
  <c r="O5" i="3"/>
  <c r="AV5" i="3"/>
  <c r="AW5" i="3"/>
  <c r="AX5" i="3"/>
  <c r="BA5" i="3"/>
  <c r="S5" i="3"/>
  <c r="K5" i="3"/>
  <c r="BG5" i="3"/>
  <c r="BH5" i="3"/>
  <c r="BI5" i="3"/>
  <c r="BD5" i="3"/>
  <c r="L5" i="3"/>
  <c r="BF5" i="3"/>
  <c r="BE5" i="3"/>
  <c r="AY5" i="3"/>
  <c r="AZ5" i="3"/>
  <c r="BB5" i="3"/>
  <c r="BC5" i="3"/>
  <c r="N5" i="3"/>
  <c r="M5" i="3"/>
  <c r="AP4" i="3"/>
  <c r="J4" i="3"/>
  <c r="AQ4" i="3"/>
  <c r="AT4" i="3"/>
  <c r="AS4" i="3"/>
  <c r="AR4" i="3"/>
  <c r="Q4" i="3"/>
  <c r="AU4" i="3"/>
  <c r="O4" i="3"/>
  <c r="AV4" i="3"/>
  <c r="AW4" i="3"/>
  <c r="AX4" i="3"/>
  <c r="BA4" i="3"/>
  <c r="S4" i="3"/>
  <c r="K4" i="3"/>
  <c r="BG4" i="3"/>
  <c r="BH4" i="3"/>
  <c r="BI4" i="3"/>
  <c r="BD4" i="3"/>
  <c r="L4" i="3"/>
  <c r="BF4" i="3"/>
  <c r="BE4" i="3"/>
  <c r="AY4" i="3"/>
  <c r="AZ4" i="3"/>
  <c r="BB4" i="3"/>
  <c r="BC4" i="3"/>
  <c r="N4" i="3"/>
  <c r="M4" i="3"/>
  <c r="AP3" i="3"/>
  <c r="J3" i="3"/>
  <c r="AQ3" i="3"/>
  <c r="AT3" i="3"/>
  <c r="AS3" i="3"/>
  <c r="AR3" i="3"/>
  <c r="Q3" i="3"/>
  <c r="AU3" i="3"/>
  <c r="O3" i="3"/>
  <c r="AV3" i="3"/>
  <c r="AW3" i="3"/>
  <c r="AX3" i="3"/>
  <c r="BA3" i="3"/>
  <c r="S3" i="3"/>
  <c r="K3" i="3"/>
  <c r="BG3" i="3"/>
  <c r="BH3" i="3"/>
  <c r="BI3" i="3"/>
  <c r="BD3" i="3"/>
  <c r="L3" i="3"/>
  <c r="BF3" i="3"/>
  <c r="BE3" i="3"/>
  <c r="AY3" i="3"/>
  <c r="AZ3" i="3"/>
  <c r="BB3" i="3"/>
  <c r="BC3" i="3"/>
  <c r="N3" i="3"/>
  <c r="M3" i="3"/>
  <c r="AP2" i="3"/>
  <c r="J2" i="3"/>
  <c r="AQ2" i="3"/>
  <c r="AT2" i="3"/>
  <c r="AS2" i="3"/>
  <c r="AR2" i="3"/>
  <c r="Q2" i="3"/>
  <c r="AU2" i="3"/>
  <c r="O2" i="3"/>
  <c r="AV2" i="3"/>
  <c r="AW2" i="3"/>
  <c r="AX2" i="3"/>
  <c r="BA2" i="3"/>
  <c r="S2" i="3"/>
  <c r="K2" i="3"/>
  <c r="BG2" i="3"/>
  <c r="BH2" i="3"/>
  <c r="BI2" i="3"/>
  <c r="BD2" i="3"/>
  <c r="L2" i="3"/>
  <c r="BF2" i="3"/>
  <c r="BE2" i="3"/>
  <c r="AY2" i="3"/>
  <c r="AZ2" i="3"/>
  <c r="BB2" i="3"/>
  <c r="BC2" i="3"/>
  <c r="N2" i="3"/>
  <c r="M2" i="3"/>
  <c r="AP3" i="2"/>
  <c r="J3" i="2"/>
  <c r="AQ3" i="2"/>
  <c r="AT3" i="2"/>
  <c r="AS3" i="2"/>
  <c r="AR3" i="2"/>
  <c r="Q3" i="2"/>
  <c r="AU3" i="2"/>
  <c r="O3" i="2"/>
  <c r="AV3" i="2"/>
  <c r="AW3" i="2"/>
  <c r="AX3" i="2"/>
  <c r="BA3" i="2"/>
  <c r="S3" i="2"/>
  <c r="K3" i="2"/>
  <c r="BG3" i="2"/>
  <c r="BH3" i="2"/>
  <c r="BI3" i="2"/>
  <c r="BD3" i="2"/>
  <c r="L3" i="2"/>
  <c r="BF3" i="2"/>
  <c r="BE3" i="2"/>
  <c r="AY3" i="2"/>
  <c r="AZ3" i="2"/>
  <c r="BB3" i="2"/>
  <c r="BC3" i="2"/>
  <c r="N3" i="2"/>
  <c r="M3" i="2"/>
  <c r="AP2" i="2"/>
  <c r="J2" i="2"/>
  <c r="AQ2" i="2"/>
  <c r="AT2" i="2"/>
  <c r="AS2" i="2"/>
  <c r="AR2" i="2"/>
  <c r="Q2" i="2"/>
  <c r="AU2" i="2"/>
  <c r="O2" i="2"/>
  <c r="AV2" i="2"/>
  <c r="AW2" i="2"/>
  <c r="AX2" i="2"/>
  <c r="BA2" i="2"/>
  <c r="S2" i="2"/>
  <c r="K2" i="2"/>
  <c r="BG2" i="2"/>
  <c r="BH2" i="2"/>
  <c r="BI2" i="2"/>
  <c r="BD2" i="2"/>
  <c r="L2" i="2"/>
  <c r="BF2" i="2"/>
  <c r="BE2" i="2"/>
  <c r="AY2" i="2"/>
  <c r="AZ2" i="2"/>
  <c r="BB2" i="2"/>
  <c r="BC2" i="2"/>
  <c r="N2" i="2"/>
  <c r="M2" i="2"/>
  <c r="AP11" i="5"/>
  <c r="J11" i="5"/>
  <c r="AQ11" i="5"/>
  <c r="AT11" i="5"/>
  <c r="AS11" i="5"/>
  <c r="AR11" i="5"/>
  <c r="Q11" i="5"/>
  <c r="AU11" i="5"/>
  <c r="O11" i="5"/>
  <c r="AV11" i="5"/>
  <c r="AW11" i="5"/>
  <c r="AX11" i="5"/>
  <c r="BA11" i="5"/>
  <c r="S11" i="5"/>
  <c r="K11" i="5"/>
  <c r="BG11" i="5"/>
  <c r="BH11" i="5"/>
  <c r="BI11" i="5"/>
  <c r="BD11" i="5"/>
  <c r="L11" i="5"/>
  <c r="BF11" i="5"/>
  <c r="BE11" i="5"/>
  <c r="AY11" i="5"/>
  <c r="AZ11" i="5"/>
  <c r="BB11" i="5"/>
  <c r="BC11" i="5"/>
  <c r="N11" i="5"/>
  <c r="M11" i="5"/>
  <c r="AP10" i="5"/>
  <c r="J10" i="5"/>
  <c r="AQ10" i="5"/>
  <c r="AT10" i="5"/>
  <c r="AS10" i="5"/>
  <c r="AR10" i="5"/>
  <c r="Q10" i="5"/>
  <c r="AU10" i="5"/>
  <c r="O10" i="5"/>
  <c r="AV10" i="5"/>
  <c r="AW10" i="5"/>
  <c r="AX10" i="5"/>
  <c r="BA10" i="5"/>
  <c r="S10" i="5"/>
  <c r="K10" i="5"/>
  <c r="BG10" i="5"/>
  <c r="BH10" i="5"/>
  <c r="BI10" i="5"/>
  <c r="BD10" i="5"/>
  <c r="L10" i="5"/>
  <c r="BF10" i="5"/>
  <c r="BE10" i="5"/>
  <c r="AY10" i="5"/>
  <c r="AZ10" i="5"/>
  <c r="BB10" i="5"/>
  <c r="BC10" i="5"/>
  <c r="N10" i="5"/>
  <c r="M10" i="5"/>
  <c r="AP9" i="5"/>
  <c r="J9" i="5"/>
  <c r="AQ9" i="5"/>
  <c r="AT9" i="5"/>
  <c r="AS9" i="5"/>
  <c r="AR9" i="5"/>
  <c r="Q9" i="5"/>
  <c r="AU9" i="5"/>
  <c r="O9" i="5"/>
  <c r="AV9" i="5"/>
  <c r="AW9" i="5"/>
  <c r="AX9" i="5"/>
  <c r="BA9" i="5"/>
  <c r="S9" i="5"/>
  <c r="K9" i="5"/>
  <c r="BG9" i="5"/>
  <c r="BH9" i="5"/>
  <c r="BI9" i="5"/>
  <c r="BD9" i="5"/>
  <c r="L9" i="5"/>
  <c r="BF9" i="5"/>
  <c r="BE9" i="5"/>
  <c r="AY9" i="5"/>
  <c r="AZ9" i="5"/>
  <c r="BB9" i="5"/>
  <c r="BC9" i="5"/>
  <c r="N9" i="5"/>
  <c r="M9" i="5"/>
  <c r="AP8" i="5"/>
  <c r="J8" i="5"/>
  <c r="AQ8" i="5"/>
  <c r="AT8" i="5"/>
  <c r="AS8" i="5"/>
  <c r="AR8" i="5"/>
  <c r="Q8" i="5"/>
  <c r="AU8" i="5"/>
  <c r="O8" i="5"/>
  <c r="AV8" i="5"/>
  <c r="AW8" i="5"/>
  <c r="AX8" i="5"/>
  <c r="BA8" i="5"/>
  <c r="S8" i="5"/>
  <c r="K8" i="5"/>
  <c r="BG8" i="5"/>
  <c r="BH8" i="5"/>
  <c r="BI8" i="5"/>
  <c r="BD8" i="5"/>
  <c r="L8" i="5"/>
  <c r="BF8" i="5"/>
  <c r="BE8" i="5"/>
  <c r="AY8" i="5"/>
  <c r="AZ8" i="5"/>
  <c r="BB8" i="5"/>
  <c r="BC8" i="5"/>
  <c r="N8" i="5"/>
  <c r="M8" i="5"/>
  <c r="AP7" i="5"/>
  <c r="J7" i="5"/>
  <c r="AQ7" i="5"/>
  <c r="AT7" i="5"/>
  <c r="AS7" i="5"/>
  <c r="AR7" i="5"/>
  <c r="Q7" i="5"/>
  <c r="AU7" i="5"/>
  <c r="O7" i="5"/>
  <c r="AV7" i="5"/>
  <c r="AW7" i="5"/>
  <c r="AX7" i="5"/>
  <c r="BA7" i="5"/>
  <c r="S7" i="5"/>
  <c r="K7" i="5"/>
  <c r="BG7" i="5"/>
  <c r="BH7" i="5"/>
  <c r="BI7" i="5"/>
  <c r="BD7" i="5"/>
  <c r="L7" i="5"/>
  <c r="BF7" i="5"/>
  <c r="BE7" i="5"/>
  <c r="AY7" i="5"/>
  <c r="AZ7" i="5"/>
  <c r="BB7" i="5"/>
  <c r="BC7" i="5"/>
  <c r="N7" i="5"/>
  <c r="M7" i="5"/>
  <c r="AP6" i="5"/>
  <c r="J6" i="5"/>
  <c r="AQ6" i="5"/>
  <c r="AT6" i="5"/>
  <c r="AS6" i="5"/>
  <c r="AR6" i="5"/>
  <c r="Q6" i="5"/>
  <c r="AU6" i="5"/>
  <c r="O6" i="5"/>
  <c r="AV6" i="5"/>
  <c r="AW6" i="5"/>
  <c r="AX6" i="5"/>
  <c r="BA6" i="5"/>
  <c r="S6" i="5"/>
  <c r="K6" i="5"/>
  <c r="BG6" i="5"/>
  <c r="BH6" i="5"/>
  <c r="BI6" i="5"/>
  <c r="BD6" i="5"/>
  <c r="L6" i="5"/>
  <c r="BF6" i="5"/>
  <c r="BE6" i="5"/>
  <c r="AY6" i="5"/>
  <c r="AZ6" i="5"/>
  <c r="BB6" i="5"/>
  <c r="BC6" i="5"/>
  <c r="N6" i="5"/>
  <c r="M6" i="5"/>
  <c r="AP5" i="5"/>
  <c r="J5" i="5"/>
  <c r="AQ5" i="5"/>
  <c r="AT5" i="5"/>
  <c r="AS5" i="5"/>
  <c r="AR5" i="5"/>
  <c r="Q5" i="5"/>
  <c r="AU5" i="5"/>
  <c r="O5" i="5"/>
  <c r="AV5" i="5"/>
  <c r="AW5" i="5"/>
  <c r="AX5" i="5"/>
  <c r="BA5" i="5"/>
  <c r="S5" i="5"/>
  <c r="K5" i="5"/>
  <c r="BG5" i="5"/>
  <c r="BH5" i="5"/>
  <c r="BI5" i="5"/>
  <c r="BD5" i="5"/>
  <c r="L5" i="5"/>
  <c r="BF5" i="5"/>
  <c r="BE5" i="5"/>
  <c r="AY5" i="5"/>
  <c r="AZ5" i="5"/>
  <c r="BB5" i="5"/>
  <c r="BC5" i="5"/>
  <c r="N5" i="5"/>
  <c r="M5" i="5"/>
  <c r="AP4" i="5"/>
  <c r="J4" i="5"/>
  <c r="AQ4" i="5"/>
  <c r="AT4" i="5"/>
  <c r="AS4" i="5"/>
  <c r="AR4" i="5"/>
  <c r="Q4" i="5"/>
  <c r="AU4" i="5"/>
  <c r="O4" i="5"/>
  <c r="AV4" i="5"/>
  <c r="AW4" i="5"/>
  <c r="AX4" i="5"/>
  <c r="BA4" i="5"/>
  <c r="S4" i="5"/>
  <c r="K4" i="5"/>
  <c r="BG4" i="5"/>
  <c r="BH4" i="5"/>
  <c r="BI4" i="5"/>
  <c r="BD4" i="5"/>
  <c r="L4" i="5"/>
  <c r="BF4" i="5"/>
  <c r="BE4" i="5"/>
  <c r="AY4" i="5"/>
  <c r="AZ4" i="5"/>
  <c r="BB4" i="5"/>
  <c r="BC4" i="5"/>
  <c r="N4" i="5"/>
  <c r="M4" i="5"/>
  <c r="AP3" i="5"/>
  <c r="J3" i="5"/>
  <c r="AQ3" i="5"/>
  <c r="AT3" i="5"/>
  <c r="AS3" i="5"/>
  <c r="AR3" i="5"/>
  <c r="Q3" i="5"/>
  <c r="AU3" i="5"/>
  <c r="O3" i="5"/>
  <c r="AV3" i="5"/>
  <c r="AW3" i="5"/>
  <c r="AX3" i="5"/>
  <c r="BA3" i="5"/>
  <c r="S3" i="5"/>
  <c r="K3" i="5"/>
  <c r="BG3" i="5"/>
  <c r="BH3" i="5"/>
  <c r="BI3" i="5"/>
  <c r="BD3" i="5"/>
  <c r="L3" i="5"/>
  <c r="BF3" i="5"/>
  <c r="BE3" i="5"/>
  <c r="AY3" i="5"/>
  <c r="AZ3" i="5"/>
  <c r="BB3" i="5"/>
  <c r="BC3" i="5"/>
  <c r="N3" i="5"/>
  <c r="M3" i="5"/>
  <c r="AP2" i="5"/>
  <c r="J2" i="5"/>
  <c r="AQ2" i="5"/>
  <c r="AT2" i="5"/>
  <c r="AS2" i="5"/>
  <c r="AR2" i="5"/>
  <c r="Q2" i="5"/>
  <c r="AU2" i="5"/>
  <c r="O2" i="5"/>
  <c r="AV2" i="5"/>
  <c r="AW2" i="5"/>
  <c r="AX2" i="5"/>
  <c r="BA2" i="5"/>
  <c r="S2" i="5"/>
  <c r="K2" i="5"/>
  <c r="BG2" i="5"/>
  <c r="BH2" i="5"/>
  <c r="BI2" i="5"/>
  <c r="BD2" i="5"/>
  <c r="L2" i="5"/>
  <c r="BF2" i="5"/>
  <c r="BE2" i="5"/>
  <c r="AY2" i="5"/>
  <c r="AZ2" i="5"/>
  <c r="BB2" i="5"/>
  <c r="BC2" i="5"/>
  <c r="N2" i="5"/>
  <c r="M2" i="5"/>
  <c r="AP11" i="1"/>
  <c r="J11" i="1"/>
  <c r="AQ11" i="1"/>
  <c r="AT11" i="1"/>
  <c r="AS11" i="1"/>
  <c r="AR11" i="1"/>
  <c r="Q11" i="1"/>
  <c r="AU11" i="1"/>
  <c r="O11" i="1"/>
  <c r="AV11" i="1"/>
  <c r="AW11" i="1"/>
  <c r="AX11" i="1"/>
  <c r="BA11" i="1"/>
  <c r="S11" i="1"/>
  <c r="K11" i="1"/>
  <c r="BG11" i="1"/>
  <c r="BH11" i="1"/>
  <c r="BI11" i="1"/>
  <c r="BD11" i="1"/>
  <c r="L11" i="1"/>
  <c r="BF11" i="1"/>
  <c r="BE11" i="1"/>
  <c r="AY11" i="1"/>
  <c r="AZ11" i="1"/>
  <c r="BB11" i="1"/>
  <c r="BC11" i="1"/>
  <c r="N11" i="1"/>
  <c r="M11" i="1"/>
  <c r="AP10" i="1"/>
  <c r="J10" i="1"/>
  <c r="AQ10" i="1"/>
  <c r="AT10" i="1"/>
  <c r="AS10" i="1"/>
  <c r="AR10" i="1"/>
  <c r="Q10" i="1"/>
  <c r="AU10" i="1"/>
  <c r="O10" i="1"/>
  <c r="AV10" i="1"/>
  <c r="AW10" i="1"/>
  <c r="AX10" i="1"/>
  <c r="BA10" i="1"/>
  <c r="S10" i="1"/>
  <c r="K10" i="1"/>
  <c r="BG10" i="1"/>
  <c r="BH10" i="1"/>
  <c r="BI10" i="1"/>
  <c r="BD10" i="1"/>
  <c r="L10" i="1"/>
  <c r="BF10" i="1"/>
  <c r="BE10" i="1"/>
  <c r="AY10" i="1"/>
  <c r="AZ10" i="1"/>
  <c r="BB10" i="1"/>
  <c r="BC10" i="1"/>
  <c r="N10" i="1"/>
  <c r="M10" i="1"/>
  <c r="AP21" i="1"/>
  <c r="J21" i="1"/>
  <c r="AQ21" i="1"/>
  <c r="AT21" i="1"/>
  <c r="AS21" i="1"/>
  <c r="AR21" i="1"/>
  <c r="Q21" i="1"/>
  <c r="AU21" i="1"/>
  <c r="O21" i="1"/>
  <c r="AV21" i="1"/>
  <c r="AW21" i="1"/>
  <c r="AX21" i="1"/>
  <c r="BA21" i="1"/>
  <c r="S21" i="1"/>
  <c r="K21" i="1"/>
  <c r="BG21" i="1"/>
  <c r="BH21" i="1"/>
  <c r="BI21" i="1"/>
  <c r="BD21" i="1"/>
  <c r="L21" i="1"/>
  <c r="BF21" i="1"/>
  <c r="BE21" i="1"/>
  <c r="AY21" i="1"/>
  <c r="AZ21" i="1"/>
  <c r="BB21" i="1"/>
  <c r="BC21" i="1"/>
  <c r="N21" i="1"/>
  <c r="M21" i="1"/>
  <c r="AP20" i="1"/>
  <c r="J20" i="1"/>
  <c r="AQ20" i="1"/>
  <c r="AT20" i="1"/>
  <c r="AS20" i="1"/>
  <c r="AR20" i="1"/>
  <c r="Q20" i="1"/>
  <c r="AU20" i="1"/>
  <c r="O20" i="1"/>
  <c r="AV20" i="1"/>
  <c r="AW20" i="1"/>
  <c r="AX20" i="1"/>
  <c r="BA20" i="1"/>
  <c r="S20" i="1"/>
  <c r="K20" i="1"/>
  <c r="BG20" i="1"/>
  <c r="BH20" i="1"/>
  <c r="BI20" i="1"/>
  <c r="BD20" i="1"/>
  <c r="L20" i="1"/>
  <c r="BF20" i="1"/>
  <c r="BE20" i="1"/>
  <c r="AY20" i="1"/>
  <c r="AZ20" i="1"/>
  <c r="BB20" i="1"/>
  <c r="BC20" i="1"/>
  <c r="N20" i="1"/>
  <c r="M20" i="1"/>
  <c r="AP31" i="1"/>
  <c r="J31" i="1"/>
  <c r="AQ31" i="1"/>
  <c r="AT31" i="1"/>
  <c r="AS31" i="1"/>
  <c r="AR31" i="1"/>
  <c r="Q31" i="1"/>
  <c r="AU31" i="1"/>
  <c r="O31" i="1"/>
  <c r="AV31" i="1"/>
  <c r="AW31" i="1"/>
  <c r="AX31" i="1"/>
  <c r="BA31" i="1"/>
  <c r="S31" i="1"/>
  <c r="K31" i="1"/>
  <c r="BG31" i="1"/>
  <c r="BH31" i="1"/>
  <c r="BI31" i="1"/>
  <c r="BD31" i="1"/>
  <c r="L31" i="1"/>
  <c r="BF31" i="1"/>
  <c r="BE31" i="1"/>
  <c r="AY31" i="1"/>
  <c r="AZ31" i="1"/>
  <c r="BB31" i="1"/>
  <c r="BC31" i="1"/>
  <c r="N31" i="1"/>
  <c r="M31" i="1"/>
  <c r="AP54" i="1"/>
  <c r="J54" i="1"/>
  <c r="AQ54" i="1"/>
  <c r="AT54" i="1"/>
  <c r="AS54" i="1"/>
  <c r="AR54" i="1"/>
  <c r="Q54" i="1"/>
  <c r="AU54" i="1"/>
  <c r="O54" i="1"/>
  <c r="AV54" i="1"/>
  <c r="AW54" i="1"/>
  <c r="AX54" i="1"/>
  <c r="BA54" i="1"/>
  <c r="S54" i="1"/>
  <c r="K54" i="1"/>
  <c r="BG54" i="1"/>
  <c r="BH54" i="1"/>
  <c r="BI54" i="1"/>
  <c r="BD54" i="1"/>
  <c r="L54" i="1"/>
  <c r="BF54" i="1"/>
  <c r="BE54" i="1"/>
  <c r="AY54" i="1"/>
  <c r="AZ54" i="1"/>
  <c r="BB54" i="1"/>
  <c r="BC54" i="1"/>
  <c r="N54" i="1"/>
  <c r="M54" i="1"/>
  <c r="AP30" i="1"/>
  <c r="J30" i="1"/>
  <c r="AQ30" i="1"/>
  <c r="AT30" i="1"/>
  <c r="AS30" i="1"/>
  <c r="AR30" i="1"/>
  <c r="Q30" i="1"/>
  <c r="AU30" i="1"/>
  <c r="O30" i="1"/>
  <c r="AV30" i="1"/>
  <c r="AW30" i="1"/>
  <c r="AX30" i="1"/>
  <c r="BA30" i="1"/>
  <c r="S30" i="1"/>
  <c r="K30" i="1"/>
  <c r="BG30" i="1"/>
  <c r="BH30" i="1"/>
  <c r="BI30" i="1"/>
  <c r="BD30" i="1"/>
  <c r="L30" i="1"/>
  <c r="BF30" i="1"/>
  <c r="BE30" i="1"/>
  <c r="AY30" i="1"/>
  <c r="AZ30" i="1"/>
  <c r="BB30" i="1"/>
  <c r="BC30" i="1"/>
  <c r="N30" i="1"/>
  <c r="M30" i="1"/>
  <c r="AP29" i="1"/>
  <c r="J29" i="1"/>
  <c r="AQ29" i="1"/>
  <c r="AT29" i="1"/>
  <c r="AS29" i="1"/>
  <c r="AR29" i="1"/>
  <c r="Q29" i="1"/>
  <c r="AU29" i="1"/>
  <c r="O29" i="1"/>
  <c r="AV29" i="1"/>
  <c r="AW29" i="1"/>
  <c r="AX29" i="1"/>
  <c r="BA29" i="1"/>
  <c r="S29" i="1"/>
  <c r="K29" i="1"/>
  <c r="BG29" i="1"/>
  <c r="BH29" i="1"/>
  <c r="BI29" i="1"/>
  <c r="BD29" i="1"/>
  <c r="L29" i="1"/>
  <c r="BF29" i="1"/>
  <c r="BE29" i="1"/>
  <c r="AY29" i="1"/>
  <c r="AZ29" i="1"/>
  <c r="BB29" i="1"/>
  <c r="BC29" i="1"/>
  <c r="N29" i="1"/>
  <c r="M29" i="1"/>
  <c r="AP28" i="1"/>
  <c r="J28" i="1"/>
  <c r="AQ28" i="1"/>
  <c r="AT28" i="1"/>
  <c r="AS28" i="1"/>
  <c r="AR28" i="1"/>
  <c r="Q28" i="1"/>
  <c r="AU28" i="1"/>
  <c r="O28" i="1"/>
  <c r="AV28" i="1"/>
  <c r="AW28" i="1"/>
  <c r="AX28" i="1"/>
  <c r="BA28" i="1"/>
  <c r="S28" i="1"/>
  <c r="K28" i="1"/>
  <c r="BG28" i="1"/>
  <c r="BH28" i="1"/>
  <c r="BI28" i="1"/>
  <c r="BD28" i="1"/>
  <c r="L28" i="1"/>
  <c r="BF28" i="1"/>
  <c r="BE28" i="1"/>
  <c r="AY28" i="1"/>
  <c r="AZ28" i="1"/>
  <c r="BB28" i="1"/>
  <c r="BC28" i="1"/>
  <c r="N28" i="1"/>
  <c r="M28" i="1"/>
  <c r="AP53" i="1"/>
  <c r="J53" i="1"/>
  <c r="AQ53" i="1"/>
  <c r="AT53" i="1"/>
  <c r="AS53" i="1"/>
  <c r="AR53" i="1"/>
  <c r="Q53" i="1"/>
  <c r="AU53" i="1"/>
  <c r="O53" i="1"/>
  <c r="AV53" i="1"/>
  <c r="AW53" i="1"/>
  <c r="AX53" i="1"/>
  <c r="BA53" i="1"/>
  <c r="S53" i="1"/>
  <c r="K53" i="1"/>
  <c r="BG53" i="1"/>
  <c r="BH53" i="1"/>
  <c r="BI53" i="1"/>
  <c r="BD53" i="1"/>
  <c r="L53" i="1"/>
  <c r="BF53" i="1"/>
  <c r="BE53" i="1"/>
  <c r="AY53" i="1"/>
  <c r="AZ53" i="1"/>
  <c r="BB53" i="1"/>
  <c r="BC53" i="1"/>
  <c r="N53" i="1"/>
  <c r="M53" i="1"/>
  <c r="AP52" i="1"/>
  <c r="J52" i="1"/>
  <c r="AQ52" i="1"/>
  <c r="AT52" i="1"/>
  <c r="AS52" i="1"/>
  <c r="AR52" i="1"/>
  <c r="Q52" i="1"/>
  <c r="AU52" i="1"/>
  <c r="O52" i="1"/>
  <c r="AV52" i="1"/>
  <c r="AW52" i="1"/>
  <c r="AX52" i="1"/>
  <c r="BA52" i="1"/>
  <c r="S52" i="1"/>
  <c r="K52" i="1"/>
  <c r="BG52" i="1"/>
  <c r="BH52" i="1"/>
  <c r="BI52" i="1"/>
  <c r="BD52" i="1"/>
  <c r="L52" i="1"/>
  <c r="BF52" i="1"/>
  <c r="BE52" i="1"/>
  <c r="AY52" i="1"/>
  <c r="AZ52" i="1"/>
  <c r="BB52" i="1"/>
  <c r="BC52" i="1"/>
  <c r="N52" i="1"/>
  <c r="M52" i="1"/>
  <c r="AP35" i="1"/>
  <c r="J35" i="1"/>
  <c r="AQ35" i="1"/>
  <c r="AT35" i="1"/>
  <c r="AS35" i="1"/>
  <c r="AR35" i="1"/>
  <c r="Q35" i="1"/>
  <c r="AU35" i="1"/>
  <c r="O35" i="1"/>
  <c r="AV35" i="1"/>
  <c r="AW35" i="1"/>
  <c r="AX35" i="1"/>
  <c r="BA35" i="1"/>
  <c r="S35" i="1"/>
  <c r="K35" i="1"/>
  <c r="BG35" i="1"/>
  <c r="BH35" i="1"/>
  <c r="BI35" i="1"/>
  <c r="BD35" i="1"/>
  <c r="L35" i="1"/>
  <c r="BF35" i="1"/>
  <c r="BE35" i="1"/>
  <c r="AY35" i="1"/>
  <c r="AZ35" i="1"/>
  <c r="BB35" i="1"/>
  <c r="BC35" i="1"/>
  <c r="N35" i="1"/>
  <c r="M35" i="1"/>
  <c r="AP34" i="1"/>
  <c r="J34" i="1"/>
  <c r="AQ34" i="1"/>
  <c r="AT34" i="1"/>
  <c r="AS34" i="1"/>
  <c r="AR34" i="1"/>
  <c r="Q34" i="1"/>
  <c r="AU34" i="1"/>
  <c r="O34" i="1"/>
  <c r="AV34" i="1"/>
  <c r="AW34" i="1"/>
  <c r="AX34" i="1"/>
  <c r="BA34" i="1"/>
  <c r="S34" i="1"/>
  <c r="K34" i="1"/>
  <c r="BG34" i="1"/>
  <c r="BH34" i="1"/>
  <c r="BI34" i="1"/>
  <c r="BD34" i="1"/>
  <c r="L34" i="1"/>
  <c r="BF34" i="1"/>
  <c r="BE34" i="1"/>
  <c r="AY34" i="1"/>
  <c r="AZ34" i="1"/>
  <c r="BB34" i="1"/>
  <c r="BC34" i="1"/>
  <c r="N34" i="1"/>
  <c r="M34" i="1"/>
  <c r="AP27" i="1"/>
  <c r="J27" i="1"/>
  <c r="AQ27" i="1"/>
  <c r="AT27" i="1"/>
  <c r="AS27" i="1"/>
  <c r="AR27" i="1"/>
  <c r="Q27" i="1"/>
  <c r="AU27" i="1"/>
  <c r="O27" i="1"/>
  <c r="AV27" i="1"/>
  <c r="AW27" i="1"/>
  <c r="AX27" i="1"/>
  <c r="BA27" i="1"/>
  <c r="S27" i="1"/>
  <c r="K27" i="1"/>
  <c r="BG27" i="1"/>
  <c r="BH27" i="1"/>
  <c r="BI27" i="1"/>
  <c r="BD27" i="1"/>
  <c r="L27" i="1"/>
  <c r="BF27" i="1"/>
  <c r="BE27" i="1"/>
  <c r="AY27" i="1"/>
  <c r="AZ27" i="1"/>
  <c r="BB27" i="1"/>
  <c r="BC27" i="1"/>
  <c r="N27" i="1"/>
  <c r="M27" i="1"/>
  <c r="AP26" i="1"/>
  <c r="J26" i="1"/>
  <c r="AQ26" i="1"/>
  <c r="AT26" i="1"/>
  <c r="AS26" i="1"/>
  <c r="AR26" i="1"/>
  <c r="Q26" i="1"/>
  <c r="AU26" i="1"/>
  <c r="O26" i="1"/>
  <c r="AV26" i="1"/>
  <c r="AW26" i="1"/>
  <c r="AX26" i="1"/>
  <c r="BA26" i="1"/>
  <c r="S26" i="1"/>
  <c r="K26" i="1"/>
  <c r="BG26" i="1"/>
  <c r="BH26" i="1"/>
  <c r="BI26" i="1"/>
  <c r="BD26" i="1"/>
  <c r="L26" i="1"/>
  <c r="BF26" i="1"/>
  <c r="BE26" i="1"/>
  <c r="AY26" i="1"/>
  <c r="AZ26" i="1"/>
  <c r="BB26" i="1"/>
  <c r="BC26" i="1"/>
  <c r="N26" i="1"/>
  <c r="M26" i="1"/>
  <c r="AP51" i="1"/>
  <c r="J51" i="1"/>
  <c r="AQ51" i="1"/>
  <c r="AT51" i="1"/>
  <c r="AS51" i="1"/>
  <c r="AR51" i="1"/>
  <c r="Q51" i="1"/>
  <c r="AU51" i="1"/>
  <c r="O51" i="1"/>
  <c r="AV51" i="1"/>
  <c r="AW51" i="1"/>
  <c r="AX51" i="1"/>
  <c r="BA51" i="1"/>
  <c r="S51" i="1"/>
  <c r="K51" i="1"/>
  <c r="BG51" i="1"/>
  <c r="BH51" i="1"/>
  <c r="BI51" i="1"/>
  <c r="BD51" i="1"/>
  <c r="L51" i="1"/>
  <c r="BF51" i="1"/>
  <c r="BE51" i="1"/>
  <c r="AY51" i="1"/>
  <c r="AZ51" i="1"/>
  <c r="BB51" i="1"/>
  <c r="BC51" i="1"/>
  <c r="N51" i="1"/>
  <c r="M51" i="1"/>
  <c r="AP50" i="1"/>
  <c r="J50" i="1"/>
  <c r="AQ50" i="1"/>
  <c r="AT50" i="1"/>
  <c r="AS50" i="1"/>
  <c r="AR50" i="1"/>
  <c r="Q50" i="1"/>
  <c r="AU50" i="1"/>
  <c r="O50" i="1"/>
  <c r="AV50" i="1"/>
  <c r="AW50" i="1"/>
  <c r="AX50" i="1"/>
  <c r="BA50" i="1"/>
  <c r="S50" i="1"/>
  <c r="K50" i="1"/>
  <c r="BG50" i="1"/>
  <c r="BH50" i="1"/>
  <c r="BI50" i="1"/>
  <c r="BD50" i="1"/>
  <c r="L50" i="1"/>
  <c r="BF50" i="1"/>
  <c r="BE50" i="1"/>
  <c r="AY50" i="1"/>
  <c r="AZ50" i="1"/>
  <c r="BB50" i="1"/>
  <c r="BC50" i="1"/>
  <c r="N50" i="1"/>
  <c r="M50" i="1"/>
  <c r="AP33" i="1"/>
  <c r="J33" i="1"/>
  <c r="AQ33" i="1"/>
  <c r="AT33" i="1"/>
  <c r="AS33" i="1"/>
  <c r="AR33" i="1"/>
  <c r="Q33" i="1"/>
  <c r="AU33" i="1"/>
  <c r="O33" i="1"/>
  <c r="AV33" i="1"/>
  <c r="AW33" i="1"/>
  <c r="AX33" i="1"/>
  <c r="BA33" i="1"/>
  <c r="S33" i="1"/>
  <c r="K33" i="1"/>
  <c r="BG33" i="1"/>
  <c r="BH33" i="1"/>
  <c r="BI33" i="1"/>
  <c r="BD33" i="1"/>
  <c r="L33" i="1"/>
  <c r="BF33" i="1"/>
  <c r="BE33" i="1"/>
  <c r="AY33" i="1"/>
  <c r="AZ33" i="1"/>
  <c r="BB33" i="1"/>
  <c r="BC33" i="1"/>
  <c r="N33" i="1"/>
  <c r="M33" i="1"/>
  <c r="AP32" i="1"/>
  <c r="J32" i="1"/>
  <c r="AQ32" i="1"/>
  <c r="AT32" i="1"/>
  <c r="AS32" i="1"/>
  <c r="AR32" i="1"/>
  <c r="Q32" i="1"/>
  <c r="AU32" i="1"/>
  <c r="O32" i="1"/>
  <c r="AV32" i="1"/>
  <c r="AW32" i="1"/>
  <c r="AX32" i="1"/>
  <c r="BA32" i="1"/>
  <c r="S32" i="1"/>
  <c r="K32" i="1"/>
  <c r="BG32" i="1"/>
  <c r="BH32" i="1"/>
  <c r="BI32" i="1"/>
  <c r="BD32" i="1"/>
  <c r="L32" i="1"/>
  <c r="BF32" i="1"/>
  <c r="BE32" i="1"/>
  <c r="AY32" i="1"/>
  <c r="AZ32" i="1"/>
  <c r="BB32" i="1"/>
  <c r="BC32" i="1"/>
  <c r="N32" i="1"/>
  <c r="M32" i="1"/>
  <c r="AP49" i="1"/>
  <c r="J49" i="1"/>
  <c r="AQ49" i="1"/>
  <c r="AT49" i="1"/>
  <c r="AS49" i="1"/>
  <c r="AR49" i="1"/>
  <c r="Q49" i="1"/>
  <c r="AU49" i="1"/>
  <c r="O49" i="1"/>
  <c r="AV49" i="1"/>
  <c r="AW49" i="1"/>
  <c r="AX49" i="1"/>
  <c r="BA49" i="1"/>
  <c r="S49" i="1"/>
  <c r="K49" i="1"/>
  <c r="BG49" i="1"/>
  <c r="BH49" i="1"/>
  <c r="BI49" i="1"/>
  <c r="BD49" i="1"/>
  <c r="L49" i="1"/>
  <c r="BF49" i="1"/>
  <c r="BE49" i="1"/>
  <c r="AY49" i="1"/>
  <c r="AZ49" i="1"/>
  <c r="BB49" i="1"/>
  <c r="BC49" i="1"/>
  <c r="N49" i="1"/>
  <c r="M49" i="1"/>
  <c r="AP48" i="1"/>
  <c r="J48" i="1"/>
  <c r="AQ48" i="1"/>
  <c r="AT48" i="1"/>
  <c r="AS48" i="1"/>
  <c r="AR48" i="1"/>
  <c r="Q48" i="1"/>
  <c r="AU48" i="1"/>
  <c r="O48" i="1"/>
  <c r="AV48" i="1"/>
  <c r="AW48" i="1"/>
  <c r="AX48" i="1"/>
  <c r="BA48" i="1"/>
  <c r="S48" i="1"/>
  <c r="K48" i="1"/>
  <c r="BG48" i="1"/>
  <c r="BH48" i="1"/>
  <c r="BI48" i="1"/>
  <c r="BD48" i="1"/>
  <c r="L48" i="1"/>
  <c r="BF48" i="1"/>
  <c r="BE48" i="1"/>
  <c r="AY48" i="1"/>
  <c r="AZ48" i="1"/>
  <c r="BB48" i="1"/>
  <c r="BC48" i="1"/>
  <c r="N48" i="1"/>
  <c r="M48" i="1"/>
  <c r="AP25" i="1"/>
  <c r="J25" i="1"/>
  <c r="AQ25" i="1"/>
  <c r="AT25" i="1"/>
  <c r="AS25" i="1"/>
  <c r="AR25" i="1"/>
  <c r="Q25" i="1"/>
  <c r="AU25" i="1"/>
  <c r="O25" i="1"/>
  <c r="AV25" i="1"/>
  <c r="AW25" i="1"/>
  <c r="AX25" i="1"/>
  <c r="BA25" i="1"/>
  <c r="S25" i="1"/>
  <c r="K25" i="1"/>
  <c r="BG25" i="1"/>
  <c r="BH25" i="1"/>
  <c r="BI25" i="1"/>
  <c r="BD25" i="1"/>
  <c r="L25" i="1"/>
  <c r="BF25" i="1"/>
  <c r="BE25" i="1"/>
  <c r="AY25" i="1"/>
  <c r="AZ25" i="1"/>
  <c r="BB25" i="1"/>
  <c r="BC25" i="1"/>
  <c r="N25" i="1"/>
  <c r="M25" i="1"/>
  <c r="AP24" i="1"/>
  <c r="J24" i="1"/>
  <c r="AQ24" i="1"/>
  <c r="AT24" i="1"/>
  <c r="AS24" i="1"/>
  <c r="AR24" i="1"/>
  <c r="Q24" i="1"/>
  <c r="AU24" i="1"/>
  <c r="O24" i="1"/>
  <c r="AV24" i="1"/>
  <c r="AW24" i="1"/>
  <c r="AX24" i="1"/>
  <c r="BA24" i="1"/>
  <c r="S24" i="1"/>
  <c r="K24" i="1"/>
  <c r="BG24" i="1"/>
  <c r="BH24" i="1"/>
  <c r="BI24" i="1"/>
  <c r="BD24" i="1"/>
  <c r="L24" i="1"/>
  <c r="BF24" i="1"/>
  <c r="BE24" i="1"/>
  <c r="AY24" i="1"/>
  <c r="AZ24" i="1"/>
  <c r="BB24" i="1"/>
  <c r="BC24" i="1"/>
  <c r="N24" i="1"/>
  <c r="M24" i="1"/>
  <c r="AP23" i="1"/>
  <c r="J23" i="1"/>
  <c r="AQ23" i="1"/>
  <c r="AT23" i="1"/>
  <c r="AS23" i="1"/>
  <c r="AR23" i="1"/>
  <c r="Q23" i="1"/>
  <c r="AU23" i="1"/>
  <c r="O23" i="1"/>
  <c r="AV23" i="1"/>
  <c r="AW23" i="1"/>
  <c r="AX23" i="1"/>
  <c r="BA23" i="1"/>
  <c r="S23" i="1"/>
  <c r="K23" i="1"/>
  <c r="BG23" i="1"/>
  <c r="BH23" i="1"/>
  <c r="BI23" i="1"/>
  <c r="BD23" i="1"/>
  <c r="L23" i="1"/>
  <c r="BF23" i="1"/>
  <c r="BE23" i="1"/>
  <c r="AY23" i="1"/>
  <c r="AZ23" i="1"/>
  <c r="BB23" i="1"/>
  <c r="BC23" i="1"/>
  <c r="N23" i="1"/>
  <c r="M23" i="1"/>
  <c r="AP22" i="1"/>
  <c r="J22" i="1"/>
  <c r="AQ22" i="1"/>
  <c r="AT22" i="1"/>
  <c r="AS22" i="1"/>
  <c r="AR22" i="1"/>
  <c r="Q22" i="1"/>
  <c r="AU22" i="1"/>
  <c r="O22" i="1"/>
  <c r="AV22" i="1"/>
  <c r="AW22" i="1"/>
  <c r="AX22" i="1"/>
  <c r="BA22" i="1"/>
  <c r="S22" i="1"/>
  <c r="K22" i="1"/>
  <c r="BG22" i="1"/>
  <c r="BH22" i="1"/>
  <c r="BI22" i="1"/>
  <c r="BD22" i="1"/>
  <c r="L22" i="1"/>
  <c r="BF22" i="1"/>
  <c r="BE22" i="1"/>
  <c r="AY22" i="1"/>
  <c r="AZ22" i="1"/>
  <c r="BB22" i="1"/>
  <c r="BC22" i="1"/>
  <c r="N22" i="1"/>
  <c r="M22" i="1"/>
  <c r="AP47" i="1"/>
  <c r="J47" i="1"/>
  <c r="AQ47" i="1"/>
  <c r="AT47" i="1"/>
  <c r="AS47" i="1"/>
  <c r="AR47" i="1"/>
  <c r="Q47" i="1"/>
  <c r="AU47" i="1"/>
  <c r="O47" i="1"/>
  <c r="AV47" i="1"/>
  <c r="AW47" i="1"/>
  <c r="AX47" i="1"/>
  <c r="BA47" i="1"/>
  <c r="S47" i="1"/>
  <c r="K47" i="1"/>
  <c r="BG47" i="1"/>
  <c r="BH47" i="1"/>
  <c r="BI47" i="1"/>
  <c r="BD47" i="1"/>
  <c r="L47" i="1"/>
  <c r="BF47" i="1"/>
  <c r="BE47" i="1"/>
  <c r="AY47" i="1"/>
  <c r="AZ47" i="1"/>
  <c r="BB47" i="1"/>
  <c r="BC47" i="1"/>
  <c r="N47" i="1"/>
  <c r="M47" i="1"/>
  <c r="AP46" i="1"/>
  <c r="J46" i="1"/>
  <c r="AQ46" i="1"/>
  <c r="AT46" i="1"/>
  <c r="AS46" i="1"/>
  <c r="AR46" i="1"/>
  <c r="Q46" i="1"/>
  <c r="AU46" i="1"/>
  <c r="O46" i="1"/>
  <c r="AV46" i="1"/>
  <c r="AW46" i="1"/>
  <c r="AX46" i="1"/>
  <c r="BA46" i="1"/>
  <c r="S46" i="1"/>
  <c r="K46" i="1"/>
  <c r="BG46" i="1"/>
  <c r="BH46" i="1"/>
  <c r="BI46" i="1"/>
  <c r="BD46" i="1"/>
  <c r="L46" i="1"/>
  <c r="BF46" i="1"/>
  <c r="BE46" i="1"/>
  <c r="AY46" i="1"/>
  <c r="AZ46" i="1"/>
  <c r="BB46" i="1"/>
  <c r="BC46" i="1"/>
  <c r="N46" i="1"/>
  <c r="M46" i="1"/>
  <c r="AP45" i="1"/>
  <c r="J45" i="1"/>
  <c r="AQ45" i="1"/>
  <c r="AT45" i="1"/>
  <c r="AS45" i="1"/>
  <c r="AR45" i="1"/>
  <c r="Q45" i="1"/>
  <c r="AU45" i="1"/>
  <c r="O45" i="1"/>
  <c r="AV45" i="1"/>
  <c r="AW45" i="1"/>
  <c r="AX45" i="1"/>
  <c r="BA45" i="1"/>
  <c r="S45" i="1"/>
  <c r="K45" i="1"/>
  <c r="BG45" i="1"/>
  <c r="BH45" i="1"/>
  <c r="BI45" i="1"/>
  <c r="BD45" i="1"/>
  <c r="L45" i="1"/>
  <c r="BF45" i="1"/>
  <c r="BE45" i="1"/>
  <c r="AY45" i="1"/>
  <c r="AZ45" i="1"/>
  <c r="BB45" i="1"/>
  <c r="BC45" i="1"/>
  <c r="N45" i="1"/>
  <c r="M45" i="1"/>
  <c r="AP44" i="1"/>
  <c r="J44" i="1"/>
  <c r="AQ44" i="1"/>
  <c r="AT44" i="1"/>
  <c r="AS44" i="1"/>
  <c r="AR44" i="1"/>
  <c r="Q44" i="1"/>
  <c r="AU44" i="1"/>
  <c r="O44" i="1"/>
  <c r="AV44" i="1"/>
  <c r="AW44" i="1"/>
  <c r="AX44" i="1"/>
  <c r="BA44" i="1"/>
  <c r="S44" i="1"/>
  <c r="K44" i="1"/>
  <c r="BG44" i="1"/>
  <c r="BH44" i="1"/>
  <c r="BI44" i="1"/>
  <c r="BD44" i="1"/>
  <c r="L44" i="1"/>
  <c r="BF44" i="1"/>
  <c r="BE44" i="1"/>
  <c r="AY44" i="1"/>
  <c r="AZ44" i="1"/>
  <c r="BB44" i="1"/>
  <c r="BC44" i="1"/>
  <c r="N44" i="1"/>
  <c r="M44" i="1"/>
  <c r="AP19" i="1"/>
  <c r="J19" i="1"/>
  <c r="AQ19" i="1"/>
  <c r="AT19" i="1"/>
  <c r="AS19" i="1"/>
  <c r="AR19" i="1"/>
  <c r="Q19" i="1"/>
  <c r="AU19" i="1"/>
  <c r="O19" i="1"/>
  <c r="AV19" i="1"/>
  <c r="AW19" i="1"/>
  <c r="AX19" i="1"/>
  <c r="BA19" i="1"/>
  <c r="S19" i="1"/>
  <c r="K19" i="1"/>
  <c r="BG19" i="1"/>
  <c r="BH19" i="1"/>
  <c r="BI19" i="1"/>
  <c r="BD19" i="1"/>
  <c r="L19" i="1"/>
  <c r="BF19" i="1"/>
  <c r="BE19" i="1"/>
  <c r="AY19" i="1"/>
  <c r="AZ19" i="1"/>
  <c r="BB19" i="1"/>
  <c r="BC19" i="1"/>
  <c r="N19" i="1"/>
  <c r="M19" i="1"/>
  <c r="AP18" i="1"/>
  <c r="J18" i="1"/>
  <c r="AQ18" i="1"/>
  <c r="AT18" i="1"/>
  <c r="AS18" i="1"/>
  <c r="AR18" i="1"/>
  <c r="Q18" i="1"/>
  <c r="AU18" i="1"/>
  <c r="O18" i="1"/>
  <c r="AV18" i="1"/>
  <c r="AW18" i="1"/>
  <c r="AX18" i="1"/>
  <c r="BA18" i="1"/>
  <c r="S18" i="1"/>
  <c r="K18" i="1"/>
  <c r="BG18" i="1"/>
  <c r="BH18" i="1"/>
  <c r="BI18" i="1"/>
  <c r="BD18" i="1"/>
  <c r="L18" i="1"/>
  <c r="BF18" i="1"/>
  <c r="BE18" i="1"/>
  <c r="AY18" i="1"/>
  <c r="AZ18" i="1"/>
  <c r="BB18" i="1"/>
  <c r="BC18" i="1"/>
  <c r="N18" i="1"/>
  <c r="M18" i="1"/>
  <c r="AP17" i="1"/>
  <c r="J17" i="1"/>
  <c r="AQ17" i="1"/>
  <c r="AT17" i="1"/>
  <c r="AS17" i="1"/>
  <c r="AR17" i="1"/>
  <c r="Q17" i="1"/>
  <c r="AU17" i="1"/>
  <c r="O17" i="1"/>
  <c r="AV17" i="1"/>
  <c r="AW17" i="1"/>
  <c r="AX17" i="1"/>
  <c r="BA17" i="1"/>
  <c r="S17" i="1"/>
  <c r="K17" i="1"/>
  <c r="BG17" i="1"/>
  <c r="BH17" i="1"/>
  <c r="BI17" i="1"/>
  <c r="BD17" i="1"/>
  <c r="L17" i="1"/>
  <c r="BF17" i="1"/>
  <c r="BE17" i="1"/>
  <c r="AY17" i="1"/>
  <c r="AZ17" i="1"/>
  <c r="BB17" i="1"/>
  <c r="BC17" i="1"/>
  <c r="N17" i="1"/>
  <c r="M17" i="1"/>
  <c r="AP16" i="1"/>
  <c r="J16" i="1"/>
  <c r="AQ16" i="1"/>
  <c r="AT16" i="1"/>
  <c r="AS16" i="1"/>
  <c r="AR16" i="1"/>
  <c r="Q16" i="1"/>
  <c r="AU16" i="1"/>
  <c r="O16" i="1"/>
  <c r="AV16" i="1"/>
  <c r="AW16" i="1"/>
  <c r="AX16" i="1"/>
  <c r="BA16" i="1"/>
  <c r="S16" i="1"/>
  <c r="K16" i="1"/>
  <c r="BG16" i="1"/>
  <c r="BH16" i="1"/>
  <c r="BI16" i="1"/>
  <c r="BD16" i="1"/>
  <c r="L16" i="1"/>
  <c r="BF16" i="1"/>
  <c r="BE16" i="1"/>
  <c r="AY16" i="1"/>
  <c r="AZ16" i="1"/>
  <c r="BB16" i="1"/>
  <c r="BC16" i="1"/>
  <c r="N16" i="1"/>
  <c r="M16" i="1"/>
  <c r="AP43" i="1"/>
  <c r="J43" i="1"/>
  <c r="AQ43" i="1"/>
  <c r="AT43" i="1"/>
  <c r="AS43" i="1"/>
  <c r="AR43" i="1"/>
  <c r="Q43" i="1"/>
  <c r="AU43" i="1"/>
  <c r="O43" i="1"/>
  <c r="AV43" i="1"/>
  <c r="AW43" i="1"/>
  <c r="AX43" i="1"/>
  <c r="BA43" i="1"/>
  <c r="S43" i="1"/>
  <c r="K43" i="1"/>
  <c r="BG43" i="1"/>
  <c r="BH43" i="1"/>
  <c r="BI43" i="1"/>
  <c r="BD43" i="1"/>
  <c r="L43" i="1"/>
  <c r="BF43" i="1"/>
  <c r="BE43" i="1"/>
  <c r="AY43" i="1"/>
  <c r="AZ43" i="1"/>
  <c r="BB43" i="1"/>
  <c r="BC43" i="1"/>
  <c r="N43" i="1"/>
  <c r="M43" i="1"/>
  <c r="AP42" i="1"/>
  <c r="J42" i="1"/>
  <c r="AQ42" i="1"/>
  <c r="AT42" i="1"/>
  <c r="AS42" i="1"/>
  <c r="AR42" i="1"/>
  <c r="Q42" i="1"/>
  <c r="AU42" i="1"/>
  <c r="O42" i="1"/>
  <c r="AV42" i="1"/>
  <c r="AW42" i="1"/>
  <c r="AX42" i="1"/>
  <c r="BA42" i="1"/>
  <c r="S42" i="1"/>
  <c r="K42" i="1"/>
  <c r="BG42" i="1"/>
  <c r="BH42" i="1"/>
  <c r="BI42" i="1"/>
  <c r="BD42" i="1"/>
  <c r="L42" i="1"/>
  <c r="BF42" i="1"/>
  <c r="BE42" i="1"/>
  <c r="AY42" i="1"/>
  <c r="AZ42" i="1"/>
  <c r="BB42" i="1"/>
  <c r="BC42" i="1"/>
  <c r="N42" i="1"/>
  <c r="M42" i="1"/>
  <c r="AP41" i="1"/>
  <c r="J41" i="1"/>
  <c r="AQ41" i="1"/>
  <c r="AT41" i="1"/>
  <c r="AS41" i="1"/>
  <c r="AR41" i="1"/>
  <c r="Q41" i="1"/>
  <c r="AU41" i="1"/>
  <c r="O41" i="1"/>
  <c r="AV41" i="1"/>
  <c r="AW41" i="1"/>
  <c r="AX41" i="1"/>
  <c r="BA41" i="1"/>
  <c r="S41" i="1"/>
  <c r="K41" i="1"/>
  <c r="BG41" i="1"/>
  <c r="BH41" i="1"/>
  <c r="BI41" i="1"/>
  <c r="BD41" i="1"/>
  <c r="L41" i="1"/>
  <c r="BF41" i="1"/>
  <c r="BE41" i="1"/>
  <c r="AY41" i="1"/>
  <c r="AZ41" i="1"/>
  <c r="BB41" i="1"/>
  <c r="BC41" i="1"/>
  <c r="N41" i="1"/>
  <c r="M41" i="1"/>
  <c r="AP40" i="1"/>
  <c r="J40" i="1"/>
  <c r="AQ40" i="1"/>
  <c r="AT40" i="1"/>
  <c r="AS40" i="1"/>
  <c r="AR40" i="1"/>
  <c r="Q40" i="1"/>
  <c r="AU40" i="1"/>
  <c r="O40" i="1"/>
  <c r="AV40" i="1"/>
  <c r="AW40" i="1"/>
  <c r="AX40" i="1"/>
  <c r="BA40" i="1"/>
  <c r="S40" i="1"/>
  <c r="K40" i="1"/>
  <c r="BG40" i="1"/>
  <c r="BH40" i="1"/>
  <c r="BI40" i="1"/>
  <c r="BD40" i="1"/>
  <c r="L40" i="1"/>
  <c r="BF40" i="1"/>
  <c r="BE40" i="1"/>
  <c r="AY40" i="1"/>
  <c r="AZ40" i="1"/>
  <c r="BB40" i="1"/>
  <c r="BC40" i="1"/>
  <c r="N40" i="1"/>
  <c r="M40" i="1"/>
  <c r="AP15" i="1"/>
  <c r="J15" i="1"/>
  <c r="AQ15" i="1"/>
  <c r="AT15" i="1"/>
  <c r="AS15" i="1"/>
  <c r="AR15" i="1"/>
  <c r="Q15" i="1"/>
  <c r="AU15" i="1"/>
  <c r="O15" i="1"/>
  <c r="AV15" i="1"/>
  <c r="AW15" i="1"/>
  <c r="AX15" i="1"/>
  <c r="BA15" i="1"/>
  <c r="S15" i="1"/>
  <c r="K15" i="1"/>
  <c r="BG15" i="1"/>
  <c r="BH15" i="1"/>
  <c r="BI15" i="1"/>
  <c r="BD15" i="1"/>
  <c r="L15" i="1"/>
  <c r="BF15" i="1"/>
  <c r="BE15" i="1"/>
  <c r="AY15" i="1"/>
  <c r="AZ15" i="1"/>
  <c r="BB15" i="1"/>
  <c r="BC15" i="1"/>
  <c r="N15" i="1"/>
  <c r="M15" i="1"/>
  <c r="AP14" i="1"/>
  <c r="J14" i="1"/>
  <c r="AQ14" i="1"/>
  <c r="AT14" i="1"/>
  <c r="AS14" i="1"/>
  <c r="AR14" i="1"/>
  <c r="Q14" i="1"/>
  <c r="AU14" i="1"/>
  <c r="O14" i="1"/>
  <c r="AV14" i="1"/>
  <c r="AW14" i="1"/>
  <c r="AX14" i="1"/>
  <c r="BA14" i="1"/>
  <c r="S14" i="1"/>
  <c r="K14" i="1"/>
  <c r="BG14" i="1"/>
  <c r="BH14" i="1"/>
  <c r="BI14" i="1"/>
  <c r="BD14" i="1"/>
  <c r="L14" i="1"/>
  <c r="BF14" i="1"/>
  <c r="BE14" i="1"/>
  <c r="AY14" i="1"/>
  <c r="AZ14" i="1"/>
  <c r="BB14" i="1"/>
  <c r="BC14" i="1"/>
  <c r="N14" i="1"/>
  <c r="M14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</calcChain>
</file>

<file path=xl/sharedStrings.xml><?xml version="1.0" encoding="utf-8"?>
<sst xmlns="http://schemas.openxmlformats.org/spreadsheetml/2006/main" count="797" uniqueCount="128">
  <si>
    <t>OPEN 6.1.4</t>
  </si>
  <si>
    <t>Thr Jul 14 2011 12:20:55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</si>
  <si>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</si>
  <si>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</si>
  <si>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</si>
  <si>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</si>
  <si>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</si>
  <si>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</si>
  <si>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</si>
  <si>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</si>
  <si>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</si>
  <si>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</si>
  <si>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</si>
  <si>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</si>
  <si>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</si>
  <si>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</si>
  <si>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</si>
  <si>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</si>
  <si>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</si>
  <si>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</si>
  <si>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</si>
  <si>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</si>
  <si>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</si>
  <si>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</si>
  <si>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</si>
  <si>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</si>
  <si>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</si>
  <si>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</si>
  <si>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</si>
  <si>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</si>
  <si>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</si>
  <si>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</si>
  <si>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</si>
  <si>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</si>
  <si>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</si>
  <si>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</si>
  <si>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</si>
  <si>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</si>
  <si>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</si>
  <si>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</si>
  <si>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</si>
  <si>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</si>
  <si>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</si>
  <si>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</si>
  <si>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</si>
  <si>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</si>
  <si>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</si>
  <si>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</si>
  <si>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</si>
  <si>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</si>
  <si>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</si>
  <si>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</si>
  <si>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</si>
  <si>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</si>
  <si>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</si>
  <si>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</si>
  <si>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</si>
  <si>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</si>
  <si>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</si>
  <si>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</si>
  <si>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</si>
  <si>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</si>
  <si>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</si>
  <si>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</si>
  <si>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</si>
  <si>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</si>
  <si>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</si>
  <si>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</si>
  <si>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</si>
  <si>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</si>
  <si>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</si>
  <si>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</si>
  <si>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</si>
  <si>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12:23:14</t>
  </si>
  <si>
    <t>m5</t>
  </si>
  <si>
    <t>b</t>
  </si>
  <si>
    <t>tlat</t>
  </si>
  <si>
    <t>12:28:26</t>
  </si>
  <si>
    <t>t</t>
  </si>
  <si>
    <t>12:35:18</t>
  </si>
  <si>
    <t>sam</t>
  </si>
  <si>
    <t>12:37:50</t>
  </si>
  <si>
    <t>12:39:57</t>
  </si>
  <si>
    <t>12:42:18</t>
  </si>
  <si>
    <t>13:39:38</t>
  </si>
  <si>
    <t>13:41:02</t>
  </si>
  <si>
    <t>13:42:48</t>
  </si>
  <si>
    <t>13:45:11</t>
  </si>
  <si>
    <t>14:09:50</t>
  </si>
  <si>
    <t>14:13:06</t>
  </si>
  <si>
    <t>14:15:39</t>
  </si>
  <si>
    <t>14:17:56</t>
  </si>
  <si>
    <t>14:53:39</t>
  </si>
  <si>
    <t>scal</t>
  </si>
  <si>
    <t>14:56:04</t>
  </si>
  <si>
    <t>14:58:05</t>
  </si>
  <si>
    <t>15:01:48</t>
  </si>
  <si>
    <t>08:54:48</t>
  </si>
  <si>
    <t>m4n</t>
  </si>
  <si>
    <t>08:55:54</t>
  </si>
  <si>
    <t>09:00:45</t>
  </si>
  <si>
    <t>stab</t>
  </si>
  <si>
    <t>09:03:53</t>
  </si>
  <si>
    <t>09:26:03</t>
  </si>
  <si>
    <t>09:28:20</t>
  </si>
  <si>
    <t>09:30:53</t>
  </si>
  <si>
    <t>09:32:34</t>
  </si>
  <si>
    <t>09:49:10</t>
  </si>
  <si>
    <t>tdom</t>
  </si>
  <si>
    <t>09:50:41</t>
  </si>
  <si>
    <t>09:55:31</t>
  </si>
  <si>
    <t>09:57:21</t>
  </si>
  <si>
    <t>10:00:08</t>
  </si>
  <si>
    <t>10:03:25</t>
  </si>
  <si>
    <t>10:19:58</t>
  </si>
  <si>
    <t>10:22:10</t>
  </si>
  <si>
    <t>10:25:42</t>
  </si>
  <si>
    <t>10:27:17</t>
  </si>
  <si>
    <t>10:31:52</t>
  </si>
  <si>
    <t>10:36:41</t>
  </si>
  <si>
    <t>11:02:15</t>
  </si>
  <si>
    <t>11:06:04</t>
  </si>
  <si>
    <t>11:34:06</t>
  </si>
  <si>
    <t>11:37:50</t>
  </si>
  <si>
    <t>11:40:11</t>
  </si>
  <si>
    <t>11:42:54</t>
  </si>
  <si>
    <t>sac</t>
  </si>
  <si>
    <t>11:44:50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</si>
</sst>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4"/>
  <sheetViews>
    <sheetView workbookViewId="0">
      <selection activeCell="A8" sqref="A8:XFD8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29</v>
      </c>
      <c r="B10" s="1" t="s">
        <v>125</v>
      </c>
      <c r="C10" s="1" t="s">
        <v>98</v>
      </c>
      <c r="D10" s="1">
        <v>9</v>
      </c>
      <c r="E10" s="1" t="s">
        <v>78</v>
      </c>
      <c r="F10" s="1" t="s">
        <v>126</v>
      </c>
      <c r="G10" s="1">
        <v>0</v>
      </c>
      <c r="H10" s="1">
        <v>10390.5</v>
      </c>
      <c r="I10" s="1">
        <v>0</v>
      </c>
      <c r="J10">
        <f t="shared" ref="J10:J54" si="0">(W10-X10*(1000-Y10)/(1000-Z10))*AP10</f>
        <v>23.362906648079814</v>
      </c>
      <c r="K10">
        <f t="shared" ref="K10:K54" si="1">IF(BA10&lt;&gt;0,1/(1/BA10-1/S10),0)</f>
        <v>0.51107641805685899</v>
      </c>
      <c r="L10">
        <f t="shared" ref="L10:L54" si="2">((BD10-AQ10/2)*X10-J10)/(BD10+AQ10/2)</f>
        <v>291.26360432267683</v>
      </c>
      <c r="M10">
        <f t="shared" ref="M10:M54" si="3">AQ10*1000</f>
        <v>11.776240543191918</v>
      </c>
      <c r="N10">
        <f t="shared" ref="N10:N54" si="4">(AV10-BB10)</f>
        <v>2.390669430158979</v>
      </c>
      <c r="O10">
        <f t="shared" ref="O10:O54" si="5">(U10+AU10*I10)</f>
        <v>34.41461181640625</v>
      </c>
      <c r="P10" s="1">
        <v>2</v>
      </c>
      <c r="Q10">
        <f t="shared" ref="Q10:Q54" si="6">(P10*AJ10+AK10)</f>
        <v>2.2982609868049622</v>
      </c>
      <c r="R10" s="1">
        <v>1</v>
      </c>
      <c r="S10">
        <f t="shared" ref="S10:S54" si="7">Q10*(R10+1)*(R10+1)/(R10*R10+1)</f>
        <v>4.5965219736099243</v>
      </c>
      <c r="T10" s="1">
        <v>35.011932373046875</v>
      </c>
      <c r="U10" s="1">
        <v>34.41461181640625</v>
      </c>
      <c r="V10" s="1">
        <v>34.905254364013672</v>
      </c>
      <c r="W10" s="1">
        <v>398.96591186523438</v>
      </c>
      <c r="X10" s="1">
        <v>385.02120971679688</v>
      </c>
      <c r="Y10" s="1">
        <v>25.813264846801758</v>
      </c>
      <c r="Z10" s="1">
        <v>31.514270782470703</v>
      </c>
      <c r="AA10" s="1">
        <v>44.593887329101562</v>
      </c>
      <c r="AB10" s="1">
        <v>54.442703247070312</v>
      </c>
      <c r="AC10" s="1">
        <v>400.10906982421875</v>
      </c>
      <c r="AD10" s="1">
        <v>1573.9638671875</v>
      </c>
      <c r="AE10" s="1">
        <v>1618.4039306640625</v>
      </c>
      <c r="AF10" s="1">
        <v>97.643341064453125</v>
      </c>
      <c r="AG10" s="1">
        <v>21.66221809387207</v>
      </c>
      <c r="AH10" s="1">
        <v>-0.23080632090568542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54" si="8">AC10*0.000001/(P10*0.0001)</f>
        <v>2.0005453491210936</v>
      </c>
      <c r="AQ10">
        <f t="shared" ref="AQ10:AQ54" si="9">(Z10-Y10)/(1000-Z10)*AP10</f>
        <v>1.1776240543191917E-2</v>
      </c>
      <c r="AR10">
        <f t="shared" ref="AR10:AR54" si="10">(U10+273.15)</f>
        <v>307.56461181640623</v>
      </c>
      <c r="AS10">
        <f t="shared" ref="AS10:AS54" si="11">(T10+273.15)</f>
        <v>308.16193237304685</v>
      </c>
      <c r="AT10">
        <f t="shared" ref="AT10:AT54" si="12">(AD10*AL10+AE10*AM10)*AN10</f>
        <v>299.05313101300271</v>
      </c>
      <c r="AU10">
        <f t="shared" ref="AU10:AU54" si="13">((AT10+0.00000010773*(AS10^4-AR10^4))-AQ10*44100)/(Q10*51.4+0.00000043092*AR10^3)</f>
        <v>-1.6283135396206685</v>
      </c>
      <c r="AV10">
        <f t="shared" ref="AV10:AV54" si="14">0.61365*EXP(17.502*O10/(240.97+O10))</f>
        <v>5.4678281205692958</v>
      </c>
      <c r="AW10">
        <f t="shared" ref="AW10:AW54" si="15">AV10*1000/AF10</f>
        <v>55.99796218525595</v>
      </c>
      <c r="AX10">
        <f t="shared" ref="AX10:AX54" si="16">(AW10-Z10)</f>
        <v>24.483691402785247</v>
      </c>
      <c r="AY10">
        <f t="shared" ref="AY10:AY54" si="17">IF(I10,U10,(T10+U10)/2)</f>
        <v>34.713272094726562</v>
      </c>
      <c r="AZ10">
        <f t="shared" ref="AZ10:AZ54" si="18">0.61365*EXP(17.502*AY10/(240.97+AY10))</f>
        <v>5.5593027396717458</v>
      </c>
      <c r="BA10">
        <f t="shared" ref="BA10:BA54" si="19">IF(AX10&lt;&gt;0,(1000-(AW10+Z10)/2)/AX10*AQ10,0)</f>
        <v>0.45993709873997918</v>
      </c>
      <c r="BB10">
        <f t="shared" ref="BB10:BB54" si="20">Z10*AF10/1000</f>
        <v>3.0771586904103168</v>
      </c>
      <c r="BC10">
        <f t="shared" ref="BC10:BC54" si="21">(AZ10-BB10)</f>
        <v>2.4821440492614291</v>
      </c>
      <c r="BD10">
        <f t="shared" ref="BD10:BD54" si="22">1/(1.6/K10+1.37/S10)</f>
        <v>0.29165583800962858</v>
      </c>
      <c r="BE10">
        <f t="shared" ref="BE10:BE54" si="23">L10*AF10*0.001</f>
        <v>28.439951456541056</v>
      </c>
      <c r="BF10">
        <f t="shared" ref="BF10:BF54" si="24">L10/X10</f>
        <v>0.75648716738726252</v>
      </c>
      <c r="BG10">
        <f t="shared" ref="BG10:BG54" si="25">(1-AQ10*AF10/AV10/K10)*100</f>
        <v>58.852012163561085</v>
      </c>
      <c r="BH10">
        <f t="shared" ref="BH10:BH54" si="26">(X10-J10/(S10/1.35))</f>
        <v>378.15951642870027</v>
      </c>
      <c r="BI10">
        <f t="shared" ref="BI10:BI54" si="27">J10*BG10/100/BH10</f>
        <v>3.6359102613993707E-2</v>
      </c>
    </row>
    <row r="11" spans="1:61">
      <c r="A11" s="1">
        <v>30</v>
      </c>
      <c r="B11" s="1" t="s">
        <v>127</v>
      </c>
      <c r="C11" s="1" t="s">
        <v>98</v>
      </c>
      <c r="D11" s="1">
        <v>9</v>
      </c>
      <c r="E11" s="1" t="s">
        <v>75</v>
      </c>
      <c r="F11" s="1" t="s">
        <v>126</v>
      </c>
      <c r="G11" s="1">
        <v>0</v>
      </c>
      <c r="H11" s="1">
        <v>10512.5</v>
      </c>
      <c r="I11" s="1">
        <v>0</v>
      </c>
      <c r="J11">
        <f t="shared" si="0"/>
        <v>-1.9335910372589709</v>
      </c>
      <c r="K11">
        <f t="shared" si="1"/>
        <v>6.2970755292380165E-2</v>
      </c>
      <c r="L11">
        <f t="shared" si="2"/>
        <v>431.28849622807456</v>
      </c>
      <c r="M11">
        <f t="shared" si="3"/>
        <v>1.8749062631943936</v>
      </c>
      <c r="N11">
        <f t="shared" si="4"/>
        <v>2.8362510168644306</v>
      </c>
      <c r="O11">
        <f t="shared" si="5"/>
        <v>34.833553314208984</v>
      </c>
      <c r="P11" s="1">
        <v>5</v>
      </c>
      <c r="Q11">
        <f t="shared" si="6"/>
        <v>1.6395652592182159</v>
      </c>
      <c r="R11" s="1">
        <v>1</v>
      </c>
      <c r="S11">
        <f t="shared" si="7"/>
        <v>3.2791305184364319</v>
      </c>
      <c r="T11" s="1">
        <v>35.377407073974609</v>
      </c>
      <c r="U11" s="1">
        <v>34.833553314208984</v>
      </c>
      <c r="V11" s="1">
        <v>35.30108642578125</v>
      </c>
      <c r="W11" s="1">
        <v>400.03811645507812</v>
      </c>
      <c r="X11" s="1">
        <v>401.5137939453125</v>
      </c>
      <c r="Y11" s="1">
        <v>25.992311477661133</v>
      </c>
      <c r="Z11" s="1">
        <v>28.26921272277832</v>
      </c>
      <c r="AA11" s="1">
        <v>44.004257202148438</v>
      </c>
      <c r="AB11" s="1">
        <v>47.858989715576172</v>
      </c>
      <c r="AC11" s="1">
        <v>400.08413696289062</v>
      </c>
      <c r="AD11" s="1">
        <v>17.775114059448242</v>
      </c>
      <c r="AE11" s="1">
        <v>50.413372039794922</v>
      </c>
      <c r="AF11" s="1">
        <v>97.642120361328125</v>
      </c>
      <c r="AG11" s="1">
        <v>21.66221809387207</v>
      </c>
      <c r="AH11" s="1">
        <v>-0.23080632090568542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0.80016827392578116</v>
      </c>
      <c r="AQ11">
        <f t="shared" si="9"/>
        <v>1.8749062631943935E-3</v>
      </c>
      <c r="AR11">
        <f t="shared" si="10"/>
        <v>307.98355331420896</v>
      </c>
      <c r="AS11">
        <f t="shared" si="11"/>
        <v>308.52740707397459</v>
      </c>
      <c r="AT11">
        <f t="shared" si="12"/>
        <v>3.3772716289159916</v>
      </c>
      <c r="AU11">
        <f t="shared" si="13"/>
        <v>-0.74788176867167544</v>
      </c>
      <c r="AV11">
        <f t="shared" si="14"/>
        <v>5.5965168880619398</v>
      </c>
      <c r="AW11">
        <f t="shared" si="15"/>
        <v>57.316625933068948</v>
      </c>
      <c r="AX11">
        <f t="shared" si="16"/>
        <v>29.047413210290628</v>
      </c>
      <c r="AY11">
        <f t="shared" si="17"/>
        <v>35.105480194091797</v>
      </c>
      <c r="AZ11">
        <f t="shared" si="18"/>
        <v>5.6814481627198541</v>
      </c>
      <c r="BA11">
        <f t="shared" si="19"/>
        <v>6.1784281365553681E-2</v>
      </c>
      <c r="BB11">
        <f t="shared" si="20"/>
        <v>2.7602658711975092</v>
      </c>
      <c r="BC11">
        <f t="shared" si="21"/>
        <v>2.9211822915223449</v>
      </c>
      <c r="BD11">
        <f t="shared" si="22"/>
        <v>3.8720048697248183E-2</v>
      </c>
      <c r="BE11">
        <f t="shared" si="23"/>
        <v>42.111923259157869</v>
      </c>
      <c r="BF11">
        <f t="shared" si="24"/>
        <v>1.0741561130196624</v>
      </c>
      <c r="BG11">
        <f t="shared" si="25"/>
        <v>48.053051547257574</v>
      </c>
      <c r="BH11">
        <f t="shared" si="26"/>
        <v>402.30984274105981</v>
      </c>
      <c r="BI11">
        <f t="shared" si="27"/>
        <v>-2.3095370759925395E-3</v>
      </c>
    </row>
    <row r="12" spans="1:61">
      <c r="A12" s="1">
        <v>3</v>
      </c>
      <c r="B12" s="1" t="s">
        <v>79</v>
      </c>
      <c r="C12" s="1" t="s">
        <v>74</v>
      </c>
      <c r="D12" s="1">
        <v>25</v>
      </c>
      <c r="E12" s="1" t="s">
        <v>78</v>
      </c>
      <c r="F12" s="1" t="s">
        <v>80</v>
      </c>
      <c r="G12" s="1">
        <v>0</v>
      </c>
      <c r="H12" s="1">
        <v>859.5</v>
      </c>
      <c r="I12" s="1">
        <v>0</v>
      </c>
      <c r="J12">
        <f t="shared" si="0"/>
        <v>31.458644051084367</v>
      </c>
      <c r="K12">
        <f t="shared" si="1"/>
        <v>0.5159552263614402</v>
      </c>
      <c r="L12">
        <f t="shared" si="2"/>
        <v>264.04545788769565</v>
      </c>
      <c r="M12">
        <f t="shared" si="3"/>
        <v>14.524538148931727</v>
      </c>
      <c r="N12">
        <f t="shared" si="4"/>
        <v>2.8924233495969887</v>
      </c>
      <c r="O12">
        <f t="shared" si="5"/>
        <v>36.845718383789062</v>
      </c>
      <c r="P12" s="1">
        <v>1.5</v>
      </c>
      <c r="Q12">
        <f t="shared" si="6"/>
        <v>2.4080436080694199</v>
      </c>
      <c r="R12" s="1">
        <v>1</v>
      </c>
      <c r="S12">
        <f t="shared" si="7"/>
        <v>4.8160872161388397</v>
      </c>
      <c r="T12" s="1">
        <v>36.469219207763672</v>
      </c>
      <c r="U12" s="1">
        <v>36.845718383789062</v>
      </c>
      <c r="V12" s="1">
        <v>36.391387939453125</v>
      </c>
      <c r="W12" s="1">
        <v>400.4757080078125</v>
      </c>
      <c r="X12" s="1">
        <v>386.54464721679688</v>
      </c>
      <c r="Y12" s="1">
        <v>29.14771842956543</v>
      </c>
      <c r="Z12" s="1">
        <v>34.417804718017578</v>
      </c>
      <c r="AA12" s="1">
        <v>46.455020904541016</v>
      </c>
      <c r="AB12" s="1">
        <v>54.854373931884766</v>
      </c>
      <c r="AC12" s="1">
        <v>399.1766357421875</v>
      </c>
      <c r="AD12" s="1">
        <v>1145.903076171875</v>
      </c>
      <c r="AE12" s="1">
        <v>1732.31787109375</v>
      </c>
      <c r="AF12" s="1">
        <v>97.6109619140625</v>
      </c>
      <c r="AG12" s="1">
        <v>15.544315338134766</v>
      </c>
      <c r="AH12" s="1">
        <v>-0.75834810733795166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2.6611775716145827</v>
      </c>
      <c r="AQ12">
        <f t="shared" si="9"/>
        <v>1.4524538148931726E-2</v>
      </c>
      <c r="AR12">
        <f t="shared" si="10"/>
        <v>309.99571838378904</v>
      </c>
      <c r="AS12">
        <f t="shared" si="11"/>
        <v>309.61921920776365</v>
      </c>
      <c r="AT12">
        <f t="shared" si="12"/>
        <v>217.72158174061042</v>
      </c>
      <c r="AU12">
        <f t="shared" si="13"/>
        <v>-3.1303233646006308</v>
      </c>
      <c r="AV12">
        <f t="shared" si="14"/>
        <v>6.2519783750930431</v>
      </c>
      <c r="AW12">
        <f t="shared" si="15"/>
        <v>64.049961730705377</v>
      </c>
      <c r="AX12">
        <f t="shared" si="16"/>
        <v>29.632157012687799</v>
      </c>
      <c r="AY12">
        <f t="shared" si="17"/>
        <v>36.657468795776367</v>
      </c>
      <c r="AZ12">
        <f t="shared" si="18"/>
        <v>6.1879533715133199</v>
      </c>
      <c r="BA12">
        <f t="shared" si="19"/>
        <v>0.46602880539228242</v>
      </c>
      <c r="BB12">
        <f t="shared" si="20"/>
        <v>3.3595550254960544</v>
      </c>
      <c r="BC12">
        <f t="shared" si="21"/>
        <v>2.8283983460172655</v>
      </c>
      <c r="BD12">
        <f t="shared" si="22"/>
        <v>0.29537668493731323</v>
      </c>
      <c r="BE12">
        <f t="shared" si="23"/>
        <v>25.773731133457055</v>
      </c>
      <c r="BF12">
        <f t="shared" si="24"/>
        <v>0.68309174577601506</v>
      </c>
      <c r="BG12">
        <f t="shared" si="25"/>
        <v>56.048728765442426</v>
      </c>
      <c r="BH12">
        <f t="shared" si="26"/>
        <v>377.72645776901265</v>
      </c>
      <c r="BI12">
        <f t="shared" si="27"/>
        <v>4.6679732687035368E-2</v>
      </c>
    </row>
    <row r="13" spans="1:61">
      <c r="A13" s="1">
        <v>4</v>
      </c>
      <c r="B13" s="1" t="s">
        <v>81</v>
      </c>
      <c r="C13" s="1" t="s">
        <v>74</v>
      </c>
      <c r="D13" s="1">
        <v>25</v>
      </c>
      <c r="E13" s="1" t="s">
        <v>75</v>
      </c>
      <c r="F13" s="1" t="s">
        <v>80</v>
      </c>
      <c r="G13" s="1">
        <v>0</v>
      </c>
      <c r="H13" s="1">
        <v>1019</v>
      </c>
      <c r="I13" s="1">
        <v>0</v>
      </c>
      <c r="J13">
        <f t="shared" si="0"/>
        <v>9.7293729733258214</v>
      </c>
      <c r="K13">
        <f t="shared" si="1"/>
        <v>7.3975313890417421E-2</v>
      </c>
      <c r="L13">
        <f t="shared" si="2"/>
        <v>166.55833275958202</v>
      </c>
      <c r="M13">
        <f t="shared" si="3"/>
        <v>2.4339018931891228</v>
      </c>
      <c r="N13">
        <f t="shared" si="4"/>
        <v>3.1118266467531535</v>
      </c>
      <c r="O13">
        <f t="shared" si="5"/>
        <v>36.329574584960938</v>
      </c>
      <c r="P13" s="1">
        <v>2</v>
      </c>
      <c r="Q13">
        <f t="shared" si="6"/>
        <v>2.2982609868049622</v>
      </c>
      <c r="R13" s="1">
        <v>1</v>
      </c>
      <c r="S13">
        <f t="shared" si="7"/>
        <v>4.5965219736099243</v>
      </c>
      <c r="T13" s="1">
        <v>36.505786895751953</v>
      </c>
      <c r="U13" s="1">
        <v>36.329574584960938</v>
      </c>
      <c r="V13" s="1">
        <v>36.508068084716797</v>
      </c>
      <c r="W13" s="1">
        <v>400.23092651367188</v>
      </c>
      <c r="X13" s="1">
        <v>394.87445068359375</v>
      </c>
      <c r="Y13" s="1">
        <v>29.205362319946289</v>
      </c>
      <c r="Z13" s="1">
        <v>30.387815475463867</v>
      </c>
      <c r="AA13" s="1">
        <v>46.450325012207031</v>
      </c>
      <c r="AB13" s="1">
        <v>48.330986022949219</v>
      </c>
      <c r="AC13" s="1">
        <v>399.16015625</v>
      </c>
      <c r="AD13" s="1">
        <v>70.126853942871094</v>
      </c>
      <c r="AE13" s="1">
        <v>25.594734191894531</v>
      </c>
      <c r="AF13" s="1">
        <v>97.603805541992188</v>
      </c>
      <c r="AG13" s="1">
        <v>15.544315338134766</v>
      </c>
      <c r="AH13" s="1">
        <v>-0.75834810733795166</v>
      </c>
      <c r="AI13" s="1">
        <v>0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1.9958007812499998</v>
      </c>
      <c r="AQ13">
        <f t="shared" si="9"/>
        <v>2.433901893189123E-3</v>
      </c>
      <c r="AR13">
        <f t="shared" si="10"/>
        <v>309.47957458496091</v>
      </c>
      <c r="AS13">
        <f t="shared" si="11"/>
        <v>309.65578689575193</v>
      </c>
      <c r="AT13">
        <f t="shared" si="12"/>
        <v>13.324102081950059</v>
      </c>
      <c r="AU13">
        <f t="shared" si="13"/>
        <v>-0.70096074984312451</v>
      </c>
      <c r="AV13">
        <f t="shared" si="14"/>
        <v>6.0777930792662698</v>
      </c>
      <c r="AW13">
        <f t="shared" si="15"/>
        <v>62.270042090227875</v>
      </c>
      <c r="AX13">
        <f t="shared" si="16"/>
        <v>31.882226614764008</v>
      </c>
      <c r="AY13">
        <f t="shared" si="17"/>
        <v>36.417680740356445</v>
      </c>
      <c r="AZ13">
        <f t="shared" si="18"/>
        <v>6.107224814383633</v>
      </c>
      <c r="BA13">
        <f t="shared" si="19"/>
        <v>7.2803629864429134E-2</v>
      </c>
      <c r="BB13">
        <f t="shared" si="20"/>
        <v>2.9659664325131163</v>
      </c>
      <c r="BC13">
        <f t="shared" si="21"/>
        <v>3.1412583818705166</v>
      </c>
      <c r="BD13">
        <f t="shared" si="22"/>
        <v>4.5606106241048404E-2</v>
      </c>
      <c r="BE13">
        <f t="shared" si="23"/>
        <v>16.256727122064671</v>
      </c>
      <c r="BF13">
        <f t="shared" si="24"/>
        <v>0.42180073304626742</v>
      </c>
      <c r="BG13">
        <f t="shared" si="25"/>
        <v>47.163128777440008</v>
      </c>
      <c r="BH13">
        <f t="shared" si="26"/>
        <v>392.01693067402999</v>
      </c>
      <c r="BI13">
        <f t="shared" si="27"/>
        <v>1.1705302362215265E-2</v>
      </c>
    </row>
    <row r="14" spans="1:61">
      <c r="A14" s="1">
        <v>1</v>
      </c>
      <c r="B14" s="1" t="s">
        <v>84</v>
      </c>
      <c r="C14" s="1" t="s">
        <v>74</v>
      </c>
      <c r="D14" s="1">
        <v>22</v>
      </c>
      <c r="E14" s="1" t="s">
        <v>78</v>
      </c>
      <c r="F14" s="1" t="s">
        <v>80</v>
      </c>
      <c r="G14" s="1">
        <v>0</v>
      </c>
      <c r="H14" s="1">
        <v>12</v>
      </c>
      <c r="I14" s="1">
        <v>0</v>
      </c>
      <c r="J14">
        <f t="shared" si="0"/>
        <v>10.902361778994264</v>
      </c>
      <c r="K14">
        <f t="shared" si="1"/>
        <v>0.26309382180274243</v>
      </c>
      <c r="L14">
        <f t="shared" si="2"/>
        <v>300.55021991952714</v>
      </c>
      <c r="M14">
        <f t="shared" si="3"/>
        <v>9.6555036554802243</v>
      </c>
      <c r="N14">
        <f t="shared" si="4"/>
        <v>3.5833741142176128</v>
      </c>
      <c r="O14">
        <f t="shared" si="5"/>
        <v>38.851779937744141</v>
      </c>
      <c r="P14" s="1">
        <v>2</v>
      </c>
      <c r="Q14">
        <f t="shared" si="6"/>
        <v>2.2982609868049622</v>
      </c>
      <c r="R14" s="1">
        <v>1</v>
      </c>
      <c r="S14">
        <f t="shared" si="7"/>
        <v>4.5965219736099243</v>
      </c>
      <c r="T14" s="1">
        <v>37.709457397460938</v>
      </c>
      <c r="U14" s="1">
        <v>38.851779937744141</v>
      </c>
      <c r="V14" s="1">
        <v>37.548881530761719</v>
      </c>
      <c r="W14" s="1">
        <v>398.73751831054688</v>
      </c>
      <c r="X14" s="1">
        <v>391.41384887695312</v>
      </c>
      <c r="Y14" s="1">
        <v>30.081878662109375</v>
      </c>
      <c r="Z14" s="1">
        <v>34.731063842773438</v>
      </c>
      <c r="AA14" s="1">
        <v>44.7718505859375</v>
      </c>
      <c r="AB14" s="1">
        <v>51.691383361816406</v>
      </c>
      <c r="AC14" s="1">
        <v>400.937255859375</v>
      </c>
      <c r="AD14" s="1">
        <v>1898.4552001953125</v>
      </c>
      <c r="AE14" s="1">
        <v>912.7308349609375</v>
      </c>
      <c r="AF14" s="1">
        <v>97.53302001953125</v>
      </c>
      <c r="AG14" s="1">
        <v>23.734088897705078</v>
      </c>
      <c r="AH14" s="1">
        <v>-0.52818059921264648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2.0046862792968749</v>
      </c>
      <c r="AQ14">
        <f t="shared" si="9"/>
        <v>9.655503655480225E-3</v>
      </c>
      <c r="AR14">
        <f t="shared" si="10"/>
        <v>312.00177993774412</v>
      </c>
      <c r="AS14">
        <f t="shared" si="11"/>
        <v>310.85945739746091</v>
      </c>
      <c r="AT14">
        <f t="shared" si="12"/>
        <v>360.70648351083946</v>
      </c>
      <c r="AU14">
        <f t="shared" si="13"/>
        <v>-0.6094406009112382</v>
      </c>
      <c r="AV14">
        <f t="shared" si="14"/>
        <v>6.9707996592944523</v>
      </c>
      <c r="AW14">
        <f t="shared" si="15"/>
        <v>71.471176201644639</v>
      </c>
      <c r="AX14">
        <f t="shared" si="16"/>
        <v>36.740112358871201</v>
      </c>
      <c r="AY14">
        <f t="shared" si="17"/>
        <v>38.280618667602539</v>
      </c>
      <c r="AZ14">
        <f t="shared" si="18"/>
        <v>6.7591880400187305</v>
      </c>
      <c r="BA14">
        <f t="shared" si="19"/>
        <v>0.24885023506979262</v>
      </c>
      <c r="BB14">
        <f t="shared" si="20"/>
        <v>3.3874255450768396</v>
      </c>
      <c r="BC14">
        <f t="shared" si="21"/>
        <v>3.371762494941891</v>
      </c>
      <c r="BD14">
        <f t="shared" si="22"/>
        <v>0.15675130676907573</v>
      </c>
      <c r="BE14">
        <f t="shared" si="23"/>
        <v>29.313570616285762</v>
      </c>
      <c r="BF14">
        <f t="shared" si="24"/>
        <v>0.76785790993820879</v>
      </c>
      <c r="BG14">
        <f t="shared" si="25"/>
        <v>48.650838819246701</v>
      </c>
      <c r="BH14">
        <f t="shared" si="26"/>
        <v>388.21182167331</v>
      </c>
      <c r="BI14">
        <f t="shared" si="27"/>
        <v>1.3662877224416885E-2</v>
      </c>
    </row>
    <row r="15" spans="1:61">
      <c r="A15" s="1">
        <v>2</v>
      </c>
      <c r="B15" s="1" t="s">
        <v>85</v>
      </c>
      <c r="C15" s="1" t="s">
        <v>74</v>
      </c>
      <c r="D15" s="1">
        <v>22</v>
      </c>
      <c r="E15" s="1" t="s">
        <v>75</v>
      </c>
      <c r="F15" s="1" t="s">
        <v>80</v>
      </c>
      <c r="G15" s="1">
        <v>0</v>
      </c>
      <c r="H15" s="1">
        <v>107.5</v>
      </c>
      <c r="I15" s="1">
        <v>0</v>
      </c>
      <c r="J15">
        <f t="shared" si="0"/>
        <v>-2.4599178369825099</v>
      </c>
      <c r="K15">
        <f t="shared" si="1"/>
        <v>3.1152790399726678E-2</v>
      </c>
      <c r="L15">
        <f t="shared" si="2"/>
        <v>499.77163768933394</v>
      </c>
      <c r="M15">
        <f t="shared" si="3"/>
        <v>1.1827476280974869</v>
      </c>
      <c r="N15">
        <f t="shared" si="4"/>
        <v>3.5436470593911431</v>
      </c>
      <c r="O15">
        <f t="shared" si="5"/>
        <v>37.819934844970703</v>
      </c>
      <c r="P15" s="1">
        <v>2</v>
      </c>
      <c r="Q15">
        <f t="shared" si="6"/>
        <v>2.2982609868049622</v>
      </c>
      <c r="R15" s="1">
        <v>1</v>
      </c>
      <c r="S15">
        <f t="shared" si="7"/>
        <v>4.5965219736099243</v>
      </c>
      <c r="T15" s="1">
        <v>37.931190490722656</v>
      </c>
      <c r="U15" s="1">
        <v>37.819934844970703</v>
      </c>
      <c r="V15" s="1">
        <v>37.821178436279297</v>
      </c>
      <c r="W15" s="1">
        <v>399.19970703125</v>
      </c>
      <c r="X15" s="1">
        <v>400.190673828125</v>
      </c>
      <c r="Y15" s="1">
        <v>30.690130233764648</v>
      </c>
      <c r="Z15" s="1">
        <v>31.261672973632812</v>
      </c>
      <c r="AA15" s="1">
        <v>45.129341125488281</v>
      </c>
      <c r="AB15" s="1">
        <v>45.96978759765625</v>
      </c>
      <c r="AC15" s="1">
        <v>400.9404296875</v>
      </c>
      <c r="AD15" s="1">
        <v>27.994091033935547</v>
      </c>
      <c r="AE15" s="1">
        <v>150.34275817871094</v>
      </c>
      <c r="AF15" s="1">
        <v>97.529754638671875</v>
      </c>
      <c r="AG15" s="1">
        <v>23.734088897705078</v>
      </c>
      <c r="AH15" s="1">
        <v>-0.52818059921264648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2.0047021484374996</v>
      </c>
      <c r="AQ15">
        <f t="shared" si="9"/>
        <v>1.1827476280974868E-3</v>
      </c>
      <c r="AR15">
        <f t="shared" si="10"/>
        <v>310.96993484497068</v>
      </c>
      <c r="AS15">
        <f t="shared" si="11"/>
        <v>311.08119049072263</v>
      </c>
      <c r="AT15">
        <f t="shared" si="12"/>
        <v>5.3188772297046398</v>
      </c>
      <c r="AU15">
        <f t="shared" si="13"/>
        <v>-0.34631290584173641</v>
      </c>
      <c r="AV15">
        <f t="shared" si="14"/>
        <v>6.592590354103951</v>
      </c>
      <c r="AW15">
        <f t="shared" si="15"/>
        <v>67.595682758848028</v>
      </c>
      <c r="AX15">
        <f t="shared" si="16"/>
        <v>36.334009785215216</v>
      </c>
      <c r="AY15">
        <f t="shared" si="17"/>
        <v>37.87556266784668</v>
      </c>
      <c r="AZ15">
        <f t="shared" si="18"/>
        <v>6.6125160488027657</v>
      </c>
      <c r="BA15">
        <f t="shared" si="19"/>
        <v>3.0943074635508109E-2</v>
      </c>
      <c r="BB15">
        <f t="shared" si="20"/>
        <v>3.0489432947128079</v>
      </c>
      <c r="BC15">
        <f t="shared" si="21"/>
        <v>3.5635727540899578</v>
      </c>
      <c r="BD15">
        <f t="shared" si="22"/>
        <v>1.935815458672448E-2</v>
      </c>
      <c r="BE15">
        <f t="shared" si="23"/>
        <v>48.742605199207958</v>
      </c>
      <c r="BF15">
        <f t="shared" si="24"/>
        <v>1.2488337944226489</v>
      </c>
      <c r="BG15">
        <f t="shared" si="25"/>
        <v>43.833653662297301</v>
      </c>
      <c r="BH15">
        <f t="shared" si="26"/>
        <v>400.9131524976479</v>
      </c>
      <c r="BI15">
        <f t="shared" si="27"/>
        <v>-2.6895397627203425E-3</v>
      </c>
    </row>
    <row r="16" spans="1:61">
      <c r="A16" s="1">
        <v>7</v>
      </c>
      <c r="B16" s="1" t="s">
        <v>90</v>
      </c>
      <c r="C16" s="1" t="s">
        <v>74</v>
      </c>
      <c r="D16" s="1">
        <v>20</v>
      </c>
      <c r="E16" s="1" t="s">
        <v>78</v>
      </c>
      <c r="F16" s="1" t="s">
        <v>80</v>
      </c>
      <c r="G16" s="1">
        <v>0</v>
      </c>
      <c r="H16" s="1">
        <v>2155</v>
      </c>
      <c r="I16" s="1">
        <v>0</v>
      </c>
      <c r="J16">
        <f t="shared" si="0"/>
        <v>18.764663743532306</v>
      </c>
      <c r="K16">
        <f t="shared" si="1"/>
        <v>0.55919067241581033</v>
      </c>
      <c r="L16">
        <f t="shared" si="2"/>
        <v>312.67653866732212</v>
      </c>
      <c r="M16">
        <f t="shared" si="3"/>
        <v>16.671592389299008</v>
      </c>
      <c r="N16">
        <f t="shared" si="4"/>
        <v>3.0561297481612373</v>
      </c>
      <c r="O16">
        <f t="shared" si="5"/>
        <v>39.373256683349609</v>
      </c>
      <c r="P16" s="1">
        <v>1.5</v>
      </c>
      <c r="Q16">
        <f t="shared" si="6"/>
        <v>2.4080436080694199</v>
      </c>
      <c r="R16" s="1">
        <v>1</v>
      </c>
      <c r="S16">
        <f t="shared" si="7"/>
        <v>4.8160872161388397</v>
      </c>
      <c r="T16" s="1">
        <v>38.935825347900391</v>
      </c>
      <c r="U16" s="1">
        <v>39.373256683349609</v>
      </c>
      <c r="V16" s="1">
        <v>38.832324981689453</v>
      </c>
      <c r="W16" s="1">
        <v>399.58908081054688</v>
      </c>
      <c r="X16" s="1">
        <v>390.13461303710938</v>
      </c>
      <c r="Y16" s="1">
        <v>36.215435028076172</v>
      </c>
      <c r="Z16" s="1">
        <v>42.190029144287109</v>
      </c>
      <c r="AA16" s="1">
        <v>50.417415618896484</v>
      </c>
      <c r="AB16" s="1">
        <v>58.734958648681641</v>
      </c>
      <c r="AC16" s="1">
        <v>400.90298461914062</v>
      </c>
      <c r="AD16" s="1">
        <v>1823.1109619140625</v>
      </c>
      <c r="AE16" s="1">
        <v>1977.0283203125</v>
      </c>
      <c r="AF16" s="1">
        <v>97.484352111816406</v>
      </c>
      <c r="AG16" s="1">
        <v>23.569446563720703</v>
      </c>
      <c r="AH16" s="1">
        <v>-0.77161169052124023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2.6726865641276039</v>
      </c>
      <c r="AQ16">
        <f t="shared" si="9"/>
        <v>1.6671592389299009E-2</v>
      </c>
      <c r="AR16">
        <f t="shared" si="10"/>
        <v>312.52325668334959</v>
      </c>
      <c r="AS16">
        <f t="shared" si="11"/>
        <v>312.08582534790037</v>
      </c>
      <c r="AT16">
        <f t="shared" si="12"/>
        <v>346.39107841703662</v>
      </c>
      <c r="AU16">
        <f t="shared" si="13"/>
        <v>-2.881592565277475</v>
      </c>
      <c r="AV16">
        <f t="shared" si="14"/>
        <v>7.1689974048707183</v>
      </c>
      <c r="AW16">
        <f t="shared" si="15"/>
        <v>73.53998102841922</v>
      </c>
      <c r="AX16">
        <f t="shared" si="16"/>
        <v>31.349951884132111</v>
      </c>
      <c r="AY16">
        <f t="shared" si="17"/>
        <v>39.154541015625</v>
      </c>
      <c r="AZ16">
        <f t="shared" si="18"/>
        <v>7.0852831159822136</v>
      </c>
      <c r="BA16">
        <f t="shared" si="19"/>
        <v>0.50101801332730955</v>
      </c>
      <c r="BB16">
        <f t="shared" si="20"/>
        <v>4.1128676567094811</v>
      </c>
      <c r="BC16">
        <f t="shared" si="21"/>
        <v>2.9724154592727325</v>
      </c>
      <c r="BD16">
        <f t="shared" si="22"/>
        <v>0.31789009044964978</v>
      </c>
      <c r="BE16">
        <f t="shared" si="23"/>
        <v>30.481069792549206</v>
      </c>
      <c r="BF16">
        <f t="shared" si="24"/>
        <v>0.80145808195075607</v>
      </c>
      <c r="BG16">
        <f t="shared" si="25"/>
        <v>59.459075192916529</v>
      </c>
      <c r="BH16">
        <f t="shared" si="26"/>
        <v>384.87468004235808</v>
      </c>
      <c r="BI16">
        <f t="shared" si="27"/>
        <v>2.8989424619299153E-2</v>
      </c>
    </row>
    <row r="17" spans="1:61">
      <c r="A17" s="1">
        <v>8</v>
      </c>
      <c r="B17" s="1" t="s">
        <v>91</v>
      </c>
      <c r="C17" s="1" t="s">
        <v>74</v>
      </c>
      <c r="D17" s="1">
        <v>20</v>
      </c>
      <c r="E17" s="1" t="s">
        <v>75</v>
      </c>
      <c r="F17" s="1" t="s">
        <v>80</v>
      </c>
      <c r="G17" s="1">
        <v>0</v>
      </c>
      <c r="H17" s="1">
        <v>2296</v>
      </c>
      <c r="I17" s="1">
        <v>0</v>
      </c>
      <c r="J17">
        <f t="shared" si="0"/>
        <v>-2.9797523516392341</v>
      </c>
      <c r="K17">
        <f t="shared" si="1"/>
        <v>2.7488194195152547E-2</v>
      </c>
      <c r="L17">
        <f t="shared" si="2"/>
        <v>547.74654929374083</v>
      </c>
      <c r="M17">
        <f t="shared" si="3"/>
        <v>0.96125778654801441</v>
      </c>
      <c r="N17">
        <f t="shared" si="4"/>
        <v>3.246075873244977</v>
      </c>
      <c r="O17">
        <f t="shared" si="5"/>
        <v>38.420894622802734</v>
      </c>
      <c r="P17" s="1">
        <v>1.5</v>
      </c>
      <c r="Q17">
        <f t="shared" si="6"/>
        <v>2.4080436080694199</v>
      </c>
      <c r="R17" s="1">
        <v>1</v>
      </c>
      <c r="S17">
        <f t="shared" si="7"/>
        <v>4.8160872161388397</v>
      </c>
      <c r="T17" s="1">
        <v>39.041332244873047</v>
      </c>
      <c r="U17" s="1">
        <v>38.420894622802734</v>
      </c>
      <c r="V17" s="1">
        <v>38.990428924560547</v>
      </c>
      <c r="W17" s="1">
        <v>399.132568359375</v>
      </c>
      <c r="X17" s="1">
        <v>400.10357666015625</v>
      </c>
      <c r="Y17" s="1">
        <v>36.218399047851562</v>
      </c>
      <c r="Z17" s="1">
        <v>36.564914703369141</v>
      </c>
      <c r="AA17" s="1">
        <v>50.136844635009766</v>
      </c>
      <c r="AB17" s="1">
        <v>50.616523742675781</v>
      </c>
      <c r="AC17" s="1">
        <v>400.89508056640625</v>
      </c>
      <c r="AD17" s="1">
        <v>131.75845336914062</v>
      </c>
      <c r="AE17" s="1">
        <v>177.99702453613281</v>
      </c>
      <c r="AF17" s="1">
        <v>97.485809326171875</v>
      </c>
      <c r="AG17" s="1">
        <v>23.569446563720703</v>
      </c>
      <c r="AH17" s="1">
        <v>-0.77161169052124023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2.6726338704427079</v>
      </c>
      <c r="AQ17">
        <f t="shared" si="9"/>
        <v>9.6125778654801441E-4</v>
      </c>
      <c r="AR17">
        <f t="shared" si="10"/>
        <v>311.57089462280271</v>
      </c>
      <c r="AS17">
        <f t="shared" si="11"/>
        <v>312.19133224487302</v>
      </c>
      <c r="AT17">
        <f t="shared" si="12"/>
        <v>25.034105826000086</v>
      </c>
      <c r="AU17">
        <f t="shared" si="13"/>
        <v>-6.7588481399266112E-2</v>
      </c>
      <c r="AV17">
        <f t="shared" si="14"/>
        <v>6.8106361760453593</v>
      </c>
      <c r="AW17">
        <f t="shared" si="15"/>
        <v>69.862846942759262</v>
      </c>
      <c r="AX17">
        <f t="shared" si="16"/>
        <v>33.297932239390121</v>
      </c>
      <c r="AY17">
        <f t="shared" si="17"/>
        <v>38.731113433837891</v>
      </c>
      <c r="AZ17">
        <f t="shared" si="18"/>
        <v>6.9256210243916856</v>
      </c>
      <c r="BA17">
        <f t="shared" si="19"/>
        <v>2.7332193564193381E-2</v>
      </c>
      <c r="BB17">
        <f t="shared" si="20"/>
        <v>3.5645603028003823</v>
      </c>
      <c r="BC17">
        <f t="shared" si="21"/>
        <v>3.3610607215913033</v>
      </c>
      <c r="BD17">
        <f t="shared" si="22"/>
        <v>1.7096568496198131E-2</v>
      </c>
      <c r="BE17">
        <f t="shared" si="23"/>
        <v>53.39751566351822</v>
      </c>
      <c r="BF17">
        <f t="shared" si="24"/>
        <v>1.3690118790389894</v>
      </c>
      <c r="BG17">
        <f t="shared" si="25"/>
        <v>49.945009751776759</v>
      </c>
      <c r="BH17">
        <f t="shared" si="26"/>
        <v>400.93883264581052</v>
      </c>
      <c r="BI17">
        <f t="shared" si="27"/>
        <v>-3.711881916710528E-3</v>
      </c>
    </row>
    <row r="18" spans="1:61">
      <c r="A18" s="1">
        <v>9</v>
      </c>
      <c r="B18" s="1" t="s">
        <v>92</v>
      </c>
      <c r="C18" s="1" t="s">
        <v>74</v>
      </c>
      <c r="D18" s="1">
        <v>10</v>
      </c>
      <c r="E18" s="1" t="s">
        <v>78</v>
      </c>
      <c r="F18" s="1" t="s">
        <v>93</v>
      </c>
      <c r="G18" s="1">
        <v>0</v>
      </c>
      <c r="H18" s="1">
        <v>4447.5</v>
      </c>
      <c r="I18" s="1">
        <v>0</v>
      </c>
      <c r="J18">
        <f t="shared" si="0"/>
        <v>15.973000551083654</v>
      </c>
      <c r="K18">
        <f t="shared" si="1"/>
        <v>0.31910759605812883</v>
      </c>
      <c r="L18">
        <f t="shared" si="2"/>
        <v>280.42184151770357</v>
      </c>
      <c r="M18">
        <f t="shared" si="3"/>
        <v>13.958707366533007</v>
      </c>
      <c r="N18">
        <f t="shared" si="4"/>
        <v>4.2683449179828648</v>
      </c>
      <c r="O18">
        <f t="shared" si="5"/>
        <v>42.200233459472656</v>
      </c>
      <c r="P18" s="1">
        <v>2</v>
      </c>
      <c r="Q18">
        <f t="shared" si="6"/>
        <v>2.2982609868049622</v>
      </c>
      <c r="R18" s="1">
        <v>1</v>
      </c>
      <c r="S18">
        <f t="shared" si="7"/>
        <v>4.5965219736099243</v>
      </c>
      <c r="T18" s="1">
        <v>42.301761627197266</v>
      </c>
      <c r="U18" s="1">
        <v>42.200233459472656</v>
      </c>
      <c r="V18" s="1">
        <v>42.163089752197266</v>
      </c>
      <c r="W18" s="1">
        <v>400.81527709960938</v>
      </c>
      <c r="X18" s="1">
        <v>390.13143920898438</v>
      </c>
      <c r="Y18" s="1">
        <v>35.018936157226562</v>
      </c>
      <c r="Z18" s="1">
        <v>41.691368103027344</v>
      </c>
      <c r="AA18" s="1">
        <v>40.741573333740234</v>
      </c>
      <c r="AB18" s="1">
        <v>48.504379272460938</v>
      </c>
      <c r="AC18" s="1">
        <v>400.95574951171875</v>
      </c>
      <c r="AD18" s="1">
        <v>1789.221435546875</v>
      </c>
      <c r="AE18" s="1">
        <v>1908.451904296875</v>
      </c>
      <c r="AF18" s="1">
        <v>97.440017700195312</v>
      </c>
      <c r="AG18" s="1">
        <v>23.569446563720703</v>
      </c>
      <c r="AH18" s="1">
        <v>-0.77161169052124023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2.0047787475585936</v>
      </c>
      <c r="AQ18">
        <f t="shared" si="9"/>
        <v>1.3958707366533008E-2</v>
      </c>
      <c r="AR18">
        <f t="shared" si="10"/>
        <v>315.35023345947263</v>
      </c>
      <c r="AS18">
        <f t="shared" si="11"/>
        <v>315.45176162719724</v>
      </c>
      <c r="AT18">
        <f t="shared" si="12"/>
        <v>339.95206848806993</v>
      </c>
      <c r="AU18">
        <f t="shared" si="13"/>
        <v>-2.0832963228986685</v>
      </c>
      <c r="AV18">
        <f t="shared" si="14"/>
        <v>8.3307525638872075</v>
      </c>
      <c r="AW18">
        <f t="shared" si="15"/>
        <v>85.496213573353117</v>
      </c>
      <c r="AX18">
        <f t="shared" si="16"/>
        <v>43.804845470325773</v>
      </c>
      <c r="AY18">
        <f t="shared" si="17"/>
        <v>42.250997543334961</v>
      </c>
      <c r="AZ18">
        <f t="shared" si="18"/>
        <v>8.3530214353094951</v>
      </c>
      <c r="BA18">
        <f t="shared" si="19"/>
        <v>0.29839210958405865</v>
      </c>
      <c r="BB18">
        <f t="shared" si="20"/>
        <v>4.0624076459043428</v>
      </c>
      <c r="BC18">
        <f t="shared" si="21"/>
        <v>4.2906137894051524</v>
      </c>
      <c r="BD18">
        <f t="shared" si="22"/>
        <v>0.18825179834189934</v>
      </c>
      <c r="BE18">
        <f t="shared" si="23"/>
        <v>27.3243092010064</v>
      </c>
      <c r="BF18">
        <f t="shared" si="24"/>
        <v>0.71878811429880196</v>
      </c>
      <c r="BG18">
        <f t="shared" si="25"/>
        <v>48.836390080207927</v>
      </c>
      <c r="BH18">
        <f t="shared" si="26"/>
        <v>385.44016374728398</v>
      </c>
      <c r="BI18">
        <f t="shared" si="27"/>
        <v>2.023825638927319E-2</v>
      </c>
    </row>
    <row r="19" spans="1:61">
      <c r="A19" s="1">
        <v>10</v>
      </c>
      <c r="B19" s="1" t="s">
        <v>94</v>
      </c>
      <c r="C19" s="1" t="s">
        <v>74</v>
      </c>
      <c r="D19" s="1">
        <v>10</v>
      </c>
      <c r="E19" s="1" t="s">
        <v>75</v>
      </c>
      <c r="F19" s="1" t="s">
        <v>93</v>
      </c>
      <c r="G19" s="1">
        <v>0</v>
      </c>
      <c r="H19" s="1">
        <v>4612</v>
      </c>
      <c r="I19" s="1">
        <v>0</v>
      </c>
      <c r="J19">
        <f t="shared" si="0"/>
        <v>1.368323185943902</v>
      </c>
      <c r="K19">
        <f t="shared" si="1"/>
        <v>0.19215789234196426</v>
      </c>
      <c r="L19">
        <f t="shared" si="2"/>
        <v>359.37392870033943</v>
      </c>
      <c r="M19">
        <f t="shared" si="3"/>
        <v>8.359212183845969</v>
      </c>
      <c r="N19">
        <f t="shared" si="4"/>
        <v>4.1500413898367743</v>
      </c>
      <c r="O19">
        <f t="shared" si="5"/>
        <v>41.286228179931641</v>
      </c>
      <c r="P19" s="1">
        <v>2</v>
      </c>
      <c r="Q19">
        <f t="shared" si="6"/>
        <v>2.2982609868049622</v>
      </c>
      <c r="R19" s="1">
        <v>1</v>
      </c>
      <c r="S19">
        <f t="shared" si="7"/>
        <v>4.5965219736099243</v>
      </c>
      <c r="T19" s="1">
        <v>42.103378295898438</v>
      </c>
      <c r="U19" s="1">
        <v>41.286228179931641</v>
      </c>
      <c r="V19" s="1">
        <v>42.062690734863281</v>
      </c>
      <c r="W19" s="1">
        <v>400.83831787109375</v>
      </c>
      <c r="X19" s="1">
        <v>398.49407958984375</v>
      </c>
      <c r="Y19" s="1">
        <v>34.874336242675781</v>
      </c>
      <c r="Z19" s="1">
        <v>38.882076263427734</v>
      </c>
      <c r="AA19" s="1">
        <v>40.996650695800781</v>
      </c>
      <c r="AB19" s="1">
        <v>45.707962036132812</v>
      </c>
      <c r="AC19" s="1">
        <v>400.93362426757812</v>
      </c>
      <c r="AD19" s="1">
        <v>674.311767578125</v>
      </c>
      <c r="AE19" s="1">
        <v>830.1673583984375</v>
      </c>
      <c r="AF19" s="1">
        <v>97.434669494628906</v>
      </c>
      <c r="AG19" s="1">
        <v>23.569446563720703</v>
      </c>
      <c r="AH19" s="1">
        <v>-0.77161169052124023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2.0046681213378905</v>
      </c>
      <c r="AQ19">
        <f t="shared" si="9"/>
        <v>8.3592121838459692E-3</v>
      </c>
      <c r="AR19">
        <f t="shared" si="10"/>
        <v>314.43622817993162</v>
      </c>
      <c r="AS19">
        <f t="shared" si="11"/>
        <v>315.25337829589841</v>
      </c>
      <c r="AT19">
        <f t="shared" si="12"/>
        <v>128.11923423215922</v>
      </c>
      <c r="AU19">
        <f t="shared" si="13"/>
        <v>-1.7451312960702758</v>
      </c>
      <c r="AV19">
        <f t="shared" si="14"/>
        <v>7.9385036398288111</v>
      </c>
      <c r="AW19">
        <f t="shared" si="15"/>
        <v>81.475143098488388</v>
      </c>
      <c r="AX19">
        <f t="shared" si="16"/>
        <v>42.593066835060654</v>
      </c>
      <c r="AY19">
        <f t="shared" si="17"/>
        <v>41.694803237915039</v>
      </c>
      <c r="AZ19">
        <f t="shared" si="18"/>
        <v>8.1118218546462195</v>
      </c>
      <c r="BA19">
        <f t="shared" si="19"/>
        <v>0.18444707085818857</v>
      </c>
      <c r="BB19">
        <f t="shared" si="20"/>
        <v>3.7884622499920368</v>
      </c>
      <c r="BC19">
        <f t="shared" si="21"/>
        <v>4.3233596046541827</v>
      </c>
      <c r="BD19">
        <f t="shared" si="22"/>
        <v>0.11594824731322922</v>
      </c>
      <c r="BE19">
        <f t="shared" si="23"/>
        <v>35.015479967903907</v>
      </c>
      <c r="BF19">
        <f t="shared" si="24"/>
        <v>0.90183003238148651</v>
      </c>
      <c r="BG19">
        <f t="shared" si="25"/>
        <v>46.607286777500448</v>
      </c>
      <c r="BH19">
        <f t="shared" si="26"/>
        <v>398.09220262468841</v>
      </c>
      <c r="BI19">
        <f t="shared" si="27"/>
        <v>1.6019864421136355E-3</v>
      </c>
    </row>
    <row r="20" spans="1:61">
      <c r="A20" s="1">
        <v>27</v>
      </c>
      <c r="B20" s="1" t="s">
        <v>123</v>
      </c>
      <c r="C20" s="1" t="s">
        <v>98</v>
      </c>
      <c r="D20" s="1">
        <v>9</v>
      </c>
      <c r="E20" s="1" t="s">
        <v>78</v>
      </c>
      <c r="F20" s="1" t="s">
        <v>93</v>
      </c>
      <c r="G20" s="1">
        <v>0</v>
      </c>
      <c r="H20" s="1">
        <v>10088.5</v>
      </c>
      <c r="I20" s="1">
        <v>0</v>
      </c>
      <c r="J20">
        <f t="shared" si="0"/>
        <v>15.571170112177443</v>
      </c>
      <c r="K20">
        <f t="shared" si="1"/>
        <v>0.74345940244581521</v>
      </c>
      <c r="L20">
        <f t="shared" si="2"/>
        <v>333.80549073335419</v>
      </c>
      <c r="M20">
        <f t="shared" si="3"/>
        <v>12.808402006853921</v>
      </c>
      <c r="N20">
        <f t="shared" si="4"/>
        <v>1.8956416747153213</v>
      </c>
      <c r="O20">
        <f t="shared" si="5"/>
        <v>33.699249267578125</v>
      </c>
      <c r="P20" s="1">
        <v>3</v>
      </c>
      <c r="Q20">
        <f t="shared" si="6"/>
        <v>2.0786957442760468</v>
      </c>
      <c r="R20" s="1">
        <v>1</v>
      </c>
      <c r="S20">
        <f t="shared" si="7"/>
        <v>4.1573914885520935</v>
      </c>
      <c r="T20" s="1">
        <v>34.160316467285156</v>
      </c>
      <c r="U20" s="1">
        <v>33.699249267578125</v>
      </c>
      <c r="V20" s="1">
        <v>34.045955657958984</v>
      </c>
      <c r="W20" s="1">
        <v>399.2144775390625</v>
      </c>
      <c r="X20" s="1">
        <v>383.85311889648438</v>
      </c>
      <c r="Y20" s="1">
        <v>25.120155334472656</v>
      </c>
      <c r="Z20" s="1">
        <v>34.393390655517578</v>
      </c>
      <c r="AA20" s="1">
        <v>45.499904632568359</v>
      </c>
      <c r="AB20" s="1">
        <v>62.296428680419922</v>
      </c>
      <c r="AC20" s="1">
        <v>400.11529541015625</v>
      </c>
      <c r="AD20" s="1">
        <v>1863.1258544921875</v>
      </c>
      <c r="AE20" s="1">
        <v>1089.857421875</v>
      </c>
      <c r="AF20" s="1">
        <v>97.646247863769531</v>
      </c>
      <c r="AG20" s="1">
        <v>21.66221809387207</v>
      </c>
      <c r="AH20" s="1">
        <v>-0.23080632090568542</v>
      </c>
      <c r="AI20" s="1">
        <v>0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1.3337176513671873</v>
      </c>
      <c r="AQ20">
        <f t="shared" si="9"/>
        <v>1.280840200685392E-2</v>
      </c>
      <c r="AR20">
        <f t="shared" si="10"/>
        <v>306.8492492675781</v>
      </c>
      <c r="AS20">
        <f t="shared" si="11"/>
        <v>307.31031646728513</v>
      </c>
      <c r="AT20">
        <f t="shared" si="12"/>
        <v>353.99390791147744</v>
      </c>
      <c r="AU20">
        <f t="shared" si="13"/>
        <v>-1.7192949718920709</v>
      </c>
      <c r="AV20">
        <f t="shared" si="14"/>
        <v>5.2540272235394454</v>
      </c>
      <c r="AW20">
        <f t="shared" si="15"/>
        <v>53.806749757241711</v>
      </c>
      <c r="AX20">
        <f t="shared" si="16"/>
        <v>19.413359101724133</v>
      </c>
      <c r="AY20">
        <f t="shared" si="17"/>
        <v>33.929782867431641</v>
      </c>
      <c r="AZ20">
        <f t="shared" si="18"/>
        <v>5.322118564057698</v>
      </c>
      <c r="BA20">
        <f t="shared" si="19"/>
        <v>0.63067656220467061</v>
      </c>
      <c r="BB20">
        <f t="shared" si="20"/>
        <v>3.3583855488241241</v>
      </c>
      <c r="BC20">
        <f t="shared" si="21"/>
        <v>1.9637330152335739</v>
      </c>
      <c r="BD20">
        <f t="shared" si="22"/>
        <v>0.40296015695992432</v>
      </c>
      <c r="BE20">
        <f t="shared" si="23"/>
        <v>32.594853686436331</v>
      </c>
      <c r="BF20">
        <f t="shared" si="24"/>
        <v>0.86961776341166896</v>
      </c>
      <c r="BG20">
        <f t="shared" si="25"/>
        <v>67.981503649720793</v>
      </c>
      <c r="BH20">
        <f t="shared" si="26"/>
        <v>378.79680420749639</v>
      </c>
      <c r="BI20">
        <f t="shared" si="27"/>
        <v>2.7945102652755308E-2</v>
      </c>
    </row>
    <row r="21" spans="1:61">
      <c r="A21" s="1">
        <v>28</v>
      </c>
      <c r="B21" s="1" t="s">
        <v>124</v>
      </c>
      <c r="C21" s="1" t="s">
        <v>98</v>
      </c>
      <c r="D21" s="1">
        <v>9</v>
      </c>
      <c r="E21" s="1" t="s">
        <v>75</v>
      </c>
      <c r="F21" s="1" t="s">
        <v>93</v>
      </c>
      <c r="G21" s="1">
        <v>0</v>
      </c>
      <c r="H21" s="1">
        <v>10232</v>
      </c>
      <c r="I21" s="1">
        <v>0</v>
      </c>
      <c r="J21">
        <f t="shared" si="0"/>
        <v>0.43167551236634505</v>
      </c>
      <c r="K21">
        <f t="shared" si="1"/>
        <v>3.3525245606056395E-2</v>
      </c>
      <c r="L21">
        <f t="shared" si="2"/>
        <v>360.28906113432799</v>
      </c>
      <c r="M21">
        <f t="shared" si="3"/>
        <v>0.91733705091074913</v>
      </c>
      <c r="N21">
        <f t="shared" si="4"/>
        <v>2.5900204437871133</v>
      </c>
      <c r="O21">
        <f t="shared" si="5"/>
        <v>33.451740264892578</v>
      </c>
      <c r="P21" s="1">
        <v>4.5</v>
      </c>
      <c r="Q21">
        <f t="shared" si="6"/>
        <v>1.7493478804826736</v>
      </c>
      <c r="R21" s="1">
        <v>1</v>
      </c>
      <c r="S21">
        <f t="shared" si="7"/>
        <v>3.4986957609653473</v>
      </c>
      <c r="T21" s="1">
        <v>34.506702423095703</v>
      </c>
      <c r="U21" s="1">
        <v>33.451740264892578</v>
      </c>
      <c r="V21" s="1">
        <v>34.474033355712891</v>
      </c>
      <c r="W21" s="1">
        <v>398.68634033203125</v>
      </c>
      <c r="X21" s="1">
        <v>397.79046630859375</v>
      </c>
      <c r="Y21" s="1">
        <v>25.538532257080078</v>
      </c>
      <c r="Z21" s="1">
        <v>26.542827606201172</v>
      </c>
      <c r="AA21" s="1">
        <v>45.373565673828125</v>
      </c>
      <c r="AB21" s="1">
        <v>47.157867431640625</v>
      </c>
      <c r="AC21" s="1">
        <v>400.12606811523438</v>
      </c>
      <c r="AD21" s="1">
        <v>30.231134414672852</v>
      </c>
      <c r="AE21" s="1">
        <v>43.271800994873047</v>
      </c>
      <c r="AF21" s="1">
        <v>97.643936157226562</v>
      </c>
      <c r="AG21" s="1">
        <v>21.66221809387207</v>
      </c>
      <c r="AH21" s="1">
        <v>-0.23080632090568542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0.88916904025607635</v>
      </c>
      <c r="AQ21">
        <f t="shared" si="9"/>
        <v>9.1733705091074909E-4</v>
      </c>
      <c r="AR21">
        <f t="shared" si="10"/>
        <v>306.60174026489256</v>
      </c>
      <c r="AS21">
        <f t="shared" si="11"/>
        <v>307.65670242309568</v>
      </c>
      <c r="AT21">
        <f t="shared" si="12"/>
        <v>5.7439154667112007</v>
      </c>
      <c r="AU21">
        <f t="shared" si="13"/>
        <v>-0.21048483553587144</v>
      </c>
      <c r="AV21">
        <f t="shared" si="14"/>
        <v>5.1817666079992915</v>
      </c>
      <c r="AW21">
        <f t="shared" si="15"/>
        <v>53.067981606718469</v>
      </c>
      <c r="AX21">
        <f t="shared" si="16"/>
        <v>26.525154000517297</v>
      </c>
      <c r="AY21">
        <f t="shared" si="17"/>
        <v>33.979221343994141</v>
      </c>
      <c r="AZ21">
        <f t="shared" si="18"/>
        <v>5.3368204331511695</v>
      </c>
      <c r="BA21">
        <f t="shared" si="19"/>
        <v>3.3207048615875034E-2</v>
      </c>
      <c r="BB21">
        <f t="shared" si="20"/>
        <v>2.5917461642121782</v>
      </c>
      <c r="BC21">
        <f t="shared" si="21"/>
        <v>2.7450742689389913</v>
      </c>
      <c r="BD21">
        <f t="shared" si="22"/>
        <v>2.0782760746558018E-2</v>
      </c>
      <c r="BE21">
        <f t="shared" si="23"/>
        <v>35.18004208354742</v>
      </c>
      <c r="BF21">
        <f t="shared" si="24"/>
        <v>0.90572573163386649</v>
      </c>
      <c r="BG21">
        <f t="shared" si="25"/>
        <v>48.438636104897128</v>
      </c>
      <c r="BH21">
        <f t="shared" si="26"/>
        <v>397.62390082776619</v>
      </c>
      <c r="BI21">
        <f t="shared" si="27"/>
        <v>5.258681134453644E-4</v>
      </c>
    </row>
    <row r="22" spans="1:61">
      <c r="A22" s="1">
        <v>4</v>
      </c>
      <c r="B22" s="1" t="s">
        <v>100</v>
      </c>
      <c r="C22" s="1" t="s">
        <v>98</v>
      </c>
      <c r="D22" s="1">
        <v>27</v>
      </c>
      <c r="E22" s="1" t="s">
        <v>75</v>
      </c>
      <c r="F22" s="1" t="s">
        <v>101</v>
      </c>
      <c r="G22" s="1">
        <v>0</v>
      </c>
      <c r="H22" s="1">
        <v>681.5</v>
      </c>
      <c r="I22" s="1">
        <v>0</v>
      </c>
      <c r="J22">
        <f t="shared" si="0"/>
        <v>-12.392284303493218</v>
      </c>
      <c r="K22">
        <f t="shared" si="1"/>
        <v>6.1775582358278514E-2</v>
      </c>
      <c r="L22">
        <f t="shared" si="2"/>
        <v>726.81941572152118</v>
      </c>
      <c r="M22">
        <f t="shared" si="3"/>
        <v>0.8376598421091338</v>
      </c>
      <c r="N22">
        <f t="shared" si="4"/>
        <v>1.3129151205897167</v>
      </c>
      <c r="O22">
        <f t="shared" si="5"/>
        <v>24.755918502807617</v>
      </c>
      <c r="P22" s="1">
        <v>4.5</v>
      </c>
      <c r="Q22">
        <f t="shared" si="6"/>
        <v>1.7493478804826736</v>
      </c>
      <c r="R22" s="1">
        <v>1</v>
      </c>
      <c r="S22">
        <f t="shared" si="7"/>
        <v>3.4986957609653473</v>
      </c>
      <c r="T22" s="1">
        <v>25.227436065673828</v>
      </c>
      <c r="U22" s="1">
        <v>24.755918502807617</v>
      </c>
      <c r="V22" s="1">
        <v>25.214357376098633</v>
      </c>
      <c r="W22" s="1">
        <v>400.013671875</v>
      </c>
      <c r="X22" s="1">
        <v>413.5618896484375</v>
      </c>
      <c r="Y22" s="1">
        <v>17.726837158203125</v>
      </c>
      <c r="Z22" s="1">
        <v>18.651397705078125</v>
      </c>
      <c r="AA22" s="1">
        <v>53.6922607421875</v>
      </c>
      <c r="AB22" s="1">
        <v>56.492630004882812</v>
      </c>
      <c r="AC22" s="1">
        <v>400.09963989257812</v>
      </c>
      <c r="AD22" s="1">
        <v>9.4122762680053711</v>
      </c>
      <c r="AE22" s="1">
        <v>12.135514259338379</v>
      </c>
      <c r="AF22" s="1">
        <v>97.621917724609375</v>
      </c>
      <c r="AG22" s="1">
        <v>23.21208381652832</v>
      </c>
      <c r="AH22" s="1">
        <v>-0.23671910166740417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0.88911031087239567</v>
      </c>
      <c r="AQ22">
        <f t="shared" si="9"/>
        <v>8.3765984210913377E-4</v>
      </c>
      <c r="AR22">
        <f t="shared" si="10"/>
        <v>297.90591850280759</v>
      </c>
      <c r="AS22">
        <f t="shared" si="11"/>
        <v>298.37743606567381</v>
      </c>
      <c r="AT22">
        <f t="shared" si="12"/>
        <v>1.7883324684804052</v>
      </c>
      <c r="AU22">
        <f t="shared" si="13"/>
        <v>-0.29383015967758186</v>
      </c>
      <c r="AV22">
        <f t="shared" si="14"/>
        <v>3.1337003328038215</v>
      </c>
      <c r="AW22">
        <f t="shared" si="15"/>
        <v>32.100376696593528</v>
      </c>
      <c r="AX22">
        <f t="shared" si="16"/>
        <v>13.448978991515403</v>
      </c>
      <c r="AY22">
        <f t="shared" si="17"/>
        <v>24.991677284240723</v>
      </c>
      <c r="AZ22">
        <f t="shared" si="18"/>
        <v>3.1781001990326252</v>
      </c>
      <c r="BA22">
        <f t="shared" si="19"/>
        <v>6.0703751634837808E-2</v>
      </c>
      <c r="BB22">
        <f t="shared" si="20"/>
        <v>1.8207852122141048</v>
      </c>
      <c r="BC22">
        <f t="shared" si="21"/>
        <v>1.3573149868185204</v>
      </c>
      <c r="BD22">
        <f t="shared" si="22"/>
        <v>3.803470786720476E-2</v>
      </c>
      <c r="BE22">
        <f t="shared" si="23"/>
        <v>70.953505202215013</v>
      </c>
      <c r="BF22">
        <f t="shared" si="24"/>
        <v>1.7574622660211245</v>
      </c>
      <c r="BG22">
        <f t="shared" si="25"/>
        <v>57.758365100930341</v>
      </c>
      <c r="BH22">
        <f t="shared" si="26"/>
        <v>418.34355257448163</v>
      </c>
      <c r="BI22">
        <f t="shared" si="27"/>
        <v>-1.7109336975099108E-2</v>
      </c>
    </row>
    <row r="23" spans="1:61">
      <c r="A23" s="1">
        <v>5</v>
      </c>
      <c r="B23" s="1" t="s">
        <v>102</v>
      </c>
      <c r="C23" s="1" t="s">
        <v>98</v>
      </c>
      <c r="D23" s="1">
        <v>27</v>
      </c>
      <c r="E23" s="1" t="s">
        <v>78</v>
      </c>
      <c r="F23" s="1" t="s">
        <v>101</v>
      </c>
      <c r="G23" s="1">
        <v>0</v>
      </c>
      <c r="H23" s="1">
        <v>860.5</v>
      </c>
      <c r="I23" s="1">
        <v>0</v>
      </c>
      <c r="J23">
        <f t="shared" si="0"/>
        <v>19.538033449805376</v>
      </c>
      <c r="K23">
        <f t="shared" si="1"/>
        <v>0.99746894835791267</v>
      </c>
      <c r="L23">
        <f t="shared" si="2"/>
        <v>346.81715645579322</v>
      </c>
      <c r="M23">
        <f t="shared" si="3"/>
        <v>10.252963646761579</v>
      </c>
      <c r="N23">
        <f t="shared" si="4"/>
        <v>1.1780880794844149</v>
      </c>
      <c r="O23">
        <f t="shared" si="5"/>
        <v>25.442926406860352</v>
      </c>
      <c r="P23" s="1">
        <v>1.5</v>
      </c>
      <c r="Q23">
        <f t="shared" si="6"/>
        <v>2.4080436080694199</v>
      </c>
      <c r="R23" s="1">
        <v>1</v>
      </c>
      <c r="S23">
        <f t="shared" si="7"/>
        <v>4.8160872161388397</v>
      </c>
      <c r="T23" s="1">
        <v>25.608108520507812</v>
      </c>
      <c r="U23" s="1">
        <v>25.442926406860352</v>
      </c>
      <c r="V23" s="1">
        <v>25.567079544067383</v>
      </c>
      <c r="W23" s="1">
        <v>399.683837890625</v>
      </c>
      <c r="X23" s="1">
        <v>390.85696411132812</v>
      </c>
      <c r="Y23" s="1">
        <v>17.611946105957031</v>
      </c>
      <c r="Z23" s="1">
        <v>21.37348747253418</v>
      </c>
      <c r="AA23" s="1">
        <v>52.151176452636719</v>
      </c>
      <c r="AB23" s="1">
        <v>63.289573669433594</v>
      </c>
      <c r="AC23" s="1">
        <v>400.12142944335938</v>
      </c>
      <c r="AD23" s="1">
        <v>1096.4383544921875</v>
      </c>
      <c r="AE23" s="1">
        <v>377.18698120117188</v>
      </c>
      <c r="AF23" s="1">
        <v>97.622344970703125</v>
      </c>
      <c r="AG23" s="1">
        <v>23.21208381652832</v>
      </c>
      <c r="AH23" s="1">
        <v>-0.23671910166740417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2.6674761962890621</v>
      </c>
      <c r="AQ23">
        <f t="shared" si="9"/>
        <v>1.0252963646761579E-2</v>
      </c>
      <c r="AR23">
        <f t="shared" si="10"/>
        <v>298.59292640686033</v>
      </c>
      <c r="AS23">
        <f t="shared" si="11"/>
        <v>298.75810852050779</v>
      </c>
      <c r="AT23">
        <f t="shared" si="12"/>
        <v>208.32328473940288</v>
      </c>
      <c r="AU23">
        <f t="shared" si="13"/>
        <v>-1.7888667500245159</v>
      </c>
      <c r="AV23">
        <f t="shared" si="14"/>
        <v>3.2646180467551482</v>
      </c>
      <c r="AW23">
        <f t="shared" si="15"/>
        <v>33.44129919983866</v>
      </c>
      <c r="AX23">
        <f t="shared" si="16"/>
        <v>12.06781172730448</v>
      </c>
      <c r="AY23">
        <f t="shared" si="17"/>
        <v>25.525517463684082</v>
      </c>
      <c r="AZ23">
        <f t="shared" si="18"/>
        <v>3.280674020258628</v>
      </c>
      <c r="BA23">
        <f t="shared" si="19"/>
        <v>0.82632683245055438</v>
      </c>
      <c r="BB23">
        <f t="shared" si="20"/>
        <v>2.0865299672707334</v>
      </c>
      <c r="BC23">
        <f t="shared" si="21"/>
        <v>1.1941440529878946</v>
      </c>
      <c r="BD23">
        <f t="shared" si="22"/>
        <v>0.52951426588577177</v>
      </c>
      <c r="BE23">
        <f t="shared" si="23"/>
        <v>33.857104089285762</v>
      </c>
      <c r="BF23">
        <f t="shared" si="24"/>
        <v>0.88732500198463649</v>
      </c>
      <c r="BG23">
        <f t="shared" si="25"/>
        <v>69.262616816276633</v>
      </c>
      <c r="BH23">
        <f t="shared" si="26"/>
        <v>385.38024743791544</v>
      </c>
      <c r="BI23">
        <f t="shared" si="27"/>
        <v>3.5114807600394045E-2</v>
      </c>
    </row>
    <row r="24" spans="1:61">
      <c r="A24" s="1">
        <v>6</v>
      </c>
      <c r="B24" s="1" t="s">
        <v>103</v>
      </c>
      <c r="C24" s="1" t="s">
        <v>98</v>
      </c>
      <c r="D24" s="1">
        <v>26</v>
      </c>
      <c r="E24" s="1" t="s">
        <v>78</v>
      </c>
      <c r="F24" s="1" t="s">
        <v>101</v>
      </c>
      <c r="G24" s="1">
        <v>0</v>
      </c>
      <c r="H24" s="1">
        <v>2188</v>
      </c>
      <c r="I24" s="1">
        <v>0</v>
      </c>
      <c r="J24">
        <f t="shared" si="0"/>
        <v>17.119180548645186</v>
      </c>
      <c r="K24">
        <f t="shared" si="1"/>
        <v>0.60694425465355806</v>
      </c>
      <c r="L24">
        <f t="shared" si="2"/>
        <v>333.18776112448387</v>
      </c>
      <c r="M24">
        <f t="shared" si="3"/>
        <v>8.5713388295666224</v>
      </c>
      <c r="N24">
        <f t="shared" si="4"/>
        <v>1.5081788427134559</v>
      </c>
      <c r="O24">
        <f t="shared" si="5"/>
        <v>26.823980331420898</v>
      </c>
      <c r="P24" s="1">
        <v>1.5</v>
      </c>
      <c r="Q24">
        <f t="shared" si="6"/>
        <v>2.4080436080694199</v>
      </c>
      <c r="R24" s="1">
        <v>1</v>
      </c>
      <c r="S24">
        <f t="shared" si="7"/>
        <v>4.8160872161388397</v>
      </c>
      <c r="T24" s="1">
        <v>26.479852676391602</v>
      </c>
      <c r="U24" s="1">
        <v>26.823980331420898</v>
      </c>
      <c r="V24" s="1">
        <v>26.386293411254883</v>
      </c>
      <c r="W24" s="1">
        <v>399.94384765625</v>
      </c>
      <c r="X24" s="1">
        <v>392.26675415039062</v>
      </c>
      <c r="Y24" s="1">
        <v>17.689121246337891</v>
      </c>
      <c r="Z24" s="1">
        <v>20.834993362426758</v>
      </c>
      <c r="AA24" s="1">
        <v>49.751613616943359</v>
      </c>
      <c r="AB24" s="1">
        <v>58.599552154541016</v>
      </c>
      <c r="AC24" s="1">
        <v>400.17941284179688</v>
      </c>
      <c r="AD24" s="1">
        <v>581.0753173828125</v>
      </c>
      <c r="AE24" s="1">
        <v>1037.7313232421875</v>
      </c>
      <c r="AF24" s="1">
        <v>97.631217956542969</v>
      </c>
      <c r="AG24" s="1">
        <v>23.21208381652832</v>
      </c>
      <c r="AH24" s="1">
        <v>-0.23671910166740417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2.6678627522786456</v>
      </c>
      <c r="AQ24">
        <f t="shared" si="9"/>
        <v>8.5713388295666233E-3</v>
      </c>
      <c r="AR24">
        <f t="shared" si="10"/>
        <v>299.97398033142088</v>
      </c>
      <c r="AS24">
        <f t="shared" si="11"/>
        <v>299.62985267639158</v>
      </c>
      <c r="AT24">
        <f t="shared" si="12"/>
        <v>110.40430891734286</v>
      </c>
      <c r="AU24">
        <f t="shared" si="13"/>
        <v>-2.0057395887671889</v>
      </c>
      <c r="AV24">
        <f t="shared" si="14"/>
        <v>3.5423246208036687</v>
      </c>
      <c r="AW24">
        <f t="shared" si="15"/>
        <v>36.282704394616971</v>
      </c>
      <c r="AX24">
        <f t="shared" si="16"/>
        <v>15.447711032190213</v>
      </c>
      <c r="AY24">
        <f t="shared" si="17"/>
        <v>26.65191650390625</v>
      </c>
      <c r="AZ24">
        <f t="shared" si="18"/>
        <v>3.5066376872794511</v>
      </c>
      <c r="BA24">
        <f t="shared" si="19"/>
        <v>0.53901521344459447</v>
      </c>
      <c r="BB24">
        <f t="shared" si="20"/>
        <v>2.0341457780902128</v>
      </c>
      <c r="BC24">
        <f t="shared" si="21"/>
        <v>1.4724919091892383</v>
      </c>
      <c r="BD24">
        <f t="shared" si="22"/>
        <v>0.34239308662056694</v>
      </c>
      <c r="BE24">
        <f t="shared" si="23"/>
        <v>32.529526926797061</v>
      </c>
      <c r="BF24">
        <f t="shared" si="24"/>
        <v>0.84939077196622037</v>
      </c>
      <c r="BG24">
        <f t="shared" si="25"/>
        <v>61.077546532601957</v>
      </c>
      <c r="BH24">
        <f t="shared" si="26"/>
        <v>387.46806743574274</v>
      </c>
      <c r="BI24">
        <f t="shared" si="27"/>
        <v>2.6985386266270606E-2</v>
      </c>
    </row>
    <row r="25" spans="1:61">
      <c r="A25" s="1">
        <v>7</v>
      </c>
      <c r="B25" s="1" t="s">
        <v>104</v>
      </c>
      <c r="C25" s="1" t="s">
        <v>98</v>
      </c>
      <c r="D25" s="1">
        <v>26</v>
      </c>
      <c r="E25" s="1" t="s">
        <v>75</v>
      </c>
      <c r="F25" s="1" t="s">
        <v>101</v>
      </c>
      <c r="G25" s="1">
        <v>0</v>
      </c>
      <c r="H25" s="1">
        <v>2327</v>
      </c>
      <c r="I25" s="1">
        <v>0</v>
      </c>
      <c r="J25">
        <f t="shared" si="0"/>
        <v>-2.4121094963340988</v>
      </c>
      <c r="K25">
        <f t="shared" si="1"/>
        <v>5.6452771330795321E-2</v>
      </c>
      <c r="L25">
        <f t="shared" si="2"/>
        <v>458.91731788145057</v>
      </c>
      <c r="M25">
        <f t="shared" si="3"/>
        <v>0.93701178699736365</v>
      </c>
      <c r="N25">
        <f t="shared" si="4"/>
        <v>1.599872218260578</v>
      </c>
      <c r="O25">
        <f t="shared" si="5"/>
        <v>26.159475326538086</v>
      </c>
      <c r="P25" s="1">
        <v>3.5</v>
      </c>
      <c r="Q25">
        <f t="shared" si="6"/>
        <v>1.9689131230115891</v>
      </c>
      <c r="R25" s="1">
        <v>1</v>
      </c>
      <c r="S25">
        <f t="shared" si="7"/>
        <v>3.9378262460231781</v>
      </c>
      <c r="T25" s="1">
        <v>26.658815383911133</v>
      </c>
      <c r="U25" s="1">
        <v>26.159475326538086</v>
      </c>
      <c r="V25" s="1">
        <v>26.662979125976562</v>
      </c>
      <c r="W25" s="1">
        <v>399.49465942382812</v>
      </c>
      <c r="X25" s="1">
        <v>401.2757568359375</v>
      </c>
      <c r="Y25" s="1">
        <v>17.697118759155273</v>
      </c>
      <c r="Z25" s="1">
        <v>18.501609802246094</v>
      </c>
      <c r="AA25" s="1">
        <v>49.252681732177734</v>
      </c>
      <c r="AB25" s="1">
        <v>51.491657257080078</v>
      </c>
      <c r="AC25" s="1">
        <v>400.11190795898438</v>
      </c>
      <c r="AD25" s="1">
        <v>6.4576587677001953</v>
      </c>
      <c r="AE25" s="1">
        <v>13.227153778076172</v>
      </c>
      <c r="AF25" s="1">
        <v>97.632560729980469</v>
      </c>
      <c r="AG25" s="1">
        <v>23.21208381652832</v>
      </c>
      <c r="AH25" s="1">
        <v>-0.23671910166740417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1.1431768798828124</v>
      </c>
      <c r="AQ25">
        <f t="shared" si="9"/>
        <v>9.3701178699736362E-4</v>
      </c>
      <c r="AR25">
        <f t="shared" si="10"/>
        <v>299.30947532653806</v>
      </c>
      <c r="AS25">
        <f t="shared" si="11"/>
        <v>299.80881538391111</v>
      </c>
      <c r="AT25">
        <f t="shared" si="12"/>
        <v>1.2269551504667788</v>
      </c>
      <c r="AU25">
        <f t="shared" si="13"/>
        <v>-0.30429285351328678</v>
      </c>
      <c r="AV25">
        <f t="shared" si="14"/>
        <v>3.4062317608807717</v>
      </c>
      <c r="AW25">
        <f t="shared" si="15"/>
        <v>34.888276364083985</v>
      </c>
      <c r="AX25">
        <f t="shared" si="16"/>
        <v>16.386666561837892</v>
      </c>
      <c r="AY25">
        <f t="shared" si="17"/>
        <v>26.409145355224609</v>
      </c>
      <c r="AZ25">
        <f t="shared" si="18"/>
        <v>3.4568197156351208</v>
      </c>
      <c r="BA25">
        <f t="shared" si="19"/>
        <v>5.56549013329607E-2</v>
      </c>
      <c r="BB25">
        <f t="shared" si="20"/>
        <v>1.8063595426201937</v>
      </c>
      <c r="BC25">
        <f t="shared" si="21"/>
        <v>1.6504601730149271</v>
      </c>
      <c r="BD25">
        <f t="shared" si="22"/>
        <v>3.4855127703704809E-2</v>
      </c>
      <c r="BE25">
        <f t="shared" si="23"/>
        <v>44.805272908100477</v>
      </c>
      <c r="BF25">
        <f t="shared" si="24"/>
        <v>1.1436457599632164</v>
      </c>
      <c r="BG25">
        <f t="shared" si="25"/>
        <v>52.424838265745642</v>
      </c>
      <c r="BH25">
        <f t="shared" si="26"/>
        <v>402.10269728902114</v>
      </c>
      <c r="BI25">
        <f t="shared" si="27"/>
        <v>-3.144829693437547E-3</v>
      </c>
    </row>
    <row r="26" spans="1:61">
      <c r="A26" s="1">
        <v>14</v>
      </c>
      <c r="B26" s="1" t="s">
        <v>112</v>
      </c>
      <c r="C26" s="1" t="s">
        <v>98</v>
      </c>
      <c r="D26" s="1">
        <v>18</v>
      </c>
      <c r="E26" s="1" t="s">
        <v>78</v>
      </c>
      <c r="F26" s="1" t="s">
        <v>101</v>
      </c>
      <c r="G26" s="1">
        <v>0</v>
      </c>
      <c r="H26" s="1">
        <v>4231</v>
      </c>
      <c r="I26" s="1">
        <v>0</v>
      </c>
      <c r="J26">
        <f t="shared" si="0"/>
        <v>23.17375103425907</v>
      </c>
      <c r="K26">
        <f t="shared" si="1"/>
        <v>1.2223271061571559</v>
      </c>
      <c r="L26">
        <f t="shared" si="2"/>
        <v>340.87678951825387</v>
      </c>
      <c r="M26">
        <f t="shared" si="3"/>
        <v>12.449314475329111</v>
      </c>
      <c r="N26">
        <f t="shared" si="4"/>
        <v>1.2204854923297974</v>
      </c>
      <c r="O26">
        <f t="shared" si="5"/>
        <v>27.175519943237305</v>
      </c>
      <c r="P26" s="1">
        <v>2</v>
      </c>
      <c r="Q26">
        <f t="shared" si="6"/>
        <v>2.2982609868049622</v>
      </c>
      <c r="R26" s="1">
        <v>1</v>
      </c>
      <c r="S26">
        <f t="shared" si="7"/>
        <v>4.5965219736099243</v>
      </c>
      <c r="T26" s="1">
        <v>27.525156021118164</v>
      </c>
      <c r="U26" s="1">
        <v>27.175519943237305</v>
      </c>
      <c r="V26" s="1">
        <v>27.479747772216797</v>
      </c>
      <c r="W26" s="1">
        <v>399.36441040039062</v>
      </c>
      <c r="X26" s="1">
        <v>385.38262939453125</v>
      </c>
      <c r="Y26" s="1">
        <v>18.459640502929688</v>
      </c>
      <c r="Z26" s="1">
        <v>24.529884338378906</v>
      </c>
      <c r="AA26" s="1">
        <v>48.844627380371094</v>
      </c>
      <c r="AB26" s="1">
        <v>64.906623840332031</v>
      </c>
      <c r="AC26" s="1">
        <v>400.11355590820312</v>
      </c>
      <c r="AD26" s="1">
        <v>1205.6646728515625</v>
      </c>
      <c r="AE26" s="1">
        <v>1361.85986328125</v>
      </c>
      <c r="AF26" s="1">
        <v>97.666061401367188</v>
      </c>
      <c r="AG26" s="1">
        <v>23.21208381652832</v>
      </c>
      <c r="AH26" s="1">
        <v>-0.23671910166740417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2.0005677795410155</v>
      </c>
      <c r="AQ26">
        <f t="shared" si="9"/>
        <v>1.2449314475329111E-2</v>
      </c>
      <c r="AR26">
        <f t="shared" si="10"/>
        <v>300.32551994323728</v>
      </c>
      <c r="AS26">
        <f t="shared" si="11"/>
        <v>300.67515602111814</v>
      </c>
      <c r="AT26">
        <f t="shared" si="12"/>
        <v>229.07628496726829</v>
      </c>
      <c r="AU26">
        <f t="shared" si="13"/>
        <v>-2.4332968839936941</v>
      </c>
      <c r="AV26">
        <f t="shared" si="14"/>
        <v>3.6162226822903469</v>
      </c>
      <c r="AW26">
        <f t="shared" si="15"/>
        <v>37.026400270500972</v>
      </c>
      <c r="AX26">
        <f t="shared" si="16"/>
        <v>12.496515932122065</v>
      </c>
      <c r="AY26">
        <f t="shared" si="17"/>
        <v>27.350337982177734</v>
      </c>
      <c r="AZ26">
        <f t="shared" si="18"/>
        <v>3.6534700013948544</v>
      </c>
      <c r="BA26">
        <f t="shared" si="19"/>
        <v>0.96556094261432468</v>
      </c>
      <c r="BB26">
        <f t="shared" si="20"/>
        <v>2.3957371899605495</v>
      </c>
      <c r="BC26">
        <f t="shared" si="21"/>
        <v>1.2577328114343049</v>
      </c>
      <c r="BD26">
        <f t="shared" si="22"/>
        <v>0.62226591071205317</v>
      </c>
      <c r="BE26">
        <f t="shared" si="23"/>
        <v>33.292093455390699</v>
      </c>
      <c r="BF26">
        <f t="shared" si="24"/>
        <v>0.88451518962803322</v>
      </c>
      <c r="BG26">
        <f t="shared" si="25"/>
        <v>72.492792528168849</v>
      </c>
      <c r="BH26">
        <f t="shared" si="26"/>
        <v>378.57649117179147</v>
      </c>
      <c r="BI26">
        <f t="shared" si="27"/>
        <v>4.4374914053066691E-2</v>
      </c>
    </row>
    <row r="27" spans="1:61">
      <c r="A27" s="1">
        <v>15</v>
      </c>
      <c r="B27" s="1" t="s">
        <v>113</v>
      </c>
      <c r="C27" s="1" t="s">
        <v>98</v>
      </c>
      <c r="D27" s="1">
        <v>18</v>
      </c>
      <c r="E27" s="1" t="s">
        <v>75</v>
      </c>
      <c r="F27" s="1" t="s">
        <v>101</v>
      </c>
      <c r="G27" s="1">
        <v>0</v>
      </c>
      <c r="H27" s="1">
        <v>4424.5</v>
      </c>
      <c r="I27" s="1">
        <v>0</v>
      </c>
      <c r="J27">
        <f t="shared" si="0"/>
        <v>-2.257135729162111</v>
      </c>
      <c r="K27">
        <f t="shared" si="1"/>
        <v>8.5786396116757271E-2</v>
      </c>
      <c r="L27">
        <f t="shared" si="2"/>
        <v>430.12250235950592</v>
      </c>
      <c r="M27">
        <f t="shared" si="3"/>
        <v>1.6296661286061709</v>
      </c>
      <c r="N27">
        <f t="shared" si="4"/>
        <v>1.835762954991893</v>
      </c>
      <c r="O27">
        <f t="shared" si="5"/>
        <v>27.66472053527832</v>
      </c>
      <c r="P27" s="1">
        <v>2</v>
      </c>
      <c r="Q27">
        <f t="shared" si="6"/>
        <v>2.2982609868049622</v>
      </c>
      <c r="R27" s="1">
        <v>1</v>
      </c>
      <c r="S27">
        <f t="shared" si="7"/>
        <v>4.5965219736099243</v>
      </c>
      <c r="T27" s="1">
        <v>27.861669540405273</v>
      </c>
      <c r="U27" s="1">
        <v>27.66472053527832</v>
      </c>
      <c r="V27" s="1">
        <v>27.877403259277344</v>
      </c>
      <c r="W27" s="1">
        <v>399.36968994140625</v>
      </c>
      <c r="X27" s="1">
        <v>400.17196655273438</v>
      </c>
      <c r="Y27" s="1">
        <v>18.506586074829102</v>
      </c>
      <c r="Z27" s="1">
        <v>19.305471420288086</v>
      </c>
      <c r="AA27" s="1">
        <v>48.016532897949219</v>
      </c>
      <c r="AB27" s="1">
        <v>50.089290618896484</v>
      </c>
      <c r="AC27" s="1">
        <v>400.108642578125</v>
      </c>
      <c r="AD27" s="1">
        <v>4.289154052734375</v>
      </c>
      <c r="AE27" s="1">
        <v>4.8279848098754883</v>
      </c>
      <c r="AF27" s="1">
        <v>97.668350219726562</v>
      </c>
      <c r="AG27" s="1">
        <v>23.21208381652832</v>
      </c>
      <c r="AH27" s="1">
        <v>-0.23671910166740417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2.0005432128906246</v>
      </c>
      <c r="AQ27">
        <f t="shared" si="9"/>
        <v>1.629666128606171E-3</v>
      </c>
      <c r="AR27">
        <f t="shared" si="10"/>
        <v>300.8147205352783</v>
      </c>
      <c r="AS27">
        <f t="shared" si="11"/>
        <v>301.01166954040525</v>
      </c>
      <c r="AT27">
        <f t="shared" si="12"/>
        <v>0.8149392597933911</v>
      </c>
      <c r="AU27">
        <f t="shared" si="13"/>
        <v>-0.52934399011844224</v>
      </c>
      <c r="AV27">
        <f t="shared" si="14"/>
        <v>3.7212964988255117</v>
      </c>
      <c r="AW27">
        <f t="shared" si="15"/>
        <v>38.101355151936446</v>
      </c>
      <c r="AX27">
        <f t="shared" si="16"/>
        <v>18.79588373164836</v>
      </c>
      <c r="AY27">
        <f t="shared" si="17"/>
        <v>27.763195037841797</v>
      </c>
      <c r="AZ27">
        <f t="shared" si="18"/>
        <v>3.7427666501358785</v>
      </c>
      <c r="BA27">
        <f t="shared" si="19"/>
        <v>8.4214670126584859E-2</v>
      </c>
      <c r="BB27">
        <f t="shared" si="20"/>
        <v>1.8855335438336187</v>
      </c>
      <c r="BC27">
        <f t="shared" si="21"/>
        <v>1.8572331063022598</v>
      </c>
      <c r="BD27">
        <f t="shared" si="22"/>
        <v>5.2773157481446238E-2</v>
      </c>
      <c r="BE27">
        <f t="shared" si="23"/>
        <v>42.009355197833386</v>
      </c>
      <c r="BF27">
        <f t="shared" si="24"/>
        <v>1.0748441627852627</v>
      </c>
      <c r="BG27">
        <f t="shared" si="25"/>
        <v>50.141432889021885</v>
      </c>
      <c r="BH27">
        <f t="shared" si="26"/>
        <v>400.83488805117679</v>
      </c>
      <c r="BI27">
        <f t="shared" si="27"/>
        <v>-2.8235072110475985E-3</v>
      </c>
    </row>
    <row r="28" spans="1:61">
      <c r="A28" s="1">
        <v>21</v>
      </c>
      <c r="B28" s="1" t="s">
        <v>118</v>
      </c>
      <c r="C28" s="1" t="s">
        <v>98</v>
      </c>
      <c r="D28" s="1">
        <v>15</v>
      </c>
      <c r="E28" s="1" t="s">
        <v>75</v>
      </c>
      <c r="F28" s="1" t="s">
        <v>101</v>
      </c>
      <c r="G28" s="1">
        <v>0</v>
      </c>
      <c r="H28" s="1">
        <v>6142.5</v>
      </c>
      <c r="I28" s="1">
        <v>0</v>
      </c>
      <c r="J28">
        <f t="shared" si="0"/>
        <v>-0.54248782344114965</v>
      </c>
      <c r="K28">
        <f t="shared" si="1"/>
        <v>1.371987230150634E-2</v>
      </c>
      <c r="L28">
        <f t="shared" si="2"/>
        <v>448.32460894722368</v>
      </c>
      <c r="M28">
        <f t="shared" si="3"/>
        <v>0.28922044817117304</v>
      </c>
      <c r="N28">
        <f t="shared" si="4"/>
        <v>2.0028591145867476</v>
      </c>
      <c r="O28">
        <f t="shared" si="5"/>
        <v>28.784622192382812</v>
      </c>
      <c r="P28" s="1">
        <v>3</v>
      </c>
      <c r="Q28">
        <f t="shared" si="6"/>
        <v>2.0786957442760468</v>
      </c>
      <c r="R28" s="1">
        <v>1</v>
      </c>
      <c r="S28">
        <f t="shared" si="7"/>
        <v>4.1573914885520935</v>
      </c>
      <c r="T28" s="1">
        <v>29.308679580688477</v>
      </c>
      <c r="U28" s="1">
        <v>28.784622192382812</v>
      </c>
      <c r="V28" s="1">
        <v>29.350414276123047</v>
      </c>
      <c r="W28" s="1">
        <v>398.894775390625</v>
      </c>
      <c r="X28" s="1">
        <v>399.21493530273438</v>
      </c>
      <c r="Y28" s="1">
        <v>19.948207855224609</v>
      </c>
      <c r="Z28" s="1">
        <v>20.160676956176758</v>
      </c>
      <c r="AA28" s="1">
        <v>47.587421417236328</v>
      </c>
      <c r="AB28" s="1">
        <v>48.094276428222656</v>
      </c>
      <c r="AC28" s="1">
        <v>400.1375732421875</v>
      </c>
      <c r="AD28" s="1">
        <v>10.849493026733398</v>
      </c>
      <c r="AE28" s="1">
        <v>30.43647575378418</v>
      </c>
      <c r="AF28" s="1">
        <v>97.668449401855469</v>
      </c>
      <c r="AG28" s="1">
        <v>21.66221809387207</v>
      </c>
      <c r="AH28" s="1">
        <v>-0.23080632090568542</v>
      </c>
      <c r="AI28" s="1">
        <v>0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1.3337919108072915</v>
      </c>
      <c r="AQ28">
        <f t="shared" si="9"/>
        <v>2.8922044817117305E-4</v>
      </c>
      <c r="AR28">
        <f t="shared" si="10"/>
        <v>301.93462219238279</v>
      </c>
      <c r="AS28">
        <f t="shared" si="11"/>
        <v>302.45867958068845</v>
      </c>
      <c r="AT28">
        <f t="shared" si="12"/>
        <v>2.0614036492121386</v>
      </c>
      <c r="AU28">
        <f t="shared" si="13"/>
        <v>-3.7579874121272665E-2</v>
      </c>
      <c r="AV28">
        <f t="shared" si="14"/>
        <v>3.9719211717882508</v>
      </c>
      <c r="AW28">
        <f t="shared" si="15"/>
        <v>40.667392552182712</v>
      </c>
      <c r="AX28">
        <f t="shared" si="16"/>
        <v>20.506715596005954</v>
      </c>
      <c r="AY28">
        <f t="shared" si="17"/>
        <v>29.046650886535645</v>
      </c>
      <c r="AZ28">
        <f t="shared" si="18"/>
        <v>4.0326422383767673</v>
      </c>
      <c r="BA28">
        <f t="shared" si="19"/>
        <v>1.3674744065963109E-2</v>
      </c>
      <c r="BB28">
        <f t="shared" si="20"/>
        <v>1.9690620572015032</v>
      </c>
      <c r="BC28">
        <f t="shared" si="21"/>
        <v>2.0635801811752641</v>
      </c>
      <c r="BD28">
        <f t="shared" si="22"/>
        <v>8.5507581065525484E-3</v>
      </c>
      <c r="BE28">
        <f t="shared" si="23"/>
        <v>43.787169384568557</v>
      </c>
      <c r="BF28">
        <f t="shared" si="24"/>
        <v>1.1230156221666614</v>
      </c>
      <c r="BG28">
        <f t="shared" si="25"/>
        <v>48.163866737127016</v>
      </c>
      <c r="BH28">
        <f t="shared" si="26"/>
        <v>399.39109349319159</v>
      </c>
      <c r="BI28">
        <f t="shared" si="27"/>
        <v>-6.5420365302109663E-4</v>
      </c>
    </row>
    <row r="29" spans="1:61">
      <c r="A29" s="1">
        <v>22</v>
      </c>
      <c r="B29" s="1" t="s">
        <v>119</v>
      </c>
      <c r="C29" s="1" t="s">
        <v>98</v>
      </c>
      <c r="D29" s="1">
        <v>15</v>
      </c>
      <c r="E29" s="1" t="s">
        <v>78</v>
      </c>
      <c r="F29" s="1" t="s">
        <v>101</v>
      </c>
      <c r="G29" s="1">
        <v>0</v>
      </c>
      <c r="H29" s="1">
        <v>6426.5</v>
      </c>
      <c r="I29" s="1">
        <v>0</v>
      </c>
      <c r="J29">
        <f t="shared" si="0"/>
        <v>32.616976916900676</v>
      </c>
      <c r="K29">
        <f t="shared" si="1"/>
        <v>1.2465067026794574</v>
      </c>
      <c r="L29">
        <f t="shared" si="2"/>
        <v>322.17373621099773</v>
      </c>
      <c r="M29">
        <f t="shared" si="3"/>
        <v>19.336020770305872</v>
      </c>
      <c r="N29">
        <f t="shared" si="4"/>
        <v>1.8374846929028585</v>
      </c>
      <c r="O29">
        <f t="shared" si="5"/>
        <v>30.915775299072266</v>
      </c>
      <c r="P29" s="1">
        <v>1.5</v>
      </c>
      <c r="Q29">
        <f t="shared" si="6"/>
        <v>2.4080436080694199</v>
      </c>
      <c r="R29" s="1">
        <v>1</v>
      </c>
      <c r="S29">
        <f t="shared" si="7"/>
        <v>4.8160872161388397</v>
      </c>
      <c r="T29" s="1">
        <v>30.416984558105469</v>
      </c>
      <c r="U29" s="1">
        <v>30.915775299072266</v>
      </c>
      <c r="V29" s="1">
        <v>30.298406600952148</v>
      </c>
      <c r="W29" s="1">
        <v>399.03482055664062</v>
      </c>
      <c r="X29" s="1">
        <v>384.02471923828125</v>
      </c>
      <c r="Y29" s="1">
        <v>20.103965759277344</v>
      </c>
      <c r="Z29" s="1">
        <v>27.155330657958984</v>
      </c>
      <c r="AA29" s="1">
        <v>44.99908447265625</v>
      </c>
      <c r="AB29" s="1">
        <v>60.782283782958984</v>
      </c>
      <c r="AC29" s="1">
        <v>400.1553955078125</v>
      </c>
      <c r="AD29" s="1">
        <v>1657.7286376953125</v>
      </c>
      <c r="AE29" s="1">
        <v>1816.364013671875</v>
      </c>
      <c r="AF29" s="1">
        <v>97.67047119140625</v>
      </c>
      <c r="AG29" s="1">
        <v>21.66221809387207</v>
      </c>
      <c r="AH29" s="1">
        <v>-0.23080632090568542</v>
      </c>
      <c r="AI29" s="1">
        <v>0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2.66770263671875</v>
      </c>
      <c r="AQ29">
        <f t="shared" si="9"/>
        <v>1.9336020770305874E-2</v>
      </c>
      <c r="AR29">
        <f t="shared" si="10"/>
        <v>304.06577529907224</v>
      </c>
      <c r="AS29">
        <f t="shared" si="11"/>
        <v>303.56698455810545</v>
      </c>
      <c r="AT29">
        <f t="shared" si="12"/>
        <v>314.96843720977631</v>
      </c>
      <c r="AU29">
        <f t="shared" si="13"/>
        <v>-4.0016680613868605</v>
      </c>
      <c r="AV29">
        <f t="shared" si="14"/>
        <v>4.4897586336241524</v>
      </c>
      <c r="AW29">
        <f t="shared" si="15"/>
        <v>45.968434255072921</v>
      </c>
      <c r="AX29">
        <f t="shared" si="16"/>
        <v>18.813103597113937</v>
      </c>
      <c r="AY29">
        <f t="shared" si="17"/>
        <v>30.666379928588867</v>
      </c>
      <c r="AZ29">
        <f t="shared" si="18"/>
        <v>4.4262695990886591</v>
      </c>
      <c r="BA29">
        <f t="shared" si="19"/>
        <v>0.99021723638321058</v>
      </c>
      <c r="BB29">
        <f t="shared" si="20"/>
        <v>2.6522739407212939</v>
      </c>
      <c r="BC29">
        <f t="shared" si="21"/>
        <v>1.7739956583673653</v>
      </c>
      <c r="BD29">
        <f t="shared" si="22"/>
        <v>0.63773458379414349</v>
      </c>
      <c r="BE29">
        <f t="shared" si="23"/>
        <v>31.466860621223972</v>
      </c>
      <c r="BF29">
        <f t="shared" si="24"/>
        <v>0.83894009961138472</v>
      </c>
      <c r="BG29">
        <f t="shared" si="25"/>
        <v>66.25474032741792</v>
      </c>
      <c r="BH29">
        <f t="shared" si="26"/>
        <v>374.88183688136286</v>
      </c>
      <c r="BI29">
        <f t="shared" si="27"/>
        <v>5.7645613185002872E-2</v>
      </c>
    </row>
    <row r="30" spans="1:61">
      <c r="A30" s="1">
        <v>23</v>
      </c>
      <c r="B30" s="1" t="s">
        <v>120</v>
      </c>
      <c r="C30" s="1" t="s">
        <v>98</v>
      </c>
      <c r="D30" s="1">
        <v>9</v>
      </c>
      <c r="E30" s="1" t="s">
        <v>75</v>
      </c>
      <c r="F30" s="1" t="s">
        <v>101</v>
      </c>
      <c r="G30" s="1">
        <v>0</v>
      </c>
      <c r="H30" s="1">
        <v>7956</v>
      </c>
      <c r="I30" s="1">
        <v>0</v>
      </c>
      <c r="J30">
        <f t="shared" si="0"/>
        <v>1.1916834700581229</v>
      </c>
      <c r="K30">
        <f t="shared" si="1"/>
        <v>3.8967735448863741E-2</v>
      </c>
      <c r="L30">
        <f t="shared" si="2"/>
        <v>337.42492671774784</v>
      </c>
      <c r="M30">
        <f t="shared" si="3"/>
        <v>0.83571205794247494</v>
      </c>
      <c r="N30">
        <f t="shared" si="4"/>
        <v>2.0409816589297138</v>
      </c>
      <c r="O30">
        <f t="shared" si="5"/>
        <v>30.093097686767578</v>
      </c>
      <c r="P30" s="1">
        <v>1.5</v>
      </c>
      <c r="Q30">
        <f t="shared" si="6"/>
        <v>2.4080436080694199</v>
      </c>
      <c r="R30" s="1">
        <v>1</v>
      </c>
      <c r="S30">
        <f t="shared" si="7"/>
        <v>4.8160872161388397</v>
      </c>
      <c r="T30" s="1">
        <v>31.037824630737305</v>
      </c>
      <c r="U30" s="1">
        <v>30.093097686767578</v>
      </c>
      <c r="V30" s="1">
        <v>31.031593322753906</v>
      </c>
      <c r="W30" s="1">
        <v>399.99557495117188</v>
      </c>
      <c r="X30" s="1">
        <v>399.42367553710938</v>
      </c>
      <c r="Y30" s="1">
        <v>22.652732849121094</v>
      </c>
      <c r="Z30" s="1">
        <v>22.958845138549805</v>
      </c>
      <c r="AA30" s="1">
        <v>48.934959411621094</v>
      </c>
      <c r="AB30" s="1">
        <v>49.596233367919922</v>
      </c>
      <c r="AC30" s="1">
        <v>400.11056518554688</v>
      </c>
      <c r="AD30" s="1">
        <v>30.857950210571289</v>
      </c>
      <c r="AE30" s="1">
        <v>35.898200988769531</v>
      </c>
      <c r="AF30" s="1">
        <v>97.666229248046875</v>
      </c>
      <c r="AG30" s="1">
        <v>21.66221809387207</v>
      </c>
      <c r="AH30" s="1">
        <v>-0.23080632090568542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2.6674037679036458</v>
      </c>
      <c r="AQ30">
        <f t="shared" si="9"/>
        <v>8.3571205794247499E-4</v>
      </c>
      <c r="AR30">
        <f t="shared" si="10"/>
        <v>303.24309768676756</v>
      </c>
      <c r="AS30">
        <f t="shared" si="11"/>
        <v>304.18782463073728</v>
      </c>
      <c r="AT30">
        <f t="shared" si="12"/>
        <v>5.8630104664374585</v>
      </c>
      <c r="AU30">
        <f t="shared" si="13"/>
        <v>-0.14424248195443606</v>
      </c>
      <c r="AV30">
        <f t="shared" si="14"/>
        <v>4.2832854915017258</v>
      </c>
      <c r="AW30">
        <f t="shared" si="15"/>
        <v>43.856361861000003</v>
      </c>
      <c r="AX30">
        <f t="shared" si="16"/>
        <v>20.897516722450199</v>
      </c>
      <c r="AY30">
        <f t="shared" si="17"/>
        <v>30.565461158752441</v>
      </c>
      <c r="AZ30">
        <f t="shared" si="18"/>
        <v>4.4008016748439918</v>
      </c>
      <c r="BA30">
        <f t="shared" si="19"/>
        <v>3.865497186098385E-2</v>
      </c>
      <c r="BB30">
        <f t="shared" si="20"/>
        <v>2.2423038325720119</v>
      </c>
      <c r="BC30">
        <f t="shared" si="21"/>
        <v>2.1584978422719798</v>
      </c>
      <c r="BD30">
        <f t="shared" si="22"/>
        <v>2.4187263928801106E-2</v>
      </c>
      <c r="BE30">
        <f t="shared" si="23"/>
        <v>32.955020246820979</v>
      </c>
      <c r="BF30">
        <f t="shared" si="24"/>
        <v>0.84477948450103479</v>
      </c>
      <c r="BG30">
        <f t="shared" si="25"/>
        <v>51.098869576761999</v>
      </c>
      <c r="BH30">
        <f t="shared" si="26"/>
        <v>399.08963410214795</v>
      </c>
      <c r="BI30">
        <f t="shared" si="27"/>
        <v>1.525814579230522E-3</v>
      </c>
    </row>
    <row r="31" spans="1:61">
      <c r="A31" s="1">
        <v>26</v>
      </c>
      <c r="B31" s="1" t="s">
        <v>122</v>
      </c>
      <c r="C31" s="1" t="s">
        <v>98</v>
      </c>
      <c r="D31" s="1">
        <v>9</v>
      </c>
      <c r="E31" s="1" t="s">
        <v>78</v>
      </c>
      <c r="F31" s="1" t="s">
        <v>101</v>
      </c>
      <c r="G31" s="1">
        <v>0</v>
      </c>
      <c r="H31" s="1">
        <v>9863.5</v>
      </c>
      <c r="I31" s="1">
        <v>0</v>
      </c>
      <c r="J31">
        <f t="shared" si="0"/>
        <v>21.664421693063105</v>
      </c>
      <c r="K31">
        <f t="shared" si="1"/>
        <v>0.81036325956039401</v>
      </c>
      <c r="L31">
        <f t="shared" si="2"/>
        <v>325.77218074763323</v>
      </c>
      <c r="M31">
        <f t="shared" si="3"/>
        <v>13.735943597987955</v>
      </c>
      <c r="N31">
        <f t="shared" si="4"/>
        <v>1.8676552265325448</v>
      </c>
      <c r="O31">
        <f t="shared" si="5"/>
        <v>32.501739501953125</v>
      </c>
      <c r="P31" s="1">
        <v>2</v>
      </c>
      <c r="Q31">
        <f t="shared" si="6"/>
        <v>2.2982609868049622</v>
      </c>
      <c r="R31" s="1">
        <v>1</v>
      </c>
      <c r="S31">
        <f t="shared" si="7"/>
        <v>4.5965219736099243</v>
      </c>
      <c r="T31" s="1">
        <v>32.710975646972656</v>
      </c>
      <c r="U31" s="1">
        <v>32.501739501953125</v>
      </c>
      <c r="V31" s="1">
        <v>32.63916015625</v>
      </c>
      <c r="W31" s="1">
        <v>399.59426879882812</v>
      </c>
      <c r="X31" s="1">
        <v>386.11465454101562</v>
      </c>
      <c r="Y31" s="1">
        <v>24.528797149658203</v>
      </c>
      <c r="Z31" s="1">
        <v>31.180440902709961</v>
      </c>
      <c r="AA31" s="1">
        <v>48.18695068359375</v>
      </c>
      <c r="AB31" s="1">
        <v>61.254138946533203</v>
      </c>
      <c r="AC31" s="1">
        <v>400.13119506835938</v>
      </c>
      <c r="AD31" s="1">
        <v>1722.2340087890625</v>
      </c>
      <c r="AE31" s="1">
        <v>1772.2386474609375</v>
      </c>
      <c r="AF31" s="1">
        <v>97.648468017578125</v>
      </c>
      <c r="AG31" s="1">
        <v>21.66221809387207</v>
      </c>
      <c r="AH31" s="1">
        <v>-0.23080632090568542</v>
      </c>
      <c r="AI31" s="1">
        <v>0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2.0006559753417967</v>
      </c>
      <c r="AQ31">
        <f t="shared" si="9"/>
        <v>1.3735943597987955E-2</v>
      </c>
      <c r="AR31">
        <f t="shared" si="10"/>
        <v>305.6517395019531</v>
      </c>
      <c r="AS31">
        <f t="shared" si="11"/>
        <v>305.86097564697263</v>
      </c>
      <c r="AT31">
        <f t="shared" si="12"/>
        <v>327.22445756379602</v>
      </c>
      <c r="AU31">
        <f t="shared" si="13"/>
        <v>-2.1156311230681779</v>
      </c>
      <c r="AV31">
        <f t="shared" si="14"/>
        <v>4.9123775127948033</v>
      </c>
      <c r="AW31">
        <f t="shared" si="15"/>
        <v>50.306754550522029</v>
      </c>
      <c r="AX31">
        <f t="shared" si="16"/>
        <v>19.126313647812069</v>
      </c>
      <c r="AY31">
        <f t="shared" si="17"/>
        <v>32.606357574462891</v>
      </c>
      <c r="AZ31">
        <f t="shared" si="18"/>
        <v>4.9414337478735284</v>
      </c>
      <c r="BA31">
        <f t="shared" si="19"/>
        <v>0.68890911653241305</v>
      </c>
      <c r="BB31">
        <f t="shared" si="20"/>
        <v>3.0447222862622585</v>
      </c>
      <c r="BC31">
        <f t="shared" si="21"/>
        <v>1.8967114616112699</v>
      </c>
      <c r="BD31">
        <f t="shared" si="22"/>
        <v>0.44004891965189302</v>
      </c>
      <c r="BE31">
        <f t="shared" si="23"/>
        <v>31.811154372751943</v>
      </c>
      <c r="BF31">
        <f t="shared" si="24"/>
        <v>0.84371876828888293</v>
      </c>
      <c r="BG31">
        <f t="shared" si="25"/>
        <v>66.306008985137794</v>
      </c>
      <c r="BH31">
        <f t="shared" si="26"/>
        <v>379.75180683713188</v>
      </c>
      <c r="BI31">
        <f t="shared" si="27"/>
        <v>3.7826846734507702E-2</v>
      </c>
    </row>
    <row r="32" spans="1:61">
      <c r="A32" s="1">
        <v>10</v>
      </c>
      <c r="B32" s="1" t="s">
        <v>107</v>
      </c>
      <c r="C32" s="1" t="s">
        <v>98</v>
      </c>
      <c r="D32" s="1">
        <v>26</v>
      </c>
      <c r="E32" s="1" t="s">
        <v>78</v>
      </c>
      <c r="F32" s="1" t="s">
        <v>108</v>
      </c>
      <c r="G32" s="1">
        <v>0</v>
      </c>
      <c r="H32" s="1">
        <v>3578.5</v>
      </c>
      <c r="I32" s="1">
        <v>0</v>
      </c>
      <c r="J32">
        <f t="shared" si="0"/>
        <v>3.2040245777992955</v>
      </c>
      <c r="K32">
        <f t="shared" si="1"/>
        <v>0.27279225436694288</v>
      </c>
      <c r="L32">
        <f t="shared" si="2"/>
        <v>367.16973530447683</v>
      </c>
      <c r="M32">
        <f t="shared" si="3"/>
        <v>3.8478847312967135</v>
      </c>
      <c r="N32">
        <f t="shared" si="4"/>
        <v>1.4261987852459916</v>
      </c>
      <c r="O32">
        <f t="shared" si="5"/>
        <v>26.544668197631836</v>
      </c>
      <c r="P32" s="1">
        <v>3</v>
      </c>
      <c r="Q32">
        <f t="shared" si="6"/>
        <v>2.0786957442760468</v>
      </c>
      <c r="R32" s="1">
        <v>1</v>
      </c>
      <c r="S32">
        <f t="shared" si="7"/>
        <v>4.1573914885520935</v>
      </c>
      <c r="T32" s="1">
        <v>26.701055526733398</v>
      </c>
      <c r="U32" s="1">
        <v>26.544668197631836</v>
      </c>
      <c r="V32" s="1">
        <v>26.716140747070312</v>
      </c>
      <c r="W32" s="1">
        <v>399.66018676757812</v>
      </c>
      <c r="X32" s="1">
        <v>396.11520385742188</v>
      </c>
      <c r="Y32" s="1">
        <v>18.253759384155273</v>
      </c>
      <c r="Z32" s="1">
        <v>21.077896118164062</v>
      </c>
      <c r="AA32" s="1">
        <v>50.687145233154297</v>
      </c>
      <c r="AB32" s="1">
        <v>58.529224395751953</v>
      </c>
      <c r="AC32" s="1">
        <v>400.13424682617188</v>
      </c>
      <c r="AD32" s="1">
        <v>997.516845703125</v>
      </c>
      <c r="AE32" s="1">
        <v>979.5523681640625</v>
      </c>
      <c r="AF32" s="1">
        <v>97.654632568359375</v>
      </c>
      <c r="AG32" s="1">
        <v>23.21208381652832</v>
      </c>
      <c r="AH32" s="1">
        <v>-0.23671910166740417</v>
      </c>
      <c r="AI32" s="1">
        <v>0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1.3337808227539061</v>
      </c>
      <c r="AQ32">
        <f t="shared" si="9"/>
        <v>3.8478847312967135E-3</v>
      </c>
      <c r="AR32">
        <f t="shared" si="10"/>
        <v>299.69466819763181</v>
      </c>
      <c r="AS32">
        <f t="shared" si="11"/>
        <v>299.85105552673338</v>
      </c>
      <c r="AT32">
        <f t="shared" si="12"/>
        <v>189.52819830532826</v>
      </c>
      <c r="AU32">
        <f t="shared" si="13"/>
        <v>0.18280230703572181</v>
      </c>
      <c r="AV32">
        <f t="shared" si="14"/>
        <v>3.4845529859793514</v>
      </c>
      <c r="AW32">
        <f t="shared" si="15"/>
        <v>35.682413566403255</v>
      </c>
      <c r="AX32">
        <f t="shared" si="16"/>
        <v>14.604517448239193</v>
      </c>
      <c r="AY32">
        <f t="shared" si="17"/>
        <v>26.622861862182617</v>
      </c>
      <c r="AZ32">
        <f t="shared" si="18"/>
        <v>3.5006426847056802</v>
      </c>
      <c r="BA32">
        <f t="shared" si="19"/>
        <v>0.25599484406504724</v>
      </c>
      <c r="BB32">
        <f t="shared" si="20"/>
        <v>2.0583542007333597</v>
      </c>
      <c r="BC32">
        <f t="shared" si="21"/>
        <v>1.4422884839723205</v>
      </c>
      <c r="BD32">
        <f t="shared" si="22"/>
        <v>0.16142564079650348</v>
      </c>
      <c r="BE32">
        <f t="shared" si="23"/>
        <v>35.855825591380452</v>
      </c>
      <c r="BF32">
        <f t="shared" si="24"/>
        <v>0.92692664085834053</v>
      </c>
      <c r="BG32">
        <f t="shared" si="25"/>
        <v>60.469182438934823</v>
      </c>
      <c r="BH32">
        <f t="shared" si="26"/>
        <v>395.07478387485838</v>
      </c>
      <c r="BI32">
        <f t="shared" si="27"/>
        <v>4.904001840703308E-3</v>
      </c>
    </row>
    <row r="33" spans="1:61">
      <c r="A33" s="1">
        <v>11</v>
      </c>
      <c r="B33" s="1" t="s">
        <v>109</v>
      </c>
      <c r="C33" s="1" t="s">
        <v>98</v>
      </c>
      <c r="D33" s="1">
        <v>26</v>
      </c>
      <c r="E33" s="1" t="s">
        <v>75</v>
      </c>
      <c r="F33" s="1" t="s">
        <v>108</v>
      </c>
      <c r="G33" s="1">
        <v>0</v>
      </c>
      <c r="H33" s="1">
        <v>3673.5</v>
      </c>
      <c r="I33" s="1">
        <v>0</v>
      </c>
      <c r="J33">
        <f t="shared" si="0"/>
        <v>-1.3533382478250182</v>
      </c>
      <c r="K33">
        <f t="shared" si="1"/>
        <v>9.6127935793229688E-2</v>
      </c>
      <c r="L33">
        <f t="shared" si="2"/>
        <v>413.05356948140206</v>
      </c>
      <c r="M33">
        <f t="shared" si="3"/>
        <v>1.4931425640596823</v>
      </c>
      <c r="N33">
        <f t="shared" si="4"/>
        <v>1.5115344389746626</v>
      </c>
      <c r="O33">
        <f t="shared" si="5"/>
        <v>26.232145309448242</v>
      </c>
      <c r="P33" s="1">
        <v>3.5</v>
      </c>
      <c r="Q33">
        <f t="shared" si="6"/>
        <v>1.9689131230115891</v>
      </c>
      <c r="R33" s="1">
        <v>1</v>
      </c>
      <c r="S33">
        <f t="shared" si="7"/>
        <v>3.9378262460231781</v>
      </c>
      <c r="T33" s="1">
        <v>26.763078689575195</v>
      </c>
      <c r="U33" s="1">
        <v>26.232145309448242</v>
      </c>
      <c r="V33" s="1">
        <v>26.830480575561523</v>
      </c>
      <c r="W33" s="1">
        <v>399.71542358398438</v>
      </c>
      <c r="X33" s="1">
        <v>400.37631225585938</v>
      </c>
      <c r="Y33" s="1">
        <v>18.27081298828125</v>
      </c>
      <c r="Z33" s="1">
        <v>19.551399230957031</v>
      </c>
      <c r="AA33" s="1">
        <v>50.551502227783203</v>
      </c>
      <c r="AB33" s="1">
        <v>54.094615936279297</v>
      </c>
      <c r="AC33" s="1">
        <v>400.11544799804688</v>
      </c>
      <c r="AD33" s="1">
        <v>56.060043334960938</v>
      </c>
      <c r="AE33" s="1">
        <v>54.595172882080078</v>
      </c>
      <c r="AF33" s="1">
        <v>97.658203125</v>
      </c>
      <c r="AG33" s="1">
        <v>23.21208381652832</v>
      </c>
      <c r="AH33" s="1">
        <v>-0.23671910166740417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1.1431869942801338</v>
      </c>
      <c r="AQ33">
        <f t="shared" si="9"/>
        <v>1.4931425640596822E-3</v>
      </c>
      <c r="AR33">
        <f t="shared" si="10"/>
        <v>299.38214530944822</v>
      </c>
      <c r="AS33">
        <f t="shared" si="11"/>
        <v>299.91307868957517</v>
      </c>
      <c r="AT33">
        <f t="shared" si="12"/>
        <v>10.651408099985019</v>
      </c>
      <c r="AU33">
        <f t="shared" si="13"/>
        <v>-0.43489104903046405</v>
      </c>
      <c r="AV33">
        <f t="shared" si="14"/>
        <v>3.4208889564494331</v>
      </c>
      <c r="AW33">
        <f t="shared" si="15"/>
        <v>35.029202329995591</v>
      </c>
      <c r="AX33">
        <f t="shared" si="16"/>
        <v>15.47780309903856</v>
      </c>
      <c r="AY33">
        <f t="shared" si="17"/>
        <v>26.497611999511719</v>
      </c>
      <c r="AZ33">
        <f t="shared" si="18"/>
        <v>3.4749015125754679</v>
      </c>
      <c r="BA33">
        <f t="shared" si="19"/>
        <v>9.3837235496850385E-2</v>
      </c>
      <c r="BB33">
        <f t="shared" si="20"/>
        <v>1.9093545174747706</v>
      </c>
      <c r="BC33">
        <f t="shared" si="21"/>
        <v>1.5655469951006973</v>
      </c>
      <c r="BD33">
        <f t="shared" si="22"/>
        <v>5.884986357079422E-2</v>
      </c>
      <c r="BE33">
        <f t="shared" si="23"/>
        <v>40.338069389921067</v>
      </c>
      <c r="BF33">
        <f t="shared" si="24"/>
        <v>1.0316633547926815</v>
      </c>
      <c r="BG33">
        <f t="shared" si="25"/>
        <v>55.657373733597979</v>
      </c>
      <c r="BH33">
        <f t="shared" si="26"/>
        <v>400.84027549862788</v>
      </c>
      <c r="BI33">
        <f t="shared" si="27"/>
        <v>-1.8791338408664356E-3</v>
      </c>
    </row>
    <row r="34" spans="1:61">
      <c r="A34" s="1">
        <v>17</v>
      </c>
      <c r="B34" s="1" t="s">
        <v>114</v>
      </c>
      <c r="C34" s="1" t="s">
        <v>98</v>
      </c>
      <c r="D34" s="1">
        <v>18</v>
      </c>
      <c r="E34" s="1" t="s">
        <v>78</v>
      </c>
      <c r="F34" s="1" t="s">
        <v>108</v>
      </c>
      <c r="G34" s="1">
        <v>0</v>
      </c>
      <c r="H34" s="1">
        <v>5432</v>
      </c>
      <c r="I34" s="1">
        <v>0</v>
      </c>
      <c r="J34">
        <f t="shared" si="0"/>
        <v>10.902768940574523</v>
      </c>
      <c r="K34">
        <f t="shared" si="1"/>
        <v>0.3591531604512182</v>
      </c>
      <c r="L34">
        <f t="shared" si="2"/>
        <v>322.99565816370182</v>
      </c>
      <c r="M34">
        <f t="shared" si="3"/>
        <v>5.3008010607142273</v>
      </c>
      <c r="N34">
        <f t="shared" si="4"/>
        <v>1.5371416140351526</v>
      </c>
      <c r="O34">
        <f t="shared" si="5"/>
        <v>28.850549697875977</v>
      </c>
      <c r="P34" s="1">
        <v>4.5</v>
      </c>
      <c r="Q34">
        <f t="shared" si="6"/>
        <v>1.7493478804826736</v>
      </c>
      <c r="R34" s="1">
        <v>1</v>
      </c>
      <c r="S34">
        <f t="shared" si="7"/>
        <v>3.4986957609653473</v>
      </c>
      <c r="T34" s="1">
        <v>28.745307922363281</v>
      </c>
      <c r="U34" s="1">
        <v>28.850549697875977</v>
      </c>
      <c r="V34" s="1">
        <v>28.692987442016602</v>
      </c>
      <c r="W34" s="1">
        <v>399.48577880859375</v>
      </c>
      <c r="X34" s="1">
        <v>384.9293212890625</v>
      </c>
      <c r="Y34" s="1">
        <v>19.272073745727539</v>
      </c>
      <c r="Z34" s="1">
        <v>25.084033966064453</v>
      </c>
      <c r="AA34" s="1">
        <v>47.49884033203125</v>
      </c>
      <c r="AB34" s="1">
        <v>61.823265075683594</v>
      </c>
      <c r="AC34" s="1">
        <v>400.12765502929688</v>
      </c>
      <c r="AD34" s="1">
        <v>1175.69873046875</v>
      </c>
      <c r="AE34" s="1">
        <v>1560.3074951171875</v>
      </c>
      <c r="AF34" s="1">
        <v>97.67095947265625</v>
      </c>
      <c r="AG34" s="1">
        <v>23.21208381652832</v>
      </c>
      <c r="AH34" s="1">
        <v>-0.23671910166740417</v>
      </c>
      <c r="AI34" s="1">
        <v>0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0.8891725667317707</v>
      </c>
      <c r="AQ34">
        <f t="shared" si="9"/>
        <v>5.300801060714227E-3</v>
      </c>
      <c r="AR34">
        <f t="shared" si="10"/>
        <v>302.00054969787595</v>
      </c>
      <c r="AS34">
        <f t="shared" si="11"/>
        <v>301.89530792236326</v>
      </c>
      <c r="AT34">
        <f t="shared" si="12"/>
        <v>223.38275598597829</v>
      </c>
      <c r="AU34">
        <f t="shared" si="13"/>
        <v>-0.11427004219619301</v>
      </c>
      <c r="AV34">
        <f t="shared" si="14"/>
        <v>3.9871232789453668</v>
      </c>
      <c r="AW34">
        <f t="shared" si="15"/>
        <v>40.821993563620033</v>
      </c>
      <c r="AX34">
        <f t="shared" si="16"/>
        <v>15.73795959755558</v>
      </c>
      <c r="AY34">
        <f t="shared" si="17"/>
        <v>28.797928810119629</v>
      </c>
      <c r="AZ34">
        <f t="shared" si="18"/>
        <v>3.9749854431191394</v>
      </c>
      <c r="BA34">
        <f t="shared" si="19"/>
        <v>0.32571717182397714</v>
      </c>
      <c r="BB34">
        <f t="shared" si="20"/>
        <v>2.4499816649102142</v>
      </c>
      <c r="BC34">
        <f t="shared" si="21"/>
        <v>1.5250037782089252</v>
      </c>
      <c r="BD34">
        <f t="shared" si="22"/>
        <v>0.20633453661061399</v>
      </c>
      <c r="BE34">
        <f t="shared" si="23"/>
        <v>31.547295838350852</v>
      </c>
      <c r="BF34">
        <f t="shared" si="24"/>
        <v>0.83910380503632342</v>
      </c>
      <c r="BG34">
        <f t="shared" si="25"/>
        <v>63.84506350192396</v>
      </c>
      <c r="BH34">
        <f t="shared" si="26"/>
        <v>380.72239988881063</v>
      </c>
      <c r="BI34">
        <f t="shared" si="27"/>
        <v>1.8283347015071245E-2</v>
      </c>
    </row>
    <row r="35" spans="1:61">
      <c r="A35" s="1">
        <v>18</v>
      </c>
      <c r="B35" s="1" t="s">
        <v>115</v>
      </c>
      <c r="C35" s="1" t="s">
        <v>98</v>
      </c>
      <c r="D35" s="1">
        <v>18</v>
      </c>
      <c r="E35" s="1" t="s">
        <v>75</v>
      </c>
      <c r="F35" s="1" t="s">
        <v>108</v>
      </c>
      <c r="G35" s="1">
        <v>0</v>
      </c>
      <c r="H35" s="1">
        <v>5549</v>
      </c>
      <c r="I35" s="1">
        <v>0</v>
      </c>
      <c r="J35">
        <f t="shared" si="0"/>
        <v>-3.1539902234381452</v>
      </c>
      <c r="K35">
        <f t="shared" si="1"/>
        <v>6.9122287727880621E-2</v>
      </c>
      <c r="L35">
        <f t="shared" si="2"/>
        <v>462.53060228827758</v>
      </c>
      <c r="M35">
        <f t="shared" si="3"/>
        <v>1.3465999797734582</v>
      </c>
      <c r="N35">
        <f t="shared" si="4"/>
        <v>1.8794219448816505</v>
      </c>
      <c r="O35">
        <f t="shared" si="5"/>
        <v>28.463167190551758</v>
      </c>
      <c r="P35" s="1">
        <v>4</v>
      </c>
      <c r="Q35">
        <f t="shared" si="6"/>
        <v>1.8591305017471313</v>
      </c>
      <c r="R35" s="1">
        <v>1</v>
      </c>
      <c r="S35">
        <f t="shared" si="7"/>
        <v>3.7182610034942627</v>
      </c>
      <c r="T35" s="1">
        <v>29.011753082275391</v>
      </c>
      <c r="U35" s="1">
        <v>28.463167190551758</v>
      </c>
      <c r="V35" s="1">
        <v>29.034425735473633</v>
      </c>
      <c r="W35" s="1">
        <v>399.43917846679688</v>
      </c>
      <c r="X35" s="1">
        <v>402.05099487304688</v>
      </c>
      <c r="Y35" s="1">
        <v>19.354129791259766</v>
      </c>
      <c r="Z35" s="1">
        <v>20.672502517700195</v>
      </c>
      <c r="AA35" s="1">
        <v>46.970474243164062</v>
      </c>
      <c r="AB35" s="1">
        <v>50.170028686523438</v>
      </c>
      <c r="AC35" s="1">
        <v>400.11822509765625</v>
      </c>
      <c r="AD35" s="1">
        <v>18.966022491455078</v>
      </c>
      <c r="AE35" s="1">
        <v>21.83747673034668</v>
      </c>
      <c r="AF35" s="1">
        <v>97.670677185058594</v>
      </c>
      <c r="AG35" s="1">
        <v>23.21208381652832</v>
      </c>
      <c r="AH35" s="1">
        <v>-0.23671910166740417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8"/>
        <v>1.0002955627441406</v>
      </c>
      <c r="AQ35">
        <f t="shared" si="9"/>
        <v>1.3465999797734583E-3</v>
      </c>
      <c r="AR35">
        <f t="shared" si="10"/>
        <v>301.61316719055174</v>
      </c>
      <c r="AS35">
        <f t="shared" si="11"/>
        <v>302.16175308227537</v>
      </c>
      <c r="AT35">
        <f t="shared" si="12"/>
        <v>3.6035442281579435</v>
      </c>
      <c r="AU35">
        <f t="shared" si="13"/>
        <v>-0.45889609562251571</v>
      </c>
      <c r="AV35">
        <f t="shared" si="14"/>
        <v>3.8985192648952571</v>
      </c>
      <c r="AW35">
        <f t="shared" si="15"/>
        <v>39.914940463744855</v>
      </c>
      <c r="AX35">
        <f t="shared" si="16"/>
        <v>19.24243794604466</v>
      </c>
      <c r="AY35">
        <f t="shared" si="17"/>
        <v>28.737460136413574</v>
      </c>
      <c r="AZ35">
        <f t="shared" si="18"/>
        <v>3.961077193710675</v>
      </c>
      <c r="BA35">
        <f t="shared" si="19"/>
        <v>6.7860759571538642E-2</v>
      </c>
      <c r="BB35">
        <f t="shared" si="20"/>
        <v>2.0190973200136066</v>
      </c>
      <c r="BC35">
        <f t="shared" si="21"/>
        <v>1.9419798736970684</v>
      </c>
      <c r="BD35">
        <f t="shared" si="22"/>
        <v>4.2524539307202826E-2</v>
      </c>
      <c r="BE35">
        <f t="shared" si="23"/>
        <v>45.175677144309084</v>
      </c>
      <c r="BF35">
        <f t="shared" si="24"/>
        <v>1.1504277024219973</v>
      </c>
      <c r="BG35">
        <f t="shared" si="25"/>
        <v>51.192674041362643</v>
      </c>
      <c r="BH35">
        <f t="shared" si="26"/>
        <v>403.19612341502932</v>
      </c>
      <c r="BI35">
        <f t="shared" si="27"/>
        <v>-4.0045323866349193E-3</v>
      </c>
    </row>
    <row r="36" spans="1:61">
      <c r="A36" s="1">
        <v>1</v>
      </c>
      <c r="B36" s="1" t="s">
        <v>73</v>
      </c>
      <c r="C36" s="1" t="s">
        <v>74</v>
      </c>
      <c r="D36" s="1">
        <v>29</v>
      </c>
      <c r="E36" s="1" t="s">
        <v>75</v>
      </c>
      <c r="F36" s="1" t="s">
        <v>76</v>
      </c>
      <c r="G36" s="1">
        <v>0</v>
      </c>
      <c r="H36" s="1">
        <v>130</v>
      </c>
      <c r="I36" s="1">
        <v>0</v>
      </c>
      <c r="J36">
        <f t="shared" si="0"/>
        <v>-9.0956373191236448</v>
      </c>
      <c r="K36">
        <f t="shared" si="1"/>
        <v>0.2472102896382582</v>
      </c>
      <c r="L36">
        <f t="shared" si="2"/>
        <v>72.132852882741474</v>
      </c>
      <c r="M36">
        <f t="shared" si="3"/>
        <v>4.531636829061676</v>
      </c>
      <c r="N36">
        <f t="shared" si="4"/>
        <v>1.8226084322137845</v>
      </c>
      <c r="O36">
        <f t="shared" si="5"/>
        <v>33.898200988769531</v>
      </c>
      <c r="P36" s="1">
        <v>4</v>
      </c>
      <c r="Q36">
        <f t="shared" si="6"/>
        <v>1.8591305017471313</v>
      </c>
      <c r="R36" s="1">
        <v>1</v>
      </c>
      <c r="S36">
        <f t="shared" si="7"/>
        <v>3.7182610034942627</v>
      </c>
      <c r="T36" s="1">
        <v>35.613521575927734</v>
      </c>
      <c r="U36" s="1">
        <v>33.898200988769531</v>
      </c>
      <c r="V36" s="1">
        <v>35.633018493652344</v>
      </c>
      <c r="W36" s="1">
        <v>2.1401224136352539</v>
      </c>
      <c r="X36" s="1">
        <v>11.204262733459473</v>
      </c>
      <c r="Y36" s="1">
        <v>31.369588851928711</v>
      </c>
      <c r="Z36" s="1">
        <v>35.748538970947266</v>
      </c>
      <c r="AA36" s="1">
        <v>52.414012908935547</v>
      </c>
      <c r="AB36" s="1">
        <v>59.730602264404297</v>
      </c>
      <c r="AC36" s="1">
        <v>399.14932250976562</v>
      </c>
      <c r="AD36" s="1">
        <v>50.570766448974609</v>
      </c>
      <c r="AE36" s="1">
        <v>60.190711975097656</v>
      </c>
      <c r="AF36" s="1">
        <v>97.630195617675781</v>
      </c>
      <c r="AG36" s="1">
        <v>21.662200927734375</v>
      </c>
      <c r="AH36" s="1">
        <v>-0.23080599308013916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111105</v>
      </c>
      <c r="AP36">
        <f t="shared" si="8"/>
        <v>0.99787330627441395</v>
      </c>
      <c r="AQ36">
        <f t="shared" si="9"/>
        <v>4.5316368290616756E-3</v>
      </c>
      <c r="AR36">
        <f t="shared" si="10"/>
        <v>307.04820098876951</v>
      </c>
      <c r="AS36">
        <f t="shared" si="11"/>
        <v>308.76352157592771</v>
      </c>
      <c r="AT36">
        <f t="shared" si="12"/>
        <v>9.608445504735073</v>
      </c>
      <c r="AU36">
        <f t="shared" si="13"/>
        <v>-1.5611746389809358</v>
      </c>
      <c r="AV36">
        <f t="shared" si="14"/>
        <v>5.312745284993472</v>
      </c>
      <c r="AW36">
        <f t="shared" si="15"/>
        <v>54.4170300118871</v>
      </c>
      <c r="AX36">
        <f t="shared" si="16"/>
        <v>18.668491040939834</v>
      </c>
      <c r="AY36">
        <f t="shared" si="17"/>
        <v>34.755861282348633</v>
      </c>
      <c r="AZ36">
        <f t="shared" si="18"/>
        <v>5.5724548559347555</v>
      </c>
      <c r="BA36">
        <f t="shared" si="19"/>
        <v>0.23179902505317143</v>
      </c>
      <c r="BB36">
        <f t="shared" si="20"/>
        <v>3.4901368527796874</v>
      </c>
      <c r="BC36">
        <f t="shared" si="21"/>
        <v>2.0823180031550681</v>
      </c>
      <c r="BD36">
        <f t="shared" si="22"/>
        <v>0.14618441894230391</v>
      </c>
      <c r="BE36">
        <f t="shared" si="23"/>
        <v>7.0423445374030793</v>
      </c>
      <c r="BF36">
        <f t="shared" si="24"/>
        <v>6.4379829890395159</v>
      </c>
      <c r="BG36">
        <f t="shared" si="25"/>
        <v>66.313668416447314</v>
      </c>
      <c r="BH36">
        <f t="shared" si="26"/>
        <v>14.506642628060078</v>
      </c>
      <c r="BI36">
        <f t="shared" si="27"/>
        <v>-0.41578543890640274</v>
      </c>
    </row>
    <row r="37" spans="1:61">
      <c r="A37" s="1">
        <v>2</v>
      </c>
      <c r="B37" s="1" t="s">
        <v>77</v>
      </c>
      <c r="C37" s="1" t="s">
        <v>74</v>
      </c>
      <c r="D37" s="1">
        <v>29</v>
      </c>
      <c r="E37" s="1" t="s">
        <v>78</v>
      </c>
      <c r="F37" s="1" t="s">
        <v>76</v>
      </c>
      <c r="G37" s="1">
        <v>0</v>
      </c>
      <c r="H37" s="1">
        <v>459</v>
      </c>
      <c r="I37" s="1">
        <v>0</v>
      </c>
      <c r="J37">
        <f t="shared" si="0"/>
        <v>32.233678827302256</v>
      </c>
      <c r="K37">
        <f t="shared" si="1"/>
        <v>0.55240338653004228</v>
      </c>
      <c r="L37">
        <f t="shared" si="2"/>
        <v>248.47024540476792</v>
      </c>
      <c r="M37">
        <f t="shared" si="3"/>
        <v>10.537798529365482</v>
      </c>
      <c r="N37">
        <f t="shared" si="4"/>
        <v>2.0315245458067683</v>
      </c>
      <c r="O37">
        <f t="shared" si="5"/>
        <v>35.850307464599609</v>
      </c>
      <c r="P37" s="1">
        <v>4</v>
      </c>
      <c r="Q37">
        <f t="shared" si="6"/>
        <v>1.8591305017471313</v>
      </c>
      <c r="R37" s="1">
        <v>1</v>
      </c>
      <c r="S37">
        <f t="shared" si="7"/>
        <v>3.7182610034942627</v>
      </c>
      <c r="T37" s="1">
        <v>35.909439086914062</v>
      </c>
      <c r="U37" s="1">
        <v>35.850307464599609</v>
      </c>
      <c r="V37" s="1">
        <v>35.868995666503906</v>
      </c>
      <c r="W37" s="1">
        <v>400.39492797851562</v>
      </c>
      <c r="X37" s="1">
        <v>364.249755859375</v>
      </c>
      <c r="Y37" s="1">
        <v>29.690948486328125</v>
      </c>
      <c r="Z37" s="1">
        <v>39.829536437988281</v>
      </c>
      <c r="AA37" s="1">
        <v>48.804218292236328</v>
      </c>
      <c r="AB37" s="1">
        <v>65.46942138671875</v>
      </c>
      <c r="AC37" s="1">
        <v>399.19100952148438</v>
      </c>
      <c r="AD37" s="1">
        <v>1645.55615234375</v>
      </c>
      <c r="AE37" s="1">
        <v>1837.16552734375</v>
      </c>
      <c r="AF37" s="1">
        <v>97.623977661132812</v>
      </c>
      <c r="AG37" s="1">
        <v>15.544315338134766</v>
      </c>
      <c r="AH37" s="1">
        <v>-0.75834810733795166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8"/>
        <v>0.99797752380371085</v>
      </c>
      <c r="AQ37">
        <f t="shared" si="9"/>
        <v>1.0537798529365481E-2</v>
      </c>
      <c r="AR37">
        <f t="shared" si="10"/>
        <v>309.00030746459959</v>
      </c>
      <c r="AS37">
        <f t="shared" si="11"/>
        <v>309.05943908691404</v>
      </c>
      <c r="AT37">
        <f t="shared" si="12"/>
        <v>312.6556650220009</v>
      </c>
      <c r="AU37">
        <f t="shared" si="13"/>
        <v>-1.3974784191565794</v>
      </c>
      <c r="AV37">
        <f t="shared" si="14"/>
        <v>5.9198423212822116</v>
      </c>
      <c r="AW37">
        <f t="shared" si="15"/>
        <v>60.639224738730228</v>
      </c>
      <c r="AX37">
        <f t="shared" si="16"/>
        <v>20.809688300741946</v>
      </c>
      <c r="AY37">
        <f t="shared" si="17"/>
        <v>35.879873275756836</v>
      </c>
      <c r="AZ37">
        <f t="shared" si="18"/>
        <v>5.9294819803535681</v>
      </c>
      <c r="BA37">
        <f t="shared" si="19"/>
        <v>0.48095092068827594</v>
      </c>
      <c r="BB37">
        <f t="shared" si="20"/>
        <v>3.8883177754754432</v>
      </c>
      <c r="BC37">
        <f t="shared" si="21"/>
        <v>2.0411642048781249</v>
      </c>
      <c r="BD37">
        <f t="shared" si="22"/>
        <v>0.30628941729134934</v>
      </c>
      <c r="BE37">
        <f t="shared" si="23"/>
        <v>24.256653686851251</v>
      </c>
      <c r="BF37">
        <f t="shared" si="24"/>
        <v>0.68214251734651599</v>
      </c>
      <c r="BG37">
        <f t="shared" si="25"/>
        <v>68.541361818468744</v>
      </c>
      <c r="BH37">
        <f t="shared" si="26"/>
        <v>352.546578923715</v>
      </c>
      <c r="BI37">
        <f t="shared" si="27"/>
        <v>6.2668038078466284E-2</v>
      </c>
    </row>
    <row r="38" spans="1:61">
      <c r="A38" s="1">
        <v>5</v>
      </c>
      <c r="B38" s="1" t="s">
        <v>82</v>
      </c>
      <c r="C38" s="1" t="s">
        <v>74</v>
      </c>
      <c r="D38" s="1">
        <v>25</v>
      </c>
      <c r="E38" s="1" t="s">
        <v>78</v>
      </c>
      <c r="F38" s="1" t="s">
        <v>76</v>
      </c>
      <c r="G38" s="1">
        <v>0</v>
      </c>
      <c r="H38" s="1">
        <v>1141.5</v>
      </c>
      <c r="I38" s="1">
        <v>0</v>
      </c>
      <c r="J38">
        <f t="shared" si="0"/>
        <v>22.447771763128994</v>
      </c>
      <c r="K38">
        <f t="shared" si="1"/>
        <v>0.57673506528321383</v>
      </c>
      <c r="L38">
        <f t="shared" si="2"/>
        <v>281.25750205178076</v>
      </c>
      <c r="M38">
        <f t="shared" si="3"/>
        <v>10.265665768817701</v>
      </c>
      <c r="N38">
        <f t="shared" si="4"/>
        <v>1.9556189667692578</v>
      </c>
      <c r="O38">
        <f t="shared" si="5"/>
        <v>36.516918182373047</v>
      </c>
      <c r="P38" s="1">
        <v>5.5</v>
      </c>
      <c r="Q38">
        <f t="shared" si="6"/>
        <v>1.5297826379537582</v>
      </c>
      <c r="R38" s="1">
        <v>1</v>
      </c>
      <c r="S38">
        <f t="shared" si="7"/>
        <v>3.0595652759075165</v>
      </c>
      <c r="T38" s="1">
        <v>36.630462646484375</v>
      </c>
      <c r="U38" s="1">
        <v>36.516918182373047</v>
      </c>
      <c r="V38" s="1">
        <v>36.576812744140625</v>
      </c>
      <c r="W38" s="1">
        <v>400.34103393554688</v>
      </c>
      <c r="X38" s="1">
        <v>364.2601318359375</v>
      </c>
      <c r="Y38" s="1">
        <v>29.33796501159668</v>
      </c>
      <c r="Z38" s="1">
        <v>42.875659942626953</v>
      </c>
      <c r="AA38" s="1">
        <v>46.344635009765625</v>
      </c>
      <c r="AB38" s="1">
        <v>67.729881286621094</v>
      </c>
      <c r="AC38" s="1">
        <v>399.18429565429688</v>
      </c>
      <c r="AD38" s="1">
        <v>1850.4830322265625</v>
      </c>
      <c r="AE38" s="1">
        <v>1963.6956787109375</v>
      </c>
      <c r="AF38" s="1">
        <v>97.6055908203125</v>
      </c>
      <c r="AG38" s="1">
        <v>15.544315338134766</v>
      </c>
      <c r="AH38" s="1">
        <v>-0.75834810733795166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8"/>
        <v>0.72578962846235784</v>
      </c>
      <c r="AQ38">
        <f t="shared" si="9"/>
        <v>1.0265665768817701E-2</v>
      </c>
      <c r="AR38">
        <f t="shared" si="10"/>
        <v>309.66691818237302</v>
      </c>
      <c r="AS38">
        <f t="shared" si="11"/>
        <v>309.78046264648435</v>
      </c>
      <c r="AT38">
        <f t="shared" si="12"/>
        <v>351.59177171115152</v>
      </c>
      <c r="AU38">
        <f t="shared" si="13"/>
        <v>-1.0901628537002479</v>
      </c>
      <c r="AV38">
        <f t="shared" si="14"/>
        <v>6.1405230872801679</v>
      </c>
      <c r="AW38">
        <f t="shared" si="15"/>
        <v>62.911591801996202</v>
      </c>
      <c r="AX38">
        <f t="shared" si="16"/>
        <v>20.035931859369249</v>
      </c>
      <c r="AY38">
        <f t="shared" si="17"/>
        <v>36.573690414428711</v>
      </c>
      <c r="AZ38">
        <f t="shared" si="18"/>
        <v>6.1596433297773316</v>
      </c>
      <c r="BA38">
        <f t="shared" si="19"/>
        <v>0.48526205581823845</v>
      </c>
      <c r="BB38">
        <f t="shared" si="20"/>
        <v>4.1849041205109101</v>
      </c>
      <c r="BC38">
        <f t="shared" si="21"/>
        <v>1.9747392092664215</v>
      </c>
      <c r="BD38">
        <f t="shared" si="22"/>
        <v>0.31036493625327127</v>
      </c>
      <c r="BE38">
        <f t="shared" si="23"/>
        <v>27.452304660409318</v>
      </c>
      <c r="BF38">
        <f t="shared" si="24"/>
        <v>0.77213364151105879</v>
      </c>
      <c r="BG38">
        <f t="shared" si="25"/>
        <v>71.706929011805698</v>
      </c>
      <c r="BH38">
        <f t="shared" si="26"/>
        <v>354.3552959695952</v>
      </c>
      <c r="BI38">
        <f t="shared" si="27"/>
        <v>4.5425052048044499E-2</v>
      </c>
    </row>
    <row r="39" spans="1:61">
      <c r="A39" s="1">
        <v>6</v>
      </c>
      <c r="B39" s="1" t="s">
        <v>83</v>
      </c>
      <c r="C39" s="1" t="s">
        <v>74</v>
      </c>
      <c r="D39" s="1">
        <v>25</v>
      </c>
      <c r="E39" s="1" t="s">
        <v>75</v>
      </c>
      <c r="F39" s="1" t="s">
        <v>76</v>
      </c>
      <c r="G39" s="1">
        <v>0</v>
      </c>
      <c r="H39" s="1">
        <v>1288</v>
      </c>
      <c r="I39" s="1">
        <v>0</v>
      </c>
      <c r="J39">
        <f t="shared" si="0"/>
        <v>4.6145830270716335</v>
      </c>
      <c r="K39">
        <f t="shared" si="1"/>
        <v>5.4759132404160762E-2</v>
      </c>
      <c r="L39">
        <f t="shared" si="2"/>
        <v>241.38046320974513</v>
      </c>
      <c r="M39">
        <f t="shared" si="3"/>
        <v>1.6415057795860046</v>
      </c>
      <c r="N39">
        <f t="shared" si="4"/>
        <v>2.8375559151612717</v>
      </c>
      <c r="O39">
        <f t="shared" si="5"/>
        <v>35.849025726318359</v>
      </c>
      <c r="P39" s="1">
        <v>5</v>
      </c>
      <c r="Q39">
        <f t="shared" si="6"/>
        <v>1.6395652592182159</v>
      </c>
      <c r="R39" s="1">
        <v>1</v>
      </c>
      <c r="S39">
        <f t="shared" si="7"/>
        <v>3.2791305184364319</v>
      </c>
      <c r="T39" s="1">
        <v>36.788585662841797</v>
      </c>
      <c r="U39" s="1">
        <v>35.849025726318359</v>
      </c>
      <c r="V39" s="1">
        <v>36.787132263183594</v>
      </c>
      <c r="W39" s="1">
        <v>400.17593383789062</v>
      </c>
      <c r="X39" s="1">
        <v>393.58648681640625</v>
      </c>
      <c r="Y39" s="1">
        <v>29.583969116210938</v>
      </c>
      <c r="Z39" s="1">
        <v>31.575180053710938</v>
      </c>
      <c r="AA39" s="1">
        <v>46.330116271972656</v>
      </c>
      <c r="AB39" s="1">
        <v>49.448463439941406</v>
      </c>
      <c r="AC39" s="1">
        <v>399.17291259765625</v>
      </c>
      <c r="AD39" s="1">
        <v>103.16331481933594</v>
      </c>
      <c r="AE39" s="1">
        <v>918.10638427734375</v>
      </c>
      <c r="AF39" s="1">
        <v>97.604156494140625</v>
      </c>
      <c r="AG39" s="1">
        <v>15.544315338134766</v>
      </c>
      <c r="AH39" s="1">
        <v>-0.75834810733795166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8"/>
        <v>0.7983458251953125</v>
      </c>
      <c r="AQ39">
        <f t="shared" si="9"/>
        <v>1.6415057795860046E-3</v>
      </c>
      <c r="AR39">
        <f t="shared" si="10"/>
        <v>308.99902572631834</v>
      </c>
      <c r="AS39">
        <f t="shared" si="11"/>
        <v>309.93858566284177</v>
      </c>
      <c r="AT39">
        <f t="shared" si="12"/>
        <v>19.601029569713319</v>
      </c>
      <c r="AU39">
        <f t="shared" si="13"/>
        <v>-0.42056676907632845</v>
      </c>
      <c r="AV39">
        <f t="shared" si="14"/>
        <v>5.9194247304543417</v>
      </c>
      <c r="AW39">
        <f t="shared" si="15"/>
        <v>60.64726076301573</v>
      </c>
      <c r="AX39">
        <f t="shared" si="16"/>
        <v>29.072080709304792</v>
      </c>
      <c r="AY39">
        <f t="shared" si="17"/>
        <v>36.318805694580078</v>
      </c>
      <c r="AZ39">
        <f t="shared" si="18"/>
        <v>6.074204209255023</v>
      </c>
      <c r="BA39">
        <f t="shared" si="19"/>
        <v>5.3859713738368876E-2</v>
      </c>
      <c r="BB39">
        <f t="shared" si="20"/>
        <v>3.08186881529307</v>
      </c>
      <c r="BC39">
        <f t="shared" si="21"/>
        <v>2.992335393961953</v>
      </c>
      <c r="BD39">
        <f t="shared" si="22"/>
        <v>3.3741989078570789E-2</v>
      </c>
      <c r="BE39">
        <f t="shared" si="23"/>
        <v>23.559736505752117</v>
      </c>
      <c r="BF39">
        <f t="shared" si="24"/>
        <v>0.61328442742583367</v>
      </c>
      <c r="BG39">
        <f t="shared" si="25"/>
        <v>50.571814535633351</v>
      </c>
      <c r="BH39">
        <f t="shared" si="26"/>
        <v>391.68668836327328</v>
      </c>
      <c r="BI39">
        <f t="shared" si="27"/>
        <v>5.9580231837725655E-3</v>
      </c>
    </row>
    <row r="40" spans="1:61">
      <c r="A40" s="1">
        <v>3</v>
      </c>
      <c r="B40" s="1" t="s">
        <v>86</v>
      </c>
      <c r="C40" s="1" t="s">
        <v>74</v>
      </c>
      <c r="D40" s="1">
        <v>22</v>
      </c>
      <c r="E40" s="1" t="s">
        <v>78</v>
      </c>
      <c r="F40" s="1" t="s">
        <v>76</v>
      </c>
      <c r="G40" s="1">
        <v>0</v>
      </c>
      <c r="H40" s="1">
        <v>203</v>
      </c>
      <c r="I40" s="1">
        <v>0</v>
      </c>
      <c r="J40">
        <f t="shared" si="0"/>
        <v>16.210104242892658</v>
      </c>
      <c r="K40">
        <f t="shared" si="1"/>
        <v>0.40820994697954854</v>
      </c>
      <c r="L40">
        <f t="shared" si="2"/>
        <v>293.53263567922249</v>
      </c>
      <c r="M40">
        <f t="shared" si="3"/>
        <v>10.707957079452502</v>
      </c>
      <c r="N40">
        <f t="shared" si="4"/>
        <v>2.6823453353496571</v>
      </c>
      <c r="O40">
        <f t="shared" si="5"/>
        <v>38.201854705810547</v>
      </c>
      <c r="P40" s="1">
        <v>4</v>
      </c>
      <c r="Q40">
        <f t="shared" si="6"/>
        <v>1.8591305017471313</v>
      </c>
      <c r="R40" s="1">
        <v>1</v>
      </c>
      <c r="S40">
        <f t="shared" si="7"/>
        <v>3.7182610034942627</v>
      </c>
      <c r="T40" s="1">
        <v>38.071090698242188</v>
      </c>
      <c r="U40" s="1">
        <v>38.201854705810547</v>
      </c>
      <c r="V40" s="1">
        <v>37.972896575927734</v>
      </c>
      <c r="W40" s="1">
        <v>398.6854248046875</v>
      </c>
      <c r="X40" s="1">
        <v>378.4693603515625</v>
      </c>
      <c r="Y40" s="1">
        <v>31.266263961791992</v>
      </c>
      <c r="Z40" s="1">
        <v>41.506134033203125</v>
      </c>
      <c r="AA40" s="1">
        <v>45.6295166015625</v>
      </c>
      <c r="AB40" s="1">
        <v>60.573429107666016</v>
      </c>
      <c r="AC40" s="1">
        <v>400.92349243164062</v>
      </c>
      <c r="AD40" s="1">
        <v>140.45596313476562</v>
      </c>
      <c r="AE40" s="1">
        <v>1347.4521484375</v>
      </c>
      <c r="AF40" s="1">
        <v>97.530235290527344</v>
      </c>
      <c r="AG40" s="1">
        <v>23.734088897705078</v>
      </c>
      <c r="AH40" s="1">
        <v>-0.52818059921264648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8"/>
        <v>1.0023087310791015</v>
      </c>
      <c r="AQ40">
        <f t="shared" si="9"/>
        <v>1.0707957079452502E-2</v>
      </c>
      <c r="AR40">
        <f t="shared" si="10"/>
        <v>311.35185470581052</v>
      </c>
      <c r="AS40">
        <f t="shared" si="11"/>
        <v>311.22109069824216</v>
      </c>
      <c r="AT40">
        <f t="shared" si="12"/>
        <v>26.686632660732357</v>
      </c>
      <c r="AU40">
        <f t="shared" si="13"/>
        <v>-4.1194840269212287</v>
      </c>
      <c r="AV40">
        <f t="shared" si="14"/>
        <v>6.7304483536081223</v>
      </c>
      <c r="AW40">
        <f t="shared" si="15"/>
        <v>69.008839500480718</v>
      </c>
      <c r="AX40">
        <f t="shared" si="16"/>
        <v>27.502705467277593</v>
      </c>
      <c r="AY40">
        <f t="shared" si="17"/>
        <v>38.136472702026367</v>
      </c>
      <c r="AZ40">
        <f t="shared" si="18"/>
        <v>6.7066721174666997</v>
      </c>
      <c r="BA40">
        <f t="shared" si="19"/>
        <v>0.36782789587267906</v>
      </c>
      <c r="BB40">
        <f t="shared" si="20"/>
        <v>4.0481030182584652</v>
      </c>
      <c r="BC40">
        <f t="shared" si="21"/>
        <v>2.6585690992082345</v>
      </c>
      <c r="BD40">
        <f t="shared" si="22"/>
        <v>0.23320876316702649</v>
      </c>
      <c r="BE40">
        <f t="shared" si="23"/>
        <v>28.628307023243213</v>
      </c>
      <c r="BF40">
        <f t="shared" si="24"/>
        <v>0.7755783332277103</v>
      </c>
      <c r="BG40">
        <f t="shared" si="25"/>
        <v>61.988210588874715</v>
      </c>
      <c r="BH40">
        <f t="shared" si="26"/>
        <v>372.58390994683305</v>
      </c>
      <c r="BI40">
        <f t="shared" si="27"/>
        <v>2.6969370620954339E-2</v>
      </c>
    </row>
    <row r="41" spans="1:61">
      <c r="A41" s="1">
        <v>4</v>
      </c>
      <c r="B41" s="1" t="s">
        <v>87</v>
      </c>
      <c r="C41" s="1" t="s">
        <v>74</v>
      </c>
      <c r="D41" s="1">
        <v>22</v>
      </c>
      <c r="E41" s="1" t="s">
        <v>75</v>
      </c>
      <c r="F41" s="1" t="s">
        <v>76</v>
      </c>
      <c r="G41" s="1">
        <v>0</v>
      </c>
      <c r="H41" s="1">
        <v>352.5</v>
      </c>
      <c r="I41" s="1">
        <v>0</v>
      </c>
      <c r="J41">
        <f t="shared" si="0"/>
        <v>0.95904266201819588</v>
      </c>
      <c r="K41">
        <f t="shared" si="1"/>
        <v>4.479296806300944E-2</v>
      </c>
      <c r="L41">
        <f t="shared" si="2"/>
        <v>343.92475326692056</v>
      </c>
      <c r="M41">
        <f t="shared" si="3"/>
        <v>1.4672949987560908</v>
      </c>
      <c r="N41">
        <f t="shared" si="4"/>
        <v>3.0718879666738763</v>
      </c>
      <c r="O41">
        <f t="shared" si="5"/>
        <v>37.088321685791016</v>
      </c>
      <c r="P41" s="1">
        <v>3.5</v>
      </c>
      <c r="Q41">
        <f t="shared" si="6"/>
        <v>1.9689131230115891</v>
      </c>
      <c r="R41" s="1">
        <v>1</v>
      </c>
      <c r="S41">
        <f t="shared" si="7"/>
        <v>3.9378262460231781</v>
      </c>
      <c r="T41" s="1">
        <v>38.028636932373047</v>
      </c>
      <c r="U41" s="1">
        <v>37.088321685791016</v>
      </c>
      <c r="V41" s="1">
        <v>37.995872497558594</v>
      </c>
      <c r="W41" s="1">
        <v>399.49868774414062</v>
      </c>
      <c r="X41" s="1">
        <v>398.15142822265625</v>
      </c>
      <c r="Y41" s="1">
        <v>32.225643157958984</v>
      </c>
      <c r="Z41" s="1">
        <v>33.463729858398438</v>
      </c>
      <c r="AA41" s="1">
        <v>47.1339111328125</v>
      </c>
      <c r="AB41" s="1">
        <v>48.94476318359375</v>
      </c>
      <c r="AC41" s="1">
        <v>400.91525268554688</v>
      </c>
      <c r="AD41" s="1">
        <v>1555.5052490234375</v>
      </c>
      <c r="AE41" s="1">
        <v>1646.658447265625</v>
      </c>
      <c r="AF41" s="1">
        <v>97.521980285644531</v>
      </c>
      <c r="AG41" s="1">
        <v>23.734088897705078</v>
      </c>
      <c r="AH41" s="1">
        <v>-0.52818059921264648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8"/>
        <v>1.145472150530134</v>
      </c>
      <c r="AQ41">
        <f t="shared" si="9"/>
        <v>1.4672949987560909E-3</v>
      </c>
      <c r="AR41">
        <f t="shared" si="10"/>
        <v>310.23832168579099</v>
      </c>
      <c r="AS41">
        <f t="shared" si="11"/>
        <v>311.17863693237302</v>
      </c>
      <c r="AT41">
        <f t="shared" si="12"/>
        <v>295.54599360583961</v>
      </c>
      <c r="AU41">
        <f t="shared" si="13"/>
        <v>2.1302190161674663</v>
      </c>
      <c r="AV41">
        <f t="shared" si="14"/>
        <v>6.3353371702087431</v>
      </c>
      <c r="AW41">
        <f t="shared" si="15"/>
        <v>64.963171909064684</v>
      </c>
      <c r="AX41">
        <f t="shared" si="16"/>
        <v>31.499442050666246</v>
      </c>
      <c r="AY41">
        <f t="shared" si="17"/>
        <v>37.558479309082031</v>
      </c>
      <c r="AZ41">
        <f t="shared" si="18"/>
        <v>6.4996342414008961</v>
      </c>
      <c r="BA41">
        <f t="shared" si="19"/>
        <v>4.4289176492678717E-2</v>
      </c>
      <c r="BB41">
        <f t="shared" si="20"/>
        <v>3.2634492035348668</v>
      </c>
      <c r="BC41">
        <f t="shared" si="21"/>
        <v>3.2361850378660293</v>
      </c>
      <c r="BD41">
        <f t="shared" si="22"/>
        <v>2.7725561232424572E-2</v>
      </c>
      <c r="BE41">
        <f t="shared" si="23"/>
        <v>33.540223007841789</v>
      </c>
      <c r="BF41">
        <f t="shared" si="24"/>
        <v>0.86380389190664719</v>
      </c>
      <c r="BG41">
        <f t="shared" si="25"/>
        <v>49.575642291619346</v>
      </c>
      <c r="BH41">
        <f t="shared" si="26"/>
        <v>397.82264083772981</v>
      </c>
      <c r="BI41">
        <f t="shared" si="27"/>
        <v>1.1951344914531885E-3</v>
      </c>
    </row>
    <row r="42" spans="1:61">
      <c r="A42" s="1">
        <v>5</v>
      </c>
      <c r="B42" s="1" t="s">
        <v>88</v>
      </c>
      <c r="C42" s="1" t="s">
        <v>74</v>
      </c>
      <c r="D42" s="1">
        <v>20</v>
      </c>
      <c r="E42" s="1" t="s">
        <v>78</v>
      </c>
      <c r="F42" s="1" t="s">
        <v>76</v>
      </c>
      <c r="G42" s="1">
        <v>0</v>
      </c>
      <c r="H42" s="1">
        <v>1824</v>
      </c>
      <c r="I42" s="1">
        <v>0</v>
      </c>
      <c r="J42">
        <f t="shared" si="0"/>
        <v>15.64115564669625</v>
      </c>
      <c r="K42">
        <f t="shared" si="1"/>
        <v>0.40709358123207295</v>
      </c>
      <c r="L42">
        <f t="shared" si="2"/>
        <v>303.96981474493253</v>
      </c>
      <c r="M42">
        <f t="shared" si="3"/>
        <v>11.226596804131647</v>
      </c>
      <c r="N42">
        <f t="shared" si="4"/>
        <v>2.7715911199059482</v>
      </c>
      <c r="O42">
        <f t="shared" si="5"/>
        <v>38.731513977050781</v>
      </c>
      <c r="P42" s="1">
        <v>2.5</v>
      </c>
      <c r="Q42">
        <f t="shared" si="6"/>
        <v>2.1884783655405045</v>
      </c>
      <c r="R42" s="1">
        <v>1</v>
      </c>
      <c r="S42">
        <f t="shared" si="7"/>
        <v>4.3769567310810089</v>
      </c>
      <c r="T42" s="1">
        <v>38.511974334716797</v>
      </c>
      <c r="U42" s="1">
        <v>38.731513977050781</v>
      </c>
      <c r="V42" s="1">
        <v>38.437068939208984</v>
      </c>
      <c r="W42" s="1">
        <v>399.25326538085938</v>
      </c>
      <c r="X42" s="1">
        <v>386.793212890625</v>
      </c>
      <c r="Y42" s="1">
        <v>35.909656524658203</v>
      </c>
      <c r="Z42" s="1">
        <v>42.611343383789062</v>
      </c>
      <c r="AA42" s="1">
        <v>51.150180816650391</v>
      </c>
      <c r="AB42" s="1">
        <v>60.696151733398438</v>
      </c>
      <c r="AC42" s="1">
        <v>400.951904296875</v>
      </c>
      <c r="AD42" s="1">
        <v>1937.7470703125</v>
      </c>
      <c r="AE42" s="1">
        <v>2050.6015625</v>
      </c>
      <c r="AF42" s="1">
        <v>97.489990234375</v>
      </c>
      <c r="AG42" s="1">
        <v>23.569446563720703</v>
      </c>
      <c r="AH42" s="1">
        <v>-0.77161169052124023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8"/>
        <v>1.6038076171875</v>
      </c>
      <c r="AQ42">
        <f t="shared" si="9"/>
        <v>1.1226596804131647E-2</v>
      </c>
      <c r="AR42">
        <f t="shared" si="10"/>
        <v>311.88151397705076</v>
      </c>
      <c r="AS42">
        <f t="shared" si="11"/>
        <v>311.66197433471677</v>
      </c>
      <c r="AT42">
        <f t="shared" si="12"/>
        <v>368.17193873942597</v>
      </c>
      <c r="AU42">
        <f t="shared" si="13"/>
        <v>-1.0336684974760793</v>
      </c>
      <c r="AV42">
        <f t="shared" si="14"/>
        <v>6.9257705702651435</v>
      </c>
      <c r="AW42">
        <f t="shared" si="15"/>
        <v>71.040837665640822</v>
      </c>
      <c r="AX42">
        <f t="shared" si="16"/>
        <v>28.42949428185176</v>
      </c>
      <c r="AY42">
        <f t="shared" si="17"/>
        <v>38.621744155883789</v>
      </c>
      <c r="AZ42">
        <f t="shared" si="18"/>
        <v>6.8848918117411362</v>
      </c>
      <c r="BA42">
        <f t="shared" si="19"/>
        <v>0.37245239373163747</v>
      </c>
      <c r="BB42">
        <f t="shared" si="20"/>
        <v>4.1541794503591953</v>
      </c>
      <c r="BC42">
        <f t="shared" si="21"/>
        <v>2.7307123613819408</v>
      </c>
      <c r="BD42">
        <f t="shared" si="22"/>
        <v>0.23566546510919997</v>
      </c>
      <c r="BE42">
        <f t="shared" si="23"/>
        <v>29.634014271028249</v>
      </c>
      <c r="BF42">
        <f t="shared" si="24"/>
        <v>0.78587163531974191</v>
      </c>
      <c r="BG42">
        <f t="shared" si="25"/>
        <v>61.180870078547443</v>
      </c>
      <c r="BH42">
        <f t="shared" si="26"/>
        <v>381.96895681034505</v>
      </c>
      <c r="BI42">
        <f t="shared" si="27"/>
        <v>2.5052808466160273E-2</v>
      </c>
    </row>
    <row r="43" spans="1:61">
      <c r="A43" s="1">
        <v>6</v>
      </c>
      <c r="B43" s="1" t="s">
        <v>89</v>
      </c>
      <c r="C43" s="1" t="s">
        <v>74</v>
      </c>
      <c r="D43" s="1">
        <v>20</v>
      </c>
      <c r="E43" s="1" t="s">
        <v>75</v>
      </c>
      <c r="F43" s="1" t="s">
        <v>76</v>
      </c>
      <c r="G43" s="1">
        <v>0</v>
      </c>
      <c r="H43" s="1">
        <v>1978</v>
      </c>
      <c r="I43" s="1">
        <v>0</v>
      </c>
      <c r="J43">
        <f t="shared" si="0"/>
        <v>0.50702062064581943</v>
      </c>
      <c r="K43">
        <f t="shared" si="1"/>
        <v>2.3003520782905861E-2</v>
      </c>
      <c r="L43">
        <f t="shared" si="2"/>
        <v>342.72004371110552</v>
      </c>
      <c r="M43">
        <f t="shared" si="3"/>
        <v>0.8096334423846302</v>
      </c>
      <c r="N43">
        <f t="shared" si="4"/>
        <v>3.2652441872760694</v>
      </c>
      <c r="O43">
        <f t="shared" si="5"/>
        <v>38.480628967285156</v>
      </c>
      <c r="P43" s="1">
        <v>2.5</v>
      </c>
      <c r="Q43">
        <f t="shared" si="6"/>
        <v>2.1884783655405045</v>
      </c>
      <c r="R43" s="1">
        <v>1</v>
      </c>
      <c r="S43">
        <f t="shared" si="7"/>
        <v>4.3769567310810089</v>
      </c>
      <c r="T43" s="1">
        <v>38.627471923828125</v>
      </c>
      <c r="U43" s="1">
        <v>38.480628967285156</v>
      </c>
      <c r="V43" s="1">
        <v>38.571819305419922</v>
      </c>
      <c r="W43" s="1">
        <v>399.64410400390625</v>
      </c>
      <c r="X43" s="1">
        <v>399.12640380859375</v>
      </c>
      <c r="Y43" s="1">
        <v>36.106842041015625</v>
      </c>
      <c r="Z43" s="1">
        <v>36.59326171875</v>
      </c>
      <c r="AA43" s="1">
        <v>51.110401153564453</v>
      </c>
      <c r="AB43" s="1">
        <v>51.798942565917969</v>
      </c>
      <c r="AC43" s="1">
        <v>400.89163208007812</v>
      </c>
      <c r="AD43" s="1">
        <v>321.37924194335938</v>
      </c>
      <c r="AE43" s="1">
        <v>1725.93408203125</v>
      </c>
      <c r="AF43" s="1">
        <v>97.487983703613281</v>
      </c>
      <c r="AG43" s="1">
        <v>23.569446563720703</v>
      </c>
      <c r="AH43" s="1">
        <v>-0.77161169052124023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8"/>
        <v>1.6035665283203124</v>
      </c>
      <c r="AQ43">
        <f t="shared" si="9"/>
        <v>8.0963344238463015E-4</v>
      </c>
      <c r="AR43">
        <f t="shared" si="10"/>
        <v>311.63062896728513</v>
      </c>
      <c r="AS43">
        <f t="shared" si="11"/>
        <v>311.7774719238281</v>
      </c>
      <c r="AT43">
        <f t="shared" si="12"/>
        <v>61.062055203010459</v>
      </c>
      <c r="AU43">
        <f t="shared" si="13"/>
        <v>0.21726920784702383</v>
      </c>
      <c r="AV43">
        <f t="shared" si="14"/>
        <v>6.832647489375625</v>
      </c>
      <c r="AW43">
        <f t="shared" si="15"/>
        <v>70.087073604358281</v>
      </c>
      <c r="AX43">
        <f t="shared" si="16"/>
        <v>33.493811885608281</v>
      </c>
      <c r="AY43">
        <f t="shared" si="17"/>
        <v>38.554050445556641</v>
      </c>
      <c r="AZ43">
        <f t="shared" si="18"/>
        <v>6.8597868499970938</v>
      </c>
      <c r="BA43">
        <f t="shared" si="19"/>
        <v>2.2883255612740877E-2</v>
      </c>
      <c r="BB43">
        <f t="shared" si="20"/>
        <v>3.5674033020995557</v>
      </c>
      <c r="BC43">
        <f t="shared" si="21"/>
        <v>3.2923835478975381</v>
      </c>
      <c r="BD43">
        <f t="shared" si="22"/>
        <v>1.431279142571123E-2</v>
      </c>
      <c r="BE43">
        <f t="shared" si="23"/>
        <v>33.41108603620988</v>
      </c>
      <c r="BF43">
        <f t="shared" si="24"/>
        <v>0.85867544828094455</v>
      </c>
      <c r="BG43">
        <f t="shared" si="25"/>
        <v>49.782371441349781</v>
      </c>
      <c r="BH43">
        <f t="shared" si="26"/>
        <v>398.97002167371647</v>
      </c>
      <c r="BI43">
        <f t="shared" si="27"/>
        <v>6.3264625145335082E-4</v>
      </c>
    </row>
    <row r="44" spans="1:61">
      <c r="A44" s="1">
        <v>11</v>
      </c>
      <c r="B44" s="1" t="s">
        <v>95</v>
      </c>
      <c r="C44" s="1" t="s">
        <v>74</v>
      </c>
      <c r="D44" s="1">
        <v>10</v>
      </c>
      <c r="E44" s="1" t="s">
        <v>78</v>
      </c>
      <c r="F44" s="1" t="s">
        <v>76</v>
      </c>
      <c r="G44" s="1">
        <v>0</v>
      </c>
      <c r="H44" s="1">
        <v>4723.5</v>
      </c>
      <c r="I44" s="1">
        <v>0</v>
      </c>
      <c r="J44">
        <f t="shared" si="0"/>
        <v>9.2377168671910361</v>
      </c>
      <c r="K44">
        <f t="shared" si="1"/>
        <v>0.33032579712561433</v>
      </c>
      <c r="L44">
        <f t="shared" si="2"/>
        <v>315.98733317817431</v>
      </c>
      <c r="M44">
        <f t="shared" si="3"/>
        <v>11.573333188350249</v>
      </c>
      <c r="N44">
        <f t="shared" si="4"/>
        <v>3.4925398766505875</v>
      </c>
      <c r="O44">
        <f t="shared" si="5"/>
        <v>41.641624450683594</v>
      </c>
      <c r="P44" s="1">
        <v>4.5</v>
      </c>
      <c r="Q44">
        <f t="shared" si="6"/>
        <v>1.7493478804826736</v>
      </c>
      <c r="R44" s="1">
        <v>1</v>
      </c>
      <c r="S44">
        <f t="shared" si="7"/>
        <v>3.4986957609653473</v>
      </c>
      <c r="T44" s="1">
        <v>42.038333892822266</v>
      </c>
      <c r="U44" s="1">
        <v>41.641624450683594</v>
      </c>
      <c r="V44" s="1">
        <v>41.969940185546875</v>
      </c>
      <c r="W44" s="1">
        <v>400.98016357421875</v>
      </c>
      <c r="X44" s="1">
        <v>385.60391235351562</v>
      </c>
      <c r="Y44" s="1">
        <v>34.803089141845703</v>
      </c>
      <c r="Z44" s="1">
        <v>47.179241180419922</v>
      </c>
      <c r="AA44" s="1">
        <v>41.050067901611328</v>
      </c>
      <c r="AB44" s="1">
        <v>55.647674560546875</v>
      </c>
      <c r="AC44" s="1">
        <v>400.95584106445312</v>
      </c>
      <c r="AD44" s="1">
        <v>1933.2445068359375</v>
      </c>
      <c r="AE44" s="1">
        <v>2049.8564453125</v>
      </c>
      <c r="AF44" s="1">
        <v>97.427162170410156</v>
      </c>
      <c r="AG44" s="1">
        <v>23.569446563720703</v>
      </c>
      <c r="AH44" s="1">
        <v>-0.77161169052124023</v>
      </c>
      <c r="AI44" s="1">
        <v>0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8"/>
        <v>0.89101298014322905</v>
      </c>
      <c r="AQ44">
        <f t="shared" si="9"/>
        <v>1.1573333188350248E-2</v>
      </c>
      <c r="AR44">
        <f t="shared" si="10"/>
        <v>314.79162445068357</v>
      </c>
      <c r="AS44">
        <f t="shared" si="11"/>
        <v>315.18833389282224</v>
      </c>
      <c r="AT44">
        <f t="shared" si="12"/>
        <v>367.31645168961404</v>
      </c>
      <c r="AU44">
        <f t="shared" si="13"/>
        <v>-1.3324960079257315</v>
      </c>
      <c r="AV44">
        <f t="shared" si="14"/>
        <v>8.089079458212252</v>
      </c>
      <c r="AW44">
        <f t="shared" si="15"/>
        <v>83.026943185141917</v>
      </c>
      <c r="AX44">
        <f t="shared" si="16"/>
        <v>35.847702004721995</v>
      </c>
      <c r="AY44">
        <f t="shared" si="17"/>
        <v>41.83997917175293</v>
      </c>
      <c r="AZ44">
        <f t="shared" si="18"/>
        <v>8.1741898009724867</v>
      </c>
      <c r="BA44">
        <f t="shared" si="19"/>
        <v>0.30182892642607351</v>
      </c>
      <c r="BB44">
        <f t="shared" si="20"/>
        <v>4.5965395815616645</v>
      </c>
      <c r="BC44">
        <f t="shared" si="21"/>
        <v>3.5776502194108222</v>
      </c>
      <c r="BD44">
        <f t="shared" si="22"/>
        <v>0.19101184872906102</v>
      </c>
      <c r="BE44">
        <f t="shared" si="23"/>
        <v>30.785749153345417</v>
      </c>
      <c r="BF44">
        <f t="shared" si="24"/>
        <v>0.81946091067790328</v>
      </c>
      <c r="BG44">
        <f t="shared" si="25"/>
        <v>57.801509498079518</v>
      </c>
      <c r="BH44">
        <f t="shared" si="26"/>
        <v>382.03946473567902</v>
      </c>
      <c r="BI44">
        <f t="shared" si="27"/>
        <v>1.3976408945315056E-2</v>
      </c>
    </row>
    <row r="45" spans="1:61">
      <c r="A45" s="1">
        <v>12</v>
      </c>
      <c r="B45" s="1" t="s">
        <v>96</v>
      </c>
      <c r="C45" s="1" t="s">
        <v>74</v>
      </c>
      <c r="D45" s="1">
        <v>10</v>
      </c>
      <c r="E45" s="1" t="s">
        <v>75</v>
      </c>
      <c r="F45" s="1" t="s">
        <v>76</v>
      </c>
      <c r="G45" s="1">
        <v>0</v>
      </c>
      <c r="H45" s="1">
        <v>4948.5</v>
      </c>
      <c r="I45" s="1">
        <v>0</v>
      </c>
      <c r="J45">
        <f t="shared" si="0"/>
        <v>-1.3573471863743287</v>
      </c>
      <c r="K45">
        <f t="shared" si="1"/>
        <v>7.5278455827685123E-2</v>
      </c>
      <c r="L45">
        <f t="shared" si="2"/>
        <v>405.9699683456148</v>
      </c>
      <c r="M45">
        <f t="shared" si="3"/>
        <v>2.8624576152559356</v>
      </c>
      <c r="N45">
        <f t="shared" si="4"/>
        <v>3.5761836860207405</v>
      </c>
      <c r="O45">
        <f t="shared" si="5"/>
        <v>39.650642395019531</v>
      </c>
      <c r="P45" s="1">
        <v>5</v>
      </c>
      <c r="Q45">
        <f t="shared" si="6"/>
        <v>1.6395652592182159</v>
      </c>
      <c r="R45" s="1">
        <v>1</v>
      </c>
      <c r="S45">
        <f t="shared" si="7"/>
        <v>3.2791305184364319</v>
      </c>
      <c r="T45" s="1">
        <v>41.452987670898438</v>
      </c>
      <c r="U45" s="1">
        <v>39.650642395019531</v>
      </c>
      <c r="V45" s="1">
        <v>41.481620788574219</v>
      </c>
      <c r="W45" s="1">
        <v>401.34332275390625</v>
      </c>
      <c r="X45" s="1">
        <v>401.60244750976562</v>
      </c>
      <c r="Y45" s="1">
        <v>34.545452117919922</v>
      </c>
      <c r="Z45" s="1">
        <v>37.979721069335938</v>
      </c>
      <c r="AA45" s="1">
        <v>42.02386474609375</v>
      </c>
      <c r="AB45" s="1">
        <v>46.201587677001953</v>
      </c>
      <c r="AC45" s="1">
        <v>400.92117309570312</v>
      </c>
      <c r="AD45" s="1">
        <v>290.74993896484375</v>
      </c>
      <c r="AE45" s="1">
        <v>23.245223999023438</v>
      </c>
      <c r="AF45" s="1">
        <v>97.426116943359375</v>
      </c>
      <c r="AG45" s="1">
        <v>23.569446563720703</v>
      </c>
      <c r="AH45" s="1">
        <v>-0.77161169052124023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8"/>
        <v>0.80184234619140626</v>
      </c>
      <c r="AQ45">
        <f t="shared" si="9"/>
        <v>2.8624576152559357E-3</v>
      </c>
      <c r="AR45">
        <f t="shared" si="10"/>
        <v>312.80064239501951</v>
      </c>
      <c r="AS45">
        <f t="shared" si="11"/>
        <v>314.60298767089841</v>
      </c>
      <c r="AT45">
        <f t="shared" si="12"/>
        <v>55.242487710118439</v>
      </c>
      <c r="AU45">
        <f t="shared" si="13"/>
        <v>-0.48239378021211066</v>
      </c>
      <c r="AV45">
        <f t="shared" si="14"/>
        <v>7.2764004323980336</v>
      </c>
      <c r="AW45">
        <f t="shared" si="15"/>
        <v>74.686343464025299</v>
      </c>
      <c r="AX45">
        <f t="shared" si="16"/>
        <v>36.706622394689361</v>
      </c>
      <c r="AY45">
        <f t="shared" si="17"/>
        <v>40.551815032958984</v>
      </c>
      <c r="AZ45">
        <f t="shared" si="18"/>
        <v>7.6350185365340293</v>
      </c>
      <c r="BA45">
        <f t="shared" si="19"/>
        <v>7.3589083435923047E-2</v>
      </c>
      <c r="BB45">
        <f t="shared" si="20"/>
        <v>3.700216746377293</v>
      </c>
      <c r="BC45">
        <f t="shared" si="21"/>
        <v>3.9348017901567363</v>
      </c>
      <c r="BD45">
        <f t="shared" si="22"/>
        <v>4.6142030715054169E-2</v>
      </c>
      <c r="BE45">
        <f t="shared" si="23"/>
        <v>39.552077611531772</v>
      </c>
      <c r="BF45">
        <f t="shared" si="24"/>
        <v>1.0108752346080834</v>
      </c>
      <c r="BG45">
        <f t="shared" si="25"/>
        <v>49.087178528224996</v>
      </c>
      <c r="BH45">
        <f t="shared" si="26"/>
        <v>402.1612598813083</v>
      </c>
      <c r="BI45">
        <f t="shared" si="27"/>
        <v>-1.6567568860810929E-3</v>
      </c>
    </row>
    <row r="46" spans="1:61">
      <c r="A46" s="1">
        <v>1</v>
      </c>
      <c r="B46" s="1" t="s">
        <v>97</v>
      </c>
      <c r="C46" s="1" t="s">
        <v>98</v>
      </c>
      <c r="D46" s="1">
        <v>27</v>
      </c>
      <c r="E46" s="1" t="s">
        <v>78</v>
      </c>
      <c r="F46" s="1" t="s">
        <v>76</v>
      </c>
      <c r="G46" s="1">
        <v>0</v>
      </c>
      <c r="H46" s="1">
        <v>300</v>
      </c>
      <c r="I46" s="1">
        <v>0</v>
      </c>
      <c r="J46">
        <f t="shared" si="0"/>
        <v>8.3365527891112894</v>
      </c>
      <c r="K46">
        <f t="shared" si="1"/>
        <v>0.25116452777947318</v>
      </c>
      <c r="L46">
        <f t="shared" si="2"/>
        <v>327.83634472970937</v>
      </c>
      <c r="M46">
        <f t="shared" si="3"/>
        <v>2.6887394378893408</v>
      </c>
      <c r="N46">
        <f t="shared" si="4"/>
        <v>1.0863428011435889</v>
      </c>
      <c r="O46">
        <f t="shared" si="5"/>
        <v>24.59100341796875</v>
      </c>
      <c r="P46" s="1">
        <v>4</v>
      </c>
      <c r="Q46">
        <f t="shared" si="6"/>
        <v>1.8591305017471313</v>
      </c>
      <c r="R46" s="1">
        <v>1</v>
      </c>
      <c r="S46">
        <f t="shared" si="7"/>
        <v>3.7182610034942627</v>
      </c>
      <c r="T46" s="1">
        <v>24.950080871582031</v>
      </c>
      <c r="U46" s="1">
        <v>24.59100341796875</v>
      </c>
      <c r="V46" s="1">
        <v>24.972105026245117</v>
      </c>
      <c r="W46" s="1">
        <v>399.90591430664062</v>
      </c>
      <c r="X46" s="1">
        <v>390.52243041992188</v>
      </c>
      <c r="Y46" s="1">
        <v>18.026020050048828</v>
      </c>
      <c r="Z46" s="1">
        <v>20.658349990844727</v>
      </c>
      <c r="AA46" s="1">
        <v>55.505817413330078</v>
      </c>
      <c r="AB46" s="1">
        <v>63.611301422119141</v>
      </c>
      <c r="AC46" s="1">
        <v>400.13137817382812</v>
      </c>
      <c r="AD46" s="1">
        <v>318.80120849609375</v>
      </c>
      <c r="AE46" s="1">
        <v>63.304012298583984</v>
      </c>
      <c r="AF46" s="1">
        <v>97.6177978515625</v>
      </c>
      <c r="AG46" s="1">
        <v>23.21208381652832</v>
      </c>
      <c r="AH46" s="1">
        <v>-0.23671910166740417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8"/>
        <v>1.0003284454345702</v>
      </c>
      <c r="AQ46">
        <f t="shared" si="9"/>
        <v>2.6887394378893406E-3</v>
      </c>
      <c r="AR46">
        <f t="shared" si="10"/>
        <v>297.74100341796873</v>
      </c>
      <c r="AS46">
        <f t="shared" si="11"/>
        <v>298.10008087158201</v>
      </c>
      <c r="AT46">
        <f t="shared" si="12"/>
        <v>60.572228854176501</v>
      </c>
      <c r="AU46">
        <f t="shared" si="13"/>
        <v>-0.50414276487982801</v>
      </c>
      <c r="AV46">
        <f t="shared" si="14"/>
        <v>3.1029654344966975</v>
      </c>
      <c r="AW46">
        <f t="shared" si="15"/>
        <v>31.786882134086479</v>
      </c>
      <c r="AX46">
        <f t="shared" si="16"/>
        <v>11.128532143241753</v>
      </c>
      <c r="AY46">
        <f t="shared" si="17"/>
        <v>24.770542144775391</v>
      </c>
      <c r="AZ46">
        <f t="shared" si="18"/>
        <v>3.1364385103430794</v>
      </c>
      <c r="BA46">
        <f t="shared" si="19"/>
        <v>0.23527214750487885</v>
      </c>
      <c r="BB46">
        <f t="shared" si="20"/>
        <v>2.0166226333531085</v>
      </c>
      <c r="BC46">
        <f t="shared" si="21"/>
        <v>1.1198158769899709</v>
      </c>
      <c r="BD46">
        <f t="shared" si="22"/>
        <v>0.1483948546369844</v>
      </c>
      <c r="BE46">
        <f t="shared" si="23"/>
        <v>32.002662028219923</v>
      </c>
      <c r="BF46">
        <f t="shared" si="24"/>
        <v>0.83948147197894041</v>
      </c>
      <c r="BG46">
        <f t="shared" si="25"/>
        <v>66.322295476455068</v>
      </c>
      <c r="BH46">
        <f t="shared" si="26"/>
        <v>387.49565358668616</v>
      </c>
      <c r="BI46">
        <f t="shared" si="27"/>
        <v>1.4268529523281896E-2</v>
      </c>
    </row>
    <row r="47" spans="1:61">
      <c r="A47" s="1">
        <v>2</v>
      </c>
      <c r="B47" s="1" t="s">
        <v>99</v>
      </c>
      <c r="C47" s="1" t="s">
        <v>98</v>
      </c>
      <c r="D47" s="1">
        <v>27</v>
      </c>
      <c r="E47" s="1" t="s">
        <v>75</v>
      </c>
      <c r="F47" s="1" t="s">
        <v>76</v>
      </c>
      <c r="G47" s="1">
        <v>0</v>
      </c>
      <c r="H47" s="1">
        <v>390</v>
      </c>
      <c r="I47" s="1">
        <v>0</v>
      </c>
      <c r="J47">
        <f t="shared" si="0"/>
        <v>-0.35513791035173048</v>
      </c>
      <c r="K47">
        <f t="shared" si="1"/>
        <v>3.1937403448357167E-2</v>
      </c>
      <c r="L47">
        <f t="shared" si="2"/>
        <v>411.38192872195327</v>
      </c>
      <c r="M47">
        <f t="shared" si="3"/>
        <v>0.3402921833692874</v>
      </c>
      <c r="N47">
        <f t="shared" si="4"/>
        <v>1.0248654676648665</v>
      </c>
      <c r="O47">
        <f t="shared" si="5"/>
        <v>22.963312149047852</v>
      </c>
      <c r="P47" s="1">
        <v>4.5</v>
      </c>
      <c r="Q47">
        <f t="shared" si="6"/>
        <v>1.7493478804826736</v>
      </c>
      <c r="R47" s="1">
        <v>1</v>
      </c>
      <c r="S47">
        <f t="shared" si="7"/>
        <v>3.4986957609653473</v>
      </c>
      <c r="T47" s="1">
        <v>24.805152893066406</v>
      </c>
      <c r="U47" s="1">
        <v>22.963312149047852</v>
      </c>
      <c r="V47" s="1">
        <v>24.884738922119141</v>
      </c>
      <c r="W47" s="1">
        <v>400.17892456054688</v>
      </c>
      <c r="X47" s="1">
        <v>400.42507934570312</v>
      </c>
      <c r="Y47" s="1">
        <v>17.946847915649414</v>
      </c>
      <c r="Z47" s="1">
        <v>18.322538375854492</v>
      </c>
      <c r="AA47" s="1">
        <v>55.74188232421875</v>
      </c>
      <c r="AB47" s="1">
        <v>56.908756256103516</v>
      </c>
      <c r="AC47" s="1">
        <v>400.13186645507812</v>
      </c>
      <c r="AD47" s="1">
        <v>11.150096893310547</v>
      </c>
      <c r="AE47" s="1">
        <v>12.97988224029541</v>
      </c>
      <c r="AF47" s="1">
        <v>97.617530822753906</v>
      </c>
      <c r="AG47" s="1">
        <v>23.21208381652832</v>
      </c>
      <c r="AH47" s="1">
        <v>-0.23671910166740417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8"/>
        <v>0.88918192545572905</v>
      </c>
      <c r="AQ47">
        <f t="shared" si="9"/>
        <v>3.4029218336928738E-4</v>
      </c>
      <c r="AR47">
        <f t="shared" si="10"/>
        <v>296.11331214904783</v>
      </c>
      <c r="AS47">
        <f t="shared" si="11"/>
        <v>297.95515289306638</v>
      </c>
      <c r="AT47">
        <f t="shared" si="12"/>
        <v>2.1185183831451013</v>
      </c>
      <c r="AU47">
        <f t="shared" si="13"/>
        <v>7.8255993357508255E-2</v>
      </c>
      <c r="AV47">
        <f t="shared" si="14"/>
        <v>2.8134664223209338</v>
      </c>
      <c r="AW47">
        <f t="shared" si="15"/>
        <v>28.821323368948974</v>
      </c>
      <c r="AX47">
        <f t="shared" si="16"/>
        <v>10.498784993094482</v>
      </c>
      <c r="AY47">
        <f t="shared" si="17"/>
        <v>23.884232521057129</v>
      </c>
      <c r="AZ47">
        <f t="shared" si="18"/>
        <v>2.9742101998043822</v>
      </c>
      <c r="BA47">
        <f t="shared" si="19"/>
        <v>3.1648504066426469E-2</v>
      </c>
      <c r="BB47">
        <f t="shared" si="20"/>
        <v>1.7886009546560673</v>
      </c>
      <c r="BC47">
        <f t="shared" si="21"/>
        <v>1.1856092451483149</v>
      </c>
      <c r="BD47">
        <f t="shared" si="22"/>
        <v>1.9806069543787559E-2</v>
      </c>
      <c r="BE47">
        <f t="shared" si="23"/>
        <v>40.158088106939225</v>
      </c>
      <c r="BF47">
        <f t="shared" si="24"/>
        <v>1.0273630447776989</v>
      </c>
      <c r="BG47">
        <f t="shared" si="25"/>
        <v>63.030936375254655</v>
      </c>
      <c r="BH47">
        <f t="shared" si="26"/>
        <v>400.56211217500021</v>
      </c>
      <c r="BI47">
        <f t="shared" si="27"/>
        <v>-5.5883156073536111E-4</v>
      </c>
    </row>
    <row r="48" spans="1:61">
      <c r="A48" s="1">
        <v>8</v>
      </c>
      <c r="B48" s="1" t="s">
        <v>105</v>
      </c>
      <c r="C48" s="1" t="s">
        <v>98</v>
      </c>
      <c r="D48" s="1">
        <v>26</v>
      </c>
      <c r="E48" s="1" t="s">
        <v>78</v>
      </c>
      <c r="F48" s="1" t="s">
        <v>76</v>
      </c>
      <c r="G48" s="1">
        <v>0</v>
      </c>
      <c r="H48" s="1">
        <v>2481</v>
      </c>
      <c r="I48" s="1">
        <v>0</v>
      </c>
      <c r="J48">
        <f t="shared" si="0"/>
        <v>15.263908394617568</v>
      </c>
      <c r="K48">
        <f t="shared" si="1"/>
        <v>0.4762101677297978</v>
      </c>
      <c r="L48">
        <f t="shared" si="2"/>
        <v>321.80160151768433</v>
      </c>
      <c r="M48">
        <f t="shared" si="3"/>
        <v>6.0898382656989929</v>
      </c>
      <c r="N48">
        <f t="shared" si="4"/>
        <v>1.3511044451167282</v>
      </c>
      <c r="O48">
        <f t="shared" si="5"/>
        <v>26.692630767822266</v>
      </c>
      <c r="P48" s="1">
        <v>3</v>
      </c>
      <c r="Q48">
        <f t="shared" si="6"/>
        <v>2.0786957442760468</v>
      </c>
      <c r="R48" s="1">
        <v>1</v>
      </c>
      <c r="S48">
        <f t="shared" si="7"/>
        <v>4.1573914885520935</v>
      </c>
      <c r="T48" s="1">
        <v>26.766695022583008</v>
      </c>
      <c r="U48" s="1">
        <v>26.692630767822266</v>
      </c>
      <c r="V48" s="1">
        <v>26.761665344238281</v>
      </c>
      <c r="W48" s="1">
        <v>399.27529907226562</v>
      </c>
      <c r="X48" s="1">
        <v>386.06832885742188</v>
      </c>
      <c r="Y48" s="1">
        <v>17.699142456054688</v>
      </c>
      <c r="Z48" s="1">
        <v>22.163843154907227</v>
      </c>
      <c r="AA48" s="1">
        <v>48.947357177734375</v>
      </c>
      <c r="AB48" s="1">
        <v>61.294586181640625</v>
      </c>
      <c r="AC48" s="1">
        <v>400.12966918945312</v>
      </c>
      <c r="AD48" s="1">
        <v>978.4044189453125</v>
      </c>
      <c r="AE48" s="1">
        <v>889.75311279296875</v>
      </c>
      <c r="AF48" s="1">
        <v>97.634201049804688</v>
      </c>
      <c r="AG48" s="1">
        <v>23.21208381652832</v>
      </c>
      <c r="AH48" s="1">
        <v>-0.23671910166740417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8"/>
        <v>1.3337655639648436</v>
      </c>
      <c r="AQ48">
        <f t="shared" si="9"/>
        <v>6.0898382656989925E-3</v>
      </c>
      <c r="AR48">
        <f t="shared" si="10"/>
        <v>299.84263076782224</v>
      </c>
      <c r="AS48">
        <f t="shared" si="11"/>
        <v>299.91669502258299</v>
      </c>
      <c r="AT48">
        <f t="shared" si="12"/>
        <v>185.89683726691146</v>
      </c>
      <c r="AU48">
        <f t="shared" si="13"/>
        <v>-0.69055634290009404</v>
      </c>
      <c r="AV48">
        <f t="shared" si="14"/>
        <v>3.5150535637392779</v>
      </c>
      <c r="AW48">
        <f t="shared" si="15"/>
        <v>36.002277131823874</v>
      </c>
      <c r="AX48">
        <f t="shared" si="16"/>
        <v>13.838433976916647</v>
      </c>
      <c r="AY48">
        <f t="shared" si="17"/>
        <v>26.729662895202637</v>
      </c>
      <c r="AZ48">
        <f t="shared" si="18"/>
        <v>3.5227236296902547</v>
      </c>
      <c r="BA48">
        <f t="shared" si="19"/>
        <v>0.42726851484908551</v>
      </c>
      <c r="BB48">
        <f t="shared" si="20"/>
        <v>2.1639491186225497</v>
      </c>
      <c r="BC48">
        <f t="shared" si="21"/>
        <v>1.358774511067705</v>
      </c>
      <c r="BD48">
        <f t="shared" si="22"/>
        <v>0.27104717806930906</v>
      </c>
      <c r="BE48">
        <f t="shared" si="23"/>
        <v>31.418842260726723</v>
      </c>
      <c r="BF48">
        <f t="shared" si="24"/>
        <v>0.83353535492036757</v>
      </c>
      <c r="BG48">
        <f t="shared" si="25"/>
        <v>64.479659180018146</v>
      </c>
      <c r="BH48">
        <f t="shared" si="26"/>
        <v>381.11178906811512</v>
      </c>
      <c r="BI48">
        <f t="shared" si="27"/>
        <v>2.5824748519234421E-2</v>
      </c>
    </row>
    <row r="49" spans="1:61">
      <c r="A49" s="1">
        <v>9</v>
      </c>
      <c r="B49" s="1" t="s">
        <v>106</v>
      </c>
      <c r="C49" s="1" t="s">
        <v>98</v>
      </c>
      <c r="D49" s="1">
        <v>26</v>
      </c>
      <c r="E49" s="1" t="s">
        <v>75</v>
      </c>
      <c r="F49" s="1" t="s">
        <v>76</v>
      </c>
      <c r="G49" s="1">
        <v>0</v>
      </c>
      <c r="H49" s="1">
        <v>2589.5</v>
      </c>
      <c r="I49" s="1">
        <v>0</v>
      </c>
      <c r="J49">
        <f t="shared" si="0"/>
        <v>-1.4329480372334327</v>
      </c>
      <c r="K49">
        <f t="shared" si="1"/>
        <v>6.7639879347461865E-2</v>
      </c>
      <c r="L49">
        <f t="shared" si="2"/>
        <v>424.51388731778223</v>
      </c>
      <c r="M49">
        <f t="shared" si="3"/>
        <v>1.0667329667426531</v>
      </c>
      <c r="N49">
        <f t="shared" si="4"/>
        <v>1.5261572948170294</v>
      </c>
      <c r="O49">
        <f t="shared" si="5"/>
        <v>25.91461181640625</v>
      </c>
      <c r="P49" s="1">
        <v>4</v>
      </c>
      <c r="Q49">
        <f t="shared" si="6"/>
        <v>1.8591305017471313</v>
      </c>
      <c r="R49" s="1">
        <v>1</v>
      </c>
      <c r="S49">
        <f t="shared" si="7"/>
        <v>3.7182610034942627</v>
      </c>
      <c r="T49" s="1">
        <v>26.524127960205078</v>
      </c>
      <c r="U49" s="1">
        <v>25.91461181640625</v>
      </c>
      <c r="V49" s="1">
        <v>26.607877731323242</v>
      </c>
      <c r="W49" s="1">
        <v>399.65786743164062</v>
      </c>
      <c r="X49" s="1">
        <v>400.6630859375</v>
      </c>
      <c r="Y49" s="1">
        <v>17.707767486572266</v>
      </c>
      <c r="Z49" s="1">
        <v>18.754152297973633</v>
      </c>
      <c r="AA49" s="1">
        <v>49.676918029785156</v>
      </c>
      <c r="AB49" s="1">
        <v>52.612419128417969</v>
      </c>
      <c r="AC49" s="1">
        <v>400.13092041015625</v>
      </c>
      <c r="AD49" s="1">
        <v>17.383031845092773</v>
      </c>
      <c r="AE49" s="1">
        <v>24.159427642822266</v>
      </c>
      <c r="AF49" s="1">
        <v>97.636489868164062</v>
      </c>
      <c r="AG49" s="1">
        <v>23.21208381652832</v>
      </c>
      <c r="AH49" s="1">
        <v>-0.23671910166740417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8"/>
        <v>1.0003273010253906</v>
      </c>
      <c r="AQ49">
        <f t="shared" si="9"/>
        <v>1.0667329667426531E-3</v>
      </c>
      <c r="AR49">
        <f t="shared" si="10"/>
        <v>299.06461181640623</v>
      </c>
      <c r="AS49">
        <f t="shared" si="11"/>
        <v>299.67412796020506</v>
      </c>
      <c r="AT49">
        <f t="shared" si="12"/>
        <v>3.3027760091232494</v>
      </c>
      <c r="AU49">
        <f t="shared" si="13"/>
        <v>-0.34265229441397205</v>
      </c>
      <c r="AV49">
        <f t="shared" si="14"/>
        <v>3.3572468956441379</v>
      </c>
      <c r="AW49">
        <f t="shared" si="15"/>
        <v>34.385165834795359</v>
      </c>
      <c r="AX49">
        <f t="shared" si="16"/>
        <v>15.631013536821726</v>
      </c>
      <c r="AY49">
        <f t="shared" si="17"/>
        <v>26.219369888305664</v>
      </c>
      <c r="AZ49">
        <f t="shared" si="18"/>
        <v>3.418308230578647</v>
      </c>
      <c r="BA49">
        <f t="shared" si="19"/>
        <v>6.643140785818584E-2</v>
      </c>
      <c r="BB49">
        <f t="shared" si="20"/>
        <v>1.8310896008271085</v>
      </c>
      <c r="BC49">
        <f t="shared" si="21"/>
        <v>1.5872186297515385</v>
      </c>
      <c r="BD49">
        <f t="shared" si="22"/>
        <v>4.1626538287725917E-2</v>
      </c>
      <c r="BE49">
        <f t="shared" si="23"/>
        <v>41.448045857997585</v>
      </c>
      <c r="BF49">
        <f t="shared" si="24"/>
        <v>1.0595283224669285</v>
      </c>
      <c r="BG49">
        <f t="shared" si="25"/>
        <v>54.134960757417282</v>
      </c>
      <c r="BH49">
        <f t="shared" si="26"/>
        <v>401.183350611886</v>
      </c>
      <c r="BI49">
        <f t="shared" si="27"/>
        <v>-1.9335943439511153E-3</v>
      </c>
    </row>
    <row r="50" spans="1:61">
      <c r="A50" s="1">
        <v>12</v>
      </c>
      <c r="B50" s="1" t="s">
        <v>110</v>
      </c>
      <c r="C50" s="1" t="s">
        <v>98</v>
      </c>
      <c r="D50" s="1">
        <v>18</v>
      </c>
      <c r="E50" s="1" t="s">
        <v>78</v>
      </c>
      <c r="F50" s="1" t="s">
        <v>76</v>
      </c>
      <c r="G50" s="1">
        <v>0</v>
      </c>
      <c r="H50" s="1">
        <v>3948.5</v>
      </c>
      <c r="I50" s="1">
        <v>0</v>
      </c>
      <c r="J50">
        <f t="shared" si="0"/>
        <v>11.283359364437455</v>
      </c>
      <c r="K50">
        <f t="shared" si="1"/>
        <v>0.44220939883535398</v>
      </c>
      <c r="L50">
        <f t="shared" si="2"/>
        <v>333.90907671938709</v>
      </c>
      <c r="M50">
        <f t="shared" si="3"/>
        <v>5.2106772548588793</v>
      </c>
      <c r="N50">
        <f t="shared" si="4"/>
        <v>1.2492305354349194</v>
      </c>
      <c r="O50">
        <f t="shared" si="5"/>
        <v>26.816190719604492</v>
      </c>
      <c r="P50" s="1">
        <v>4</v>
      </c>
      <c r="Q50">
        <f t="shared" si="6"/>
        <v>1.8591305017471313</v>
      </c>
      <c r="R50" s="1">
        <v>1</v>
      </c>
      <c r="S50">
        <f t="shared" si="7"/>
        <v>3.7182610034942627</v>
      </c>
      <c r="T50" s="1">
        <v>27.077287673950195</v>
      </c>
      <c r="U50" s="1">
        <v>26.816190719604492</v>
      </c>
      <c r="V50" s="1">
        <v>27.106006622314453</v>
      </c>
      <c r="W50" s="1">
        <v>399.66641235351562</v>
      </c>
      <c r="X50" s="1">
        <v>386.37310791015625</v>
      </c>
      <c r="Y50" s="1">
        <v>18.375438690185547</v>
      </c>
      <c r="Z50" s="1">
        <v>23.462589263916016</v>
      </c>
      <c r="AA50" s="1">
        <v>49.914230346679688</v>
      </c>
      <c r="AB50" s="1">
        <v>63.732742309570312</v>
      </c>
      <c r="AC50" s="1">
        <v>400.09991455078125</v>
      </c>
      <c r="AD50" s="1">
        <v>603.44775390625</v>
      </c>
      <c r="AE50" s="1">
        <v>595.693359375</v>
      </c>
      <c r="AF50" s="1">
        <v>97.664909362792969</v>
      </c>
      <c r="AG50" s="1">
        <v>23.21208381652832</v>
      </c>
      <c r="AH50" s="1">
        <v>-0.23671910166740417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8"/>
        <v>1.0002497863769531</v>
      </c>
      <c r="AQ50">
        <f t="shared" si="9"/>
        <v>5.2106772548588792E-3</v>
      </c>
      <c r="AR50">
        <f t="shared" si="10"/>
        <v>299.96619071960447</v>
      </c>
      <c r="AS50">
        <f t="shared" si="11"/>
        <v>300.22728767395017</v>
      </c>
      <c r="AT50">
        <f t="shared" si="12"/>
        <v>114.65507180345594</v>
      </c>
      <c r="AU50">
        <f t="shared" si="13"/>
        <v>-1.0457580853096677</v>
      </c>
      <c r="AV50">
        <f t="shared" si="14"/>
        <v>3.5407021893117165</v>
      </c>
      <c r="AW50">
        <f t="shared" si="15"/>
        <v>36.253575746015123</v>
      </c>
      <c r="AX50">
        <f t="shared" si="16"/>
        <v>12.790986482099107</v>
      </c>
      <c r="AY50">
        <f t="shared" si="17"/>
        <v>26.946739196777344</v>
      </c>
      <c r="AZ50">
        <f t="shared" si="18"/>
        <v>3.5679788588920784</v>
      </c>
      <c r="BA50">
        <f t="shared" si="19"/>
        <v>0.39520770587562776</v>
      </c>
      <c r="BB50">
        <f t="shared" si="20"/>
        <v>2.2914716538767972</v>
      </c>
      <c r="BC50">
        <f t="shared" si="21"/>
        <v>1.2765072050152813</v>
      </c>
      <c r="BD50">
        <f t="shared" si="22"/>
        <v>0.25083734634973115</v>
      </c>
      <c r="BE50">
        <f t="shared" si="23"/>
        <v>32.611199713212827</v>
      </c>
      <c r="BF50">
        <f t="shared" si="24"/>
        <v>0.86421407153686103</v>
      </c>
      <c r="BG50">
        <f t="shared" si="25"/>
        <v>67.497605517563755</v>
      </c>
      <c r="BH50">
        <f t="shared" si="26"/>
        <v>382.27642531372862</v>
      </c>
      <c r="BI50">
        <f t="shared" si="27"/>
        <v>1.992274932121892E-2</v>
      </c>
    </row>
    <row r="51" spans="1:61">
      <c r="A51" s="1">
        <v>13</v>
      </c>
      <c r="B51" s="1" t="s">
        <v>111</v>
      </c>
      <c r="C51" s="1" t="s">
        <v>98</v>
      </c>
      <c r="D51" s="1">
        <v>18</v>
      </c>
      <c r="E51" s="1" t="s">
        <v>75</v>
      </c>
      <c r="F51" s="1" t="s">
        <v>76</v>
      </c>
      <c r="G51" s="1">
        <v>0</v>
      </c>
      <c r="H51" s="1">
        <v>4077</v>
      </c>
      <c r="I51" s="1">
        <v>0</v>
      </c>
      <c r="J51">
        <f t="shared" si="0"/>
        <v>-2.5049262022519816</v>
      </c>
      <c r="K51">
        <f t="shared" si="1"/>
        <v>5.9776783244494848E-2</v>
      </c>
      <c r="L51">
        <f t="shared" si="2"/>
        <v>459.54716709165706</v>
      </c>
      <c r="M51">
        <f t="shared" si="3"/>
        <v>0.9103757772726474</v>
      </c>
      <c r="N51">
        <f t="shared" si="4"/>
        <v>1.4735309009001401</v>
      </c>
      <c r="O51">
        <f t="shared" si="5"/>
        <v>26.035104751586914</v>
      </c>
      <c r="P51" s="1">
        <v>5</v>
      </c>
      <c r="Q51">
        <f t="shared" si="6"/>
        <v>1.6395652592182159</v>
      </c>
      <c r="R51" s="1">
        <v>1</v>
      </c>
      <c r="S51">
        <f t="shared" si="7"/>
        <v>3.2791305184364319</v>
      </c>
      <c r="T51" s="1">
        <v>27.039390563964844</v>
      </c>
      <c r="U51" s="1">
        <v>26.035104751586914</v>
      </c>
      <c r="V51" s="1">
        <v>27.117277145385742</v>
      </c>
      <c r="W51" s="1">
        <v>399.4422607421875</v>
      </c>
      <c r="X51" s="1">
        <v>402.115234375</v>
      </c>
      <c r="Y51" s="1">
        <v>18.417686462402344</v>
      </c>
      <c r="Z51" s="1">
        <v>19.533182144165039</v>
      </c>
      <c r="AA51" s="1">
        <v>50.141380310058594</v>
      </c>
      <c r="AB51" s="1">
        <v>53.178272247314453</v>
      </c>
      <c r="AC51" s="1">
        <v>400.08816528320312</v>
      </c>
      <c r="AD51" s="1">
        <v>6.788724422454834</v>
      </c>
      <c r="AE51" s="1">
        <v>8.7269315719604492</v>
      </c>
      <c r="AF51" s="1">
        <v>97.666786193847656</v>
      </c>
      <c r="AG51" s="1">
        <v>23.21208381652832</v>
      </c>
      <c r="AH51" s="1">
        <v>-0.23671910166740417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8"/>
        <v>0.80017633056640614</v>
      </c>
      <c r="AQ51">
        <f t="shared" si="9"/>
        <v>9.1037577727264745E-4</v>
      </c>
      <c r="AR51">
        <f t="shared" si="10"/>
        <v>299.18510475158689</v>
      </c>
      <c r="AS51">
        <f t="shared" si="11"/>
        <v>300.18939056396482</v>
      </c>
      <c r="AT51">
        <f t="shared" si="12"/>
        <v>1.2898576240808381</v>
      </c>
      <c r="AU51">
        <f t="shared" si="13"/>
        <v>-0.28398250661804092</v>
      </c>
      <c r="AV51">
        <f t="shared" si="14"/>
        <v>3.3812740250597897</v>
      </c>
      <c r="AW51">
        <f t="shared" si="15"/>
        <v>34.620510788065502</v>
      </c>
      <c r="AX51">
        <f t="shared" si="16"/>
        <v>15.087328643900463</v>
      </c>
      <c r="AY51">
        <f t="shared" si="17"/>
        <v>26.537247657775879</v>
      </c>
      <c r="AZ51">
        <f t="shared" si="18"/>
        <v>3.4830294415666252</v>
      </c>
      <c r="BA51">
        <f t="shared" si="19"/>
        <v>5.8706593660836616E-2</v>
      </c>
      <c r="BB51">
        <f t="shared" si="20"/>
        <v>1.9077431241596496</v>
      </c>
      <c r="BC51">
        <f t="shared" si="21"/>
        <v>1.5752863174069756</v>
      </c>
      <c r="BD51">
        <f t="shared" si="22"/>
        <v>3.678629314869486E-2</v>
      </c>
      <c r="BE51">
        <f t="shared" si="23"/>
        <v>44.882494914329257</v>
      </c>
      <c r="BF51">
        <f t="shared" si="24"/>
        <v>1.1428245632273106</v>
      </c>
      <c r="BG51">
        <f t="shared" si="25"/>
        <v>56.00992707885397</v>
      </c>
      <c r="BH51">
        <f t="shared" si="26"/>
        <v>403.14649871596703</v>
      </c>
      <c r="BI51">
        <f t="shared" si="27"/>
        <v>-3.4801426869117279E-3</v>
      </c>
    </row>
    <row r="52" spans="1:61">
      <c r="A52" s="1">
        <v>19</v>
      </c>
      <c r="B52" s="1" t="s">
        <v>116</v>
      </c>
      <c r="C52" s="1" t="s">
        <v>98</v>
      </c>
      <c r="D52" s="1">
        <v>15</v>
      </c>
      <c r="E52" s="1" t="s">
        <v>78</v>
      </c>
      <c r="F52" s="1" t="s">
        <v>76</v>
      </c>
      <c r="G52" s="1">
        <v>0</v>
      </c>
      <c r="H52" s="1">
        <v>5769.5</v>
      </c>
      <c r="I52" s="1">
        <v>0</v>
      </c>
      <c r="J52">
        <f t="shared" si="0"/>
        <v>17.908989069693558</v>
      </c>
      <c r="K52">
        <f t="shared" si="1"/>
        <v>0.49198471578281905</v>
      </c>
      <c r="L52">
        <f t="shared" si="2"/>
        <v>300.28076518449251</v>
      </c>
      <c r="M52">
        <f t="shared" si="3"/>
        <v>6.4299193072182783</v>
      </c>
      <c r="N52">
        <f t="shared" si="4"/>
        <v>1.4171046103864375</v>
      </c>
      <c r="O52">
        <f t="shared" si="5"/>
        <v>29.307615280151367</v>
      </c>
      <c r="P52" s="1">
        <v>5</v>
      </c>
      <c r="Q52">
        <f t="shared" si="6"/>
        <v>1.6395652592182159</v>
      </c>
      <c r="R52" s="1">
        <v>1</v>
      </c>
      <c r="S52">
        <f t="shared" si="7"/>
        <v>3.2791305184364319</v>
      </c>
      <c r="T52" s="1">
        <v>29.289011001586914</v>
      </c>
      <c r="U52" s="1">
        <v>29.307615280151367</v>
      </c>
      <c r="V52" s="1">
        <v>29.261928558349609</v>
      </c>
      <c r="W52" s="1">
        <v>399.34442138671875</v>
      </c>
      <c r="X52" s="1">
        <v>373.96060180664062</v>
      </c>
      <c r="Y52" s="1">
        <v>19.592342376708984</v>
      </c>
      <c r="Z52" s="1">
        <v>27.406970977783203</v>
      </c>
      <c r="AA52" s="1">
        <v>46.791923522949219</v>
      </c>
      <c r="AB52" s="1">
        <v>65.455413818359375</v>
      </c>
      <c r="AC52" s="1">
        <v>400.12744140625</v>
      </c>
      <c r="AD52" s="1">
        <v>1356.0198974609375</v>
      </c>
      <c r="AE52" s="1">
        <v>1069.160888671875</v>
      </c>
      <c r="AF52" s="1">
        <v>97.66912841796875</v>
      </c>
      <c r="AG52" s="1">
        <v>23.21208381652832</v>
      </c>
      <c r="AH52" s="1">
        <v>-0.23671910166740417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8"/>
        <v>0.80025488281250001</v>
      </c>
      <c r="AQ52">
        <f t="shared" si="9"/>
        <v>6.4299193072182787E-3</v>
      </c>
      <c r="AR52">
        <f t="shared" si="10"/>
        <v>302.45761528015134</v>
      </c>
      <c r="AS52">
        <f t="shared" si="11"/>
        <v>302.43901100158689</v>
      </c>
      <c r="AT52">
        <f t="shared" si="12"/>
        <v>257.64377728457475</v>
      </c>
      <c r="AU52">
        <f t="shared" si="13"/>
        <v>-0.27170830615724983</v>
      </c>
      <c r="AV52">
        <f t="shared" si="14"/>
        <v>4.0939195783630877</v>
      </c>
      <c r="AW52">
        <f t="shared" si="15"/>
        <v>41.916208782404837</v>
      </c>
      <c r="AX52">
        <f t="shared" si="16"/>
        <v>14.509237804621634</v>
      </c>
      <c r="AY52">
        <f t="shared" si="17"/>
        <v>29.298313140869141</v>
      </c>
      <c r="AZ52">
        <f t="shared" si="18"/>
        <v>4.091721460500815</v>
      </c>
      <c r="BA52">
        <f t="shared" si="19"/>
        <v>0.42779973454237874</v>
      </c>
      <c r="BB52">
        <f t="shared" si="20"/>
        <v>2.6768149679766502</v>
      </c>
      <c r="BC52">
        <f t="shared" si="21"/>
        <v>1.4149064925241648</v>
      </c>
      <c r="BD52">
        <f t="shared" si="22"/>
        <v>0.27248496714675519</v>
      </c>
      <c r="BE52">
        <f t="shared" si="23"/>
        <v>29.32816061625012</v>
      </c>
      <c r="BF52">
        <f t="shared" si="24"/>
        <v>0.80297433401755813</v>
      </c>
      <c r="BG52">
        <f t="shared" si="25"/>
        <v>68.820301104115174</v>
      </c>
      <c r="BH52">
        <f t="shared" si="26"/>
        <v>366.58756950184096</v>
      </c>
      <c r="BI52">
        <f t="shared" si="27"/>
        <v>3.3620944155893659E-2</v>
      </c>
    </row>
    <row r="53" spans="1:61">
      <c r="A53" s="1">
        <v>20</v>
      </c>
      <c r="B53" s="1" t="s">
        <v>117</v>
      </c>
      <c r="C53" s="1" t="s">
        <v>98</v>
      </c>
      <c r="D53" s="1">
        <v>15</v>
      </c>
      <c r="E53" s="1" t="s">
        <v>75</v>
      </c>
      <c r="F53" s="1" t="s">
        <v>76</v>
      </c>
      <c r="G53" s="1">
        <v>0</v>
      </c>
      <c r="H53" s="1">
        <v>5872</v>
      </c>
      <c r="I53" s="1">
        <v>0</v>
      </c>
      <c r="J53">
        <f t="shared" si="0"/>
        <v>-1.3473484672608704</v>
      </c>
      <c r="K53">
        <f t="shared" si="1"/>
        <v>6.2119062540996216E-2</v>
      </c>
      <c r="L53">
        <f t="shared" si="2"/>
        <v>424.04134991979384</v>
      </c>
      <c r="M53">
        <f t="shared" si="3"/>
        <v>1.0447512734624342</v>
      </c>
      <c r="N53">
        <f t="shared" si="4"/>
        <v>1.6230620443703643</v>
      </c>
      <c r="O53">
        <f t="shared" si="5"/>
        <v>27.379671096801758</v>
      </c>
      <c r="P53" s="1">
        <v>4.5</v>
      </c>
      <c r="Q53">
        <f t="shared" si="6"/>
        <v>1.7493478804826736</v>
      </c>
      <c r="R53" s="1">
        <v>1</v>
      </c>
      <c r="S53">
        <f t="shared" si="7"/>
        <v>3.4986957609653473</v>
      </c>
      <c r="T53" s="1">
        <v>29.284845352172852</v>
      </c>
      <c r="U53" s="1">
        <v>27.379671096801758</v>
      </c>
      <c r="V53" s="1">
        <v>29.344383239746094</v>
      </c>
      <c r="W53" s="1">
        <v>399.02178955078125</v>
      </c>
      <c r="X53" s="1">
        <v>400.06692504882812</v>
      </c>
      <c r="Y53" s="1">
        <v>19.702590942382812</v>
      </c>
      <c r="Z53" s="1">
        <v>20.852970123291016</v>
      </c>
      <c r="AA53" s="1">
        <v>47.066516876220703</v>
      </c>
      <c r="AB53" s="1">
        <v>49.814601898193359</v>
      </c>
      <c r="AC53" s="1">
        <v>400.15875244140625</v>
      </c>
      <c r="AD53" s="1">
        <v>5.8683152198791504</v>
      </c>
      <c r="AE53" s="1">
        <v>17.676948547363281</v>
      </c>
      <c r="AF53" s="1">
        <v>97.669082641601562</v>
      </c>
      <c r="AG53" s="1">
        <v>23.21208381652832</v>
      </c>
      <c r="AH53" s="1">
        <v>-0.23671910166740417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8"/>
        <v>0.88924167209201377</v>
      </c>
      <c r="AQ53">
        <f t="shared" si="9"/>
        <v>1.0447512734624341E-3</v>
      </c>
      <c r="AR53">
        <f t="shared" si="10"/>
        <v>300.52967109680174</v>
      </c>
      <c r="AS53">
        <f t="shared" si="11"/>
        <v>302.43484535217283</v>
      </c>
      <c r="AT53">
        <f t="shared" si="12"/>
        <v>1.1149798777858848</v>
      </c>
      <c r="AU53">
        <f t="shared" si="13"/>
        <v>-0.22105170887272463</v>
      </c>
      <c r="AV53">
        <f t="shared" si="14"/>
        <v>3.659752506664923</v>
      </c>
      <c r="AW53">
        <f t="shared" si="15"/>
        <v>37.470941752309173</v>
      </c>
      <c r="AX53">
        <f t="shared" si="16"/>
        <v>16.617971629018157</v>
      </c>
      <c r="AY53">
        <f t="shared" si="17"/>
        <v>28.332258224487305</v>
      </c>
      <c r="AZ53">
        <f t="shared" si="18"/>
        <v>3.8689679062912741</v>
      </c>
      <c r="BA53">
        <f t="shared" si="19"/>
        <v>6.103538419145136E-2</v>
      </c>
      <c r="BB53">
        <f t="shared" si="20"/>
        <v>2.0366904622945587</v>
      </c>
      <c r="BC53">
        <f t="shared" si="21"/>
        <v>1.8322774439967153</v>
      </c>
      <c r="BD53">
        <f t="shared" si="22"/>
        <v>3.8243018855440007E-2</v>
      </c>
      <c r="BE53">
        <f t="shared" si="23"/>
        <v>41.415729648772633</v>
      </c>
      <c r="BF53">
        <f t="shared" si="24"/>
        <v>1.0599260357952351</v>
      </c>
      <c r="BG53">
        <f t="shared" si="25"/>
        <v>55.115808373252804</v>
      </c>
      <c r="BH53">
        <f t="shared" si="26"/>
        <v>400.5868103303938</v>
      </c>
      <c r="BI53">
        <f t="shared" si="27"/>
        <v>-1.8537854472117567E-3</v>
      </c>
    </row>
    <row r="54" spans="1:61">
      <c r="A54" s="1">
        <v>24</v>
      </c>
      <c r="B54" s="1" t="s">
        <v>121</v>
      </c>
      <c r="C54" s="1" t="s">
        <v>98</v>
      </c>
      <c r="D54" s="1">
        <v>9</v>
      </c>
      <c r="E54" s="1" t="s">
        <v>78</v>
      </c>
      <c r="F54" s="1" t="s">
        <v>76</v>
      </c>
      <c r="G54" s="1">
        <v>0</v>
      </c>
      <c r="H54" s="1">
        <v>8189</v>
      </c>
      <c r="I54" s="1">
        <v>0</v>
      </c>
      <c r="J54">
        <f t="shared" si="0"/>
        <v>12.530301231332611</v>
      </c>
      <c r="K54">
        <f t="shared" si="1"/>
        <v>0.41199186137650162</v>
      </c>
      <c r="L54">
        <f t="shared" si="2"/>
        <v>319.95212261583021</v>
      </c>
      <c r="M54">
        <f t="shared" si="3"/>
        <v>6.6323460447373375</v>
      </c>
      <c r="N54">
        <f t="shared" si="4"/>
        <v>1.6894498719863149</v>
      </c>
      <c r="O54">
        <f t="shared" si="5"/>
        <v>31.412174224853516</v>
      </c>
      <c r="P54" s="1">
        <v>4.5</v>
      </c>
      <c r="Q54">
        <f t="shared" si="6"/>
        <v>1.7493478804826736</v>
      </c>
      <c r="R54" s="1">
        <v>1</v>
      </c>
      <c r="S54">
        <f t="shared" si="7"/>
        <v>3.4986957609653473</v>
      </c>
      <c r="T54" s="1">
        <v>31.520774841308594</v>
      </c>
      <c r="U54" s="1">
        <v>31.412174224853516</v>
      </c>
      <c r="V54" s="1">
        <v>31.475181579589844</v>
      </c>
      <c r="W54" s="1">
        <v>400.447265625</v>
      </c>
      <c r="X54" s="1">
        <v>383.49383544921875</v>
      </c>
      <c r="Y54" s="1">
        <v>22.75538444519043</v>
      </c>
      <c r="Z54" s="1">
        <v>29.991054534912109</v>
      </c>
      <c r="AA54" s="1">
        <v>47.823116302490234</v>
      </c>
      <c r="AB54" s="1">
        <v>63.029731750488281</v>
      </c>
      <c r="AC54" s="1">
        <v>400.10748291015625</v>
      </c>
      <c r="AD54" s="1">
        <v>1644.6500244140625</v>
      </c>
      <c r="AE54" s="1">
        <v>1307.718017578125</v>
      </c>
      <c r="AF54" s="1">
        <v>97.663871765136719</v>
      </c>
      <c r="AG54" s="1">
        <v>21.66221809387207</v>
      </c>
      <c r="AH54" s="1">
        <v>-0.23080632090568542</v>
      </c>
      <c r="AI54" s="1">
        <v>0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8"/>
        <v>0.88912773980034709</v>
      </c>
      <c r="AQ54">
        <f t="shared" si="9"/>
        <v>6.6323460447373379E-3</v>
      </c>
      <c r="AR54">
        <f t="shared" si="10"/>
        <v>304.56217422485349</v>
      </c>
      <c r="AS54">
        <f t="shared" si="11"/>
        <v>304.67077484130857</v>
      </c>
      <c r="AT54">
        <f t="shared" si="12"/>
        <v>312.48350071752066</v>
      </c>
      <c r="AU54">
        <f t="shared" si="13"/>
        <v>0.20883314222861316</v>
      </c>
      <c r="AV54">
        <f t="shared" si="14"/>
        <v>4.618492376185193</v>
      </c>
      <c r="AW54">
        <f t="shared" si="15"/>
        <v>47.289671121085604</v>
      </c>
      <c r="AX54">
        <f t="shared" si="16"/>
        <v>17.298616586173495</v>
      </c>
      <c r="AY54">
        <f t="shared" si="17"/>
        <v>31.466474533081055</v>
      </c>
      <c r="AZ54">
        <f t="shared" si="18"/>
        <v>4.6327674892952251</v>
      </c>
      <c r="BA54">
        <f t="shared" si="19"/>
        <v>0.36858842182005086</v>
      </c>
      <c r="BB54">
        <f t="shared" si="20"/>
        <v>2.9290425041988781</v>
      </c>
      <c r="BC54">
        <f t="shared" si="21"/>
        <v>1.703724985096347</v>
      </c>
      <c r="BD54">
        <f t="shared" si="22"/>
        <v>0.23391012104338949</v>
      </c>
      <c r="BE54">
        <f t="shared" si="23"/>
        <v>31.247763074135744</v>
      </c>
      <c r="BF54">
        <f t="shared" si="24"/>
        <v>0.83430838527311202</v>
      </c>
      <c r="BG54">
        <f t="shared" si="25"/>
        <v>65.958221076200061</v>
      </c>
      <c r="BH54">
        <f t="shared" si="26"/>
        <v>378.65891757752831</v>
      </c>
      <c r="BI54">
        <f t="shared" si="27"/>
        <v>2.1826407365631413E-2</v>
      </c>
    </row>
  </sheetData>
  <sortState ref="A9:BI54">
    <sortCondition ref="F9:F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"/>
  <sheetViews>
    <sheetView workbookViewId="0"/>
  </sheetViews>
  <sheetFormatPr baseColWidth="10" defaultRowHeight="15" x14ac:dyDescent="0"/>
  <sheetData>
    <row r="1" spans="1:6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</row>
    <row r="2" spans="1:61">
      <c r="A2" s="1">
        <v>29</v>
      </c>
      <c r="B2" s="1" t="s">
        <v>125</v>
      </c>
      <c r="C2" s="1" t="s">
        <v>98</v>
      </c>
      <c r="D2" s="1">
        <v>9</v>
      </c>
      <c r="E2" s="1" t="s">
        <v>78</v>
      </c>
      <c r="F2" s="1" t="s">
        <v>126</v>
      </c>
      <c r="G2" s="1">
        <v>0</v>
      </c>
      <c r="H2" s="1">
        <v>10390.5</v>
      </c>
      <c r="I2" s="1">
        <v>0</v>
      </c>
      <c r="J2">
        <f t="shared" ref="J2:J3" si="0">(W2-X2*(1000-Y2)/(1000-Z2))*AP2</f>
        <v>23.362906648079814</v>
      </c>
      <c r="K2">
        <f t="shared" ref="K2:K3" si="1">IF(BA2&lt;&gt;0,1/(1/BA2-1/S2),0)</f>
        <v>0.51107641805685899</v>
      </c>
      <c r="L2">
        <f t="shared" ref="L2:L3" si="2">((BD2-AQ2/2)*X2-J2)/(BD2+AQ2/2)</f>
        <v>291.26360432267683</v>
      </c>
      <c r="M2">
        <f t="shared" ref="M2:M3" si="3">AQ2*1000</f>
        <v>11.776240543191918</v>
      </c>
      <c r="N2">
        <f t="shared" ref="N2:N3" si="4">(AV2-BB2)</f>
        <v>2.390669430158979</v>
      </c>
      <c r="O2">
        <f t="shared" ref="O2:O3" si="5">(U2+AU2*I2)</f>
        <v>34.41461181640625</v>
      </c>
      <c r="P2" s="1">
        <v>2</v>
      </c>
      <c r="Q2">
        <f t="shared" ref="Q2:Q3" si="6">(P2*AJ2+AK2)</f>
        <v>2.2982609868049622</v>
      </c>
      <c r="R2" s="1">
        <v>1</v>
      </c>
      <c r="S2">
        <f t="shared" ref="S2:S3" si="7">Q2*(R2+1)*(R2+1)/(R2*R2+1)</f>
        <v>4.5965219736099243</v>
      </c>
      <c r="T2" s="1">
        <v>35.011932373046875</v>
      </c>
      <c r="U2" s="1">
        <v>34.41461181640625</v>
      </c>
      <c r="V2" s="1">
        <v>34.905254364013672</v>
      </c>
      <c r="W2" s="1">
        <v>398.96591186523438</v>
      </c>
      <c r="X2" s="1">
        <v>385.02120971679688</v>
      </c>
      <c r="Y2" s="1">
        <v>25.813264846801758</v>
      </c>
      <c r="Z2" s="1">
        <v>31.514270782470703</v>
      </c>
      <c r="AA2" s="1">
        <v>44.593887329101562</v>
      </c>
      <c r="AB2" s="1">
        <v>54.442703247070312</v>
      </c>
      <c r="AC2" s="1">
        <v>400.10906982421875</v>
      </c>
      <c r="AD2" s="1">
        <v>1573.9638671875</v>
      </c>
      <c r="AE2" s="1">
        <v>1618.4039306640625</v>
      </c>
      <c r="AF2" s="1">
        <v>97.643341064453125</v>
      </c>
      <c r="AG2" s="1">
        <v>21.66221809387207</v>
      </c>
      <c r="AH2" s="1">
        <v>-0.23080632090568542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3" si="8">AC2*0.000001/(P2*0.0001)</f>
        <v>2.0005453491210936</v>
      </c>
      <c r="AQ2">
        <f t="shared" ref="AQ2:AQ3" si="9">(Z2-Y2)/(1000-Z2)*AP2</f>
        <v>1.1776240543191917E-2</v>
      </c>
      <c r="AR2">
        <f t="shared" ref="AR2:AR3" si="10">(U2+273.15)</f>
        <v>307.56461181640623</v>
      </c>
      <c r="AS2">
        <f t="shared" ref="AS2:AS3" si="11">(T2+273.15)</f>
        <v>308.16193237304685</v>
      </c>
      <c r="AT2">
        <f t="shared" ref="AT2:AT3" si="12">(AD2*AL2+AE2*AM2)*AN2</f>
        <v>299.05313101300271</v>
      </c>
      <c r="AU2">
        <f t="shared" ref="AU2:AU3" si="13">((AT2+0.00000010773*(AS2^4-AR2^4))-AQ2*44100)/(Q2*51.4+0.00000043092*AR2^3)</f>
        <v>-1.6283135396206685</v>
      </c>
      <c r="AV2">
        <f t="shared" ref="AV2:AV3" si="14">0.61365*EXP(17.502*O2/(240.97+O2))</f>
        <v>5.4678281205692958</v>
      </c>
      <c r="AW2">
        <f t="shared" ref="AW2:AW3" si="15">AV2*1000/AF2</f>
        <v>55.99796218525595</v>
      </c>
      <c r="AX2">
        <f t="shared" ref="AX2:AX3" si="16">(AW2-Z2)</f>
        <v>24.483691402785247</v>
      </c>
      <c r="AY2">
        <f t="shared" ref="AY2:AY3" si="17">IF(I2,U2,(T2+U2)/2)</f>
        <v>34.713272094726562</v>
      </c>
      <c r="AZ2">
        <f t="shared" ref="AZ2:AZ3" si="18">0.61365*EXP(17.502*AY2/(240.97+AY2))</f>
        <v>5.5593027396717458</v>
      </c>
      <c r="BA2">
        <f t="shared" ref="BA2:BA3" si="19">IF(AX2&lt;&gt;0,(1000-(AW2+Z2)/2)/AX2*AQ2,0)</f>
        <v>0.45993709873997918</v>
      </c>
      <c r="BB2">
        <f t="shared" ref="BB2:BB3" si="20">Z2*AF2/1000</f>
        <v>3.0771586904103168</v>
      </c>
      <c r="BC2">
        <f t="shared" ref="BC2:BC3" si="21">(AZ2-BB2)</f>
        <v>2.4821440492614291</v>
      </c>
      <c r="BD2">
        <f t="shared" ref="BD2:BD3" si="22">1/(1.6/K2+1.37/S2)</f>
        <v>0.29165583800962858</v>
      </c>
      <c r="BE2">
        <f t="shared" ref="BE2:BE3" si="23">L2*AF2*0.001</f>
        <v>28.439951456541056</v>
      </c>
      <c r="BF2">
        <f t="shared" ref="BF2:BF3" si="24">L2/X2</f>
        <v>0.75648716738726252</v>
      </c>
      <c r="BG2">
        <f t="shared" ref="BG2:BG3" si="25">(1-AQ2*AF2/AV2/K2)*100</f>
        <v>58.852012163561085</v>
      </c>
      <c r="BH2">
        <f t="shared" ref="BH2:BH3" si="26">(X2-J2/(S2/1.35))</f>
        <v>378.15951642870027</v>
      </c>
      <c r="BI2">
        <f t="shared" ref="BI2:BI3" si="27">J2*BG2/100/BH2</f>
        <v>3.6359102613993707E-2</v>
      </c>
    </row>
    <row r="3" spans="1:61">
      <c r="A3" s="1">
        <v>30</v>
      </c>
      <c r="B3" s="1" t="s">
        <v>127</v>
      </c>
      <c r="C3" s="1" t="s">
        <v>98</v>
      </c>
      <c r="D3" s="1">
        <v>9</v>
      </c>
      <c r="E3" s="1" t="s">
        <v>75</v>
      </c>
      <c r="F3" s="1" t="s">
        <v>126</v>
      </c>
      <c r="G3" s="1">
        <v>0</v>
      </c>
      <c r="H3" s="1">
        <v>10512.5</v>
      </c>
      <c r="I3" s="1">
        <v>0</v>
      </c>
      <c r="J3">
        <f t="shared" si="0"/>
        <v>-1.9335910372589709</v>
      </c>
      <c r="K3">
        <f t="shared" si="1"/>
        <v>6.2970755292380165E-2</v>
      </c>
      <c r="L3">
        <f t="shared" si="2"/>
        <v>431.28849622807456</v>
      </c>
      <c r="M3">
        <f t="shared" si="3"/>
        <v>1.8749062631943936</v>
      </c>
      <c r="N3">
        <f t="shared" si="4"/>
        <v>2.8362510168644306</v>
      </c>
      <c r="O3">
        <f t="shared" si="5"/>
        <v>34.833553314208984</v>
      </c>
      <c r="P3" s="1">
        <v>5</v>
      </c>
      <c r="Q3">
        <f t="shared" si="6"/>
        <v>1.6395652592182159</v>
      </c>
      <c r="R3" s="1">
        <v>1</v>
      </c>
      <c r="S3">
        <f t="shared" si="7"/>
        <v>3.2791305184364319</v>
      </c>
      <c r="T3" s="1">
        <v>35.377407073974609</v>
      </c>
      <c r="U3" s="1">
        <v>34.833553314208984</v>
      </c>
      <c r="V3" s="1">
        <v>35.30108642578125</v>
      </c>
      <c r="W3" s="1">
        <v>400.03811645507812</v>
      </c>
      <c r="X3" s="1">
        <v>401.5137939453125</v>
      </c>
      <c r="Y3" s="1">
        <v>25.992311477661133</v>
      </c>
      <c r="Z3" s="1">
        <v>28.26921272277832</v>
      </c>
      <c r="AA3" s="1">
        <v>44.004257202148438</v>
      </c>
      <c r="AB3" s="1">
        <v>47.858989715576172</v>
      </c>
      <c r="AC3" s="1">
        <v>400.08413696289062</v>
      </c>
      <c r="AD3" s="1">
        <v>17.775114059448242</v>
      </c>
      <c r="AE3" s="1">
        <v>50.413372039794922</v>
      </c>
      <c r="AF3" s="1">
        <v>97.642120361328125</v>
      </c>
      <c r="AG3" s="1">
        <v>21.66221809387207</v>
      </c>
      <c r="AH3" s="1">
        <v>-0.23080632090568542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0.80016827392578116</v>
      </c>
      <c r="AQ3">
        <f t="shared" si="9"/>
        <v>1.8749062631943935E-3</v>
      </c>
      <c r="AR3">
        <f t="shared" si="10"/>
        <v>307.98355331420896</v>
      </c>
      <c r="AS3">
        <f t="shared" si="11"/>
        <v>308.52740707397459</v>
      </c>
      <c r="AT3">
        <f t="shared" si="12"/>
        <v>3.3772716289159916</v>
      </c>
      <c r="AU3">
        <f t="shared" si="13"/>
        <v>-0.74788176867167544</v>
      </c>
      <c r="AV3">
        <f t="shared" si="14"/>
        <v>5.5965168880619398</v>
      </c>
      <c r="AW3">
        <f t="shared" si="15"/>
        <v>57.316625933068948</v>
      </c>
      <c r="AX3">
        <f t="shared" si="16"/>
        <v>29.047413210290628</v>
      </c>
      <c r="AY3">
        <f t="shared" si="17"/>
        <v>35.105480194091797</v>
      </c>
      <c r="AZ3">
        <f t="shared" si="18"/>
        <v>5.6814481627198541</v>
      </c>
      <c r="BA3">
        <f t="shared" si="19"/>
        <v>6.1784281365553681E-2</v>
      </c>
      <c r="BB3">
        <f t="shared" si="20"/>
        <v>2.7602658711975092</v>
      </c>
      <c r="BC3">
        <f t="shared" si="21"/>
        <v>2.9211822915223449</v>
      </c>
      <c r="BD3">
        <f t="shared" si="22"/>
        <v>3.8720048697248183E-2</v>
      </c>
      <c r="BE3">
        <f t="shared" si="23"/>
        <v>42.111923259157869</v>
      </c>
      <c r="BF3">
        <f t="shared" si="24"/>
        <v>1.0741561130196624</v>
      </c>
      <c r="BG3">
        <f t="shared" si="25"/>
        <v>48.053051547257574</v>
      </c>
      <c r="BH3">
        <f t="shared" si="26"/>
        <v>402.30984274105981</v>
      </c>
      <c r="BI3">
        <f t="shared" si="27"/>
        <v>-2.3095370759925395E-3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3</v>
      </c>
      <c r="B2" s="1" t="s">
        <v>79</v>
      </c>
      <c r="C2" s="1" t="s">
        <v>74</v>
      </c>
      <c r="D2" s="1">
        <v>25</v>
      </c>
      <c r="E2" s="1" t="s">
        <v>78</v>
      </c>
      <c r="F2" s="1" t="s">
        <v>80</v>
      </c>
      <c r="G2" s="1">
        <v>0</v>
      </c>
      <c r="H2" s="1">
        <v>859.5</v>
      </c>
      <c r="I2" s="1">
        <v>0</v>
      </c>
      <c r="J2">
        <f t="shared" ref="J2:J7" si="0">(W2-X2*(1000-Y2)/(1000-Z2))*AP2</f>
        <v>31.458644051084367</v>
      </c>
      <c r="K2">
        <f t="shared" ref="K2:K7" si="1">IF(BA2&lt;&gt;0,1/(1/BA2-1/S2),0)</f>
        <v>0.5159552263614402</v>
      </c>
      <c r="L2">
        <f t="shared" ref="L2:L7" si="2">((BD2-AQ2/2)*X2-J2)/(BD2+AQ2/2)</f>
        <v>264.04545788769565</v>
      </c>
      <c r="M2">
        <f t="shared" ref="M2:M7" si="3">AQ2*1000</f>
        <v>14.524538148931727</v>
      </c>
      <c r="N2">
        <f t="shared" ref="N2:N7" si="4">(AV2-BB2)</f>
        <v>2.8924233495969887</v>
      </c>
      <c r="O2">
        <f t="shared" ref="O2:O7" si="5">(U2+AU2*I2)</f>
        <v>36.845718383789062</v>
      </c>
      <c r="P2" s="1">
        <v>1.5</v>
      </c>
      <c r="Q2">
        <f t="shared" ref="Q2:Q7" si="6">(P2*AJ2+AK2)</f>
        <v>2.4080436080694199</v>
      </c>
      <c r="R2" s="1">
        <v>1</v>
      </c>
      <c r="S2">
        <f t="shared" ref="S2:S7" si="7">Q2*(R2+1)*(R2+1)/(R2*R2+1)</f>
        <v>4.8160872161388397</v>
      </c>
      <c r="T2" s="1">
        <v>36.469219207763672</v>
      </c>
      <c r="U2" s="1">
        <v>36.845718383789062</v>
      </c>
      <c r="V2" s="1">
        <v>36.391387939453125</v>
      </c>
      <c r="W2" s="1">
        <v>400.4757080078125</v>
      </c>
      <c r="X2" s="1">
        <v>386.54464721679688</v>
      </c>
      <c r="Y2" s="1">
        <v>29.14771842956543</v>
      </c>
      <c r="Z2" s="1">
        <v>34.417804718017578</v>
      </c>
      <c r="AA2" s="1">
        <v>46.455020904541016</v>
      </c>
      <c r="AB2" s="1">
        <v>54.854373931884766</v>
      </c>
      <c r="AC2" s="1">
        <v>399.1766357421875</v>
      </c>
      <c r="AD2" s="1">
        <v>1145.903076171875</v>
      </c>
      <c r="AE2" s="1">
        <v>1732.31787109375</v>
      </c>
      <c r="AF2" s="1">
        <v>97.6109619140625</v>
      </c>
      <c r="AG2" s="1">
        <v>15.544315338134766</v>
      </c>
      <c r="AH2" s="1">
        <v>-0.75834810733795166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7" si="8">AC2*0.000001/(P2*0.0001)</f>
        <v>2.6611775716145827</v>
      </c>
      <c r="AQ2">
        <f t="shared" ref="AQ2:AQ7" si="9">(Z2-Y2)/(1000-Z2)*AP2</f>
        <v>1.4524538148931726E-2</v>
      </c>
      <c r="AR2">
        <f t="shared" ref="AR2:AR7" si="10">(U2+273.15)</f>
        <v>309.99571838378904</v>
      </c>
      <c r="AS2">
        <f t="shared" ref="AS2:AS7" si="11">(T2+273.15)</f>
        <v>309.61921920776365</v>
      </c>
      <c r="AT2">
        <f t="shared" ref="AT2:AT7" si="12">(AD2*AL2+AE2*AM2)*AN2</f>
        <v>217.72158174061042</v>
      </c>
      <c r="AU2">
        <f t="shared" ref="AU2:AU7" si="13">((AT2+0.00000010773*(AS2^4-AR2^4))-AQ2*44100)/(Q2*51.4+0.00000043092*AR2^3)</f>
        <v>-3.1303233646006308</v>
      </c>
      <c r="AV2">
        <f t="shared" ref="AV2:AV7" si="14">0.61365*EXP(17.502*O2/(240.97+O2))</f>
        <v>6.2519783750930431</v>
      </c>
      <c r="AW2">
        <f t="shared" ref="AW2:AW7" si="15">AV2*1000/AF2</f>
        <v>64.049961730705377</v>
      </c>
      <c r="AX2">
        <f t="shared" ref="AX2:AX7" si="16">(AW2-Z2)</f>
        <v>29.632157012687799</v>
      </c>
      <c r="AY2">
        <f t="shared" ref="AY2:AY7" si="17">IF(I2,U2,(T2+U2)/2)</f>
        <v>36.657468795776367</v>
      </c>
      <c r="AZ2">
        <f t="shared" ref="AZ2:AZ7" si="18">0.61365*EXP(17.502*AY2/(240.97+AY2))</f>
        <v>6.1879533715133199</v>
      </c>
      <c r="BA2">
        <f t="shared" ref="BA2:BA7" si="19">IF(AX2&lt;&gt;0,(1000-(AW2+Z2)/2)/AX2*AQ2,0)</f>
        <v>0.46602880539228242</v>
      </c>
      <c r="BB2">
        <f t="shared" ref="BB2:BB7" si="20">Z2*AF2/1000</f>
        <v>3.3595550254960544</v>
      </c>
      <c r="BC2">
        <f t="shared" ref="BC2:BC7" si="21">(AZ2-BB2)</f>
        <v>2.8283983460172655</v>
      </c>
      <c r="BD2">
        <f t="shared" ref="BD2:BD7" si="22">1/(1.6/K2+1.37/S2)</f>
        <v>0.29537668493731323</v>
      </c>
      <c r="BE2">
        <f t="shared" ref="BE2:BE7" si="23">L2*AF2*0.001</f>
        <v>25.773731133457055</v>
      </c>
      <c r="BF2">
        <f t="shared" ref="BF2:BF7" si="24">L2/X2</f>
        <v>0.68309174577601506</v>
      </c>
      <c r="BG2">
        <f t="shared" ref="BG2:BG7" si="25">(1-AQ2*AF2/AV2/K2)*100</f>
        <v>56.048728765442426</v>
      </c>
      <c r="BH2">
        <f t="shared" ref="BH2:BH7" si="26">(X2-J2/(S2/1.35))</f>
        <v>377.72645776901265</v>
      </c>
      <c r="BI2">
        <f t="shared" ref="BI2:BI7" si="27">J2*BG2/100/BH2</f>
        <v>4.6679732687035368E-2</v>
      </c>
    </row>
    <row r="3" spans="1:61">
      <c r="A3" s="1">
        <v>4</v>
      </c>
      <c r="B3" s="1" t="s">
        <v>81</v>
      </c>
      <c r="C3" s="1" t="s">
        <v>74</v>
      </c>
      <c r="D3" s="1">
        <v>25</v>
      </c>
      <c r="E3" s="1" t="s">
        <v>75</v>
      </c>
      <c r="F3" s="1" t="s">
        <v>80</v>
      </c>
      <c r="G3" s="1">
        <v>0</v>
      </c>
      <c r="H3" s="1">
        <v>1019</v>
      </c>
      <c r="I3" s="1">
        <v>0</v>
      </c>
      <c r="J3">
        <f t="shared" si="0"/>
        <v>9.7293729733258214</v>
      </c>
      <c r="K3">
        <f t="shared" si="1"/>
        <v>7.3975313890417421E-2</v>
      </c>
      <c r="L3">
        <f t="shared" si="2"/>
        <v>166.55833275958202</v>
      </c>
      <c r="M3">
        <f t="shared" si="3"/>
        <v>2.4339018931891228</v>
      </c>
      <c r="N3">
        <f t="shared" si="4"/>
        <v>3.1118266467531535</v>
      </c>
      <c r="O3">
        <f t="shared" si="5"/>
        <v>36.329574584960938</v>
      </c>
      <c r="P3" s="1">
        <v>2</v>
      </c>
      <c r="Q3">
        <f t="shared" si="6"/>
        <v>2.2982609868049622</v>
      </c>
      <c r="R3" s="1">
        <v>1</v>
      </c>
      <c r="S3">
        <f t="shared" si="7"/>
        <v>4.5965219736099243</v>
      </c>
      <c r="T3" s="1">
        <v>36.505786895751953</v>
      </c>
      <c r="U3" s="1">
        <v>36.329574584960938</v>
      </c>
      <c r="V3" s="1">
        <v>36.508068084716797</v>
      </c>
      <c r="W3" s="1">
        <v>400.23092651367188</v>
      </c>
      <c r="X3" s="1">
        <v>394.87445068359375</v>
      </c>
      <c r="Y3" s="1">
        <v>29.205362319946289</v>
      </c>
      <c r="Z3" s="1">
        <v>30.387815475463867</v>
      </c>
      <c r="AA3" s="1">
        <v>46.450325012207031</v>
      </c>
      <c r="AB3" s="1">
        <v>48.330986022949219</v>
      </c>
      <c r="AC3" s="1">
        <v>399.16015625</v>
      </c>
      <c r="AD3" s="1">
        <v>70.126853942871094</v>
      </c>
      <c r="AE3" s="1">
        <v>25.594734191894531</v>
      </c>
      <c r="AF3" s="1">
        <v>97.603805541992188</v>
      </c>
      <c r="AG3" s="1">
        <v>15.544315338134766</v>
      </c>
      <c r="AH3" s="1">
        <v>-0.75834810733795166</v>
      </c>
      <c r="AI3" s="1">
        <v>0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1.9958007812499998</v>
      </c>
      <c r="AQ3">
        <f t="shared" si="9"/>
        <v>2.433901893189123E-3</v>
      </c>
      <c r="AR3">
        <f t="shared" si="10"/>
        <v>309.47957458496091</v>
      </c>
      <c r="AS3">
        <f t="shared" si="11"/>
        <v>309.65578689575193</v>
      </c>
      <c r="AT3">
        <f t="shared" si="12"/>
        <v>13.324102081950059</v>
      </c>
      <c r="AU3">
        <f t="shared" si="13"/>
        <v>-0.70096074984312451</v>
      </c>
      <c r="AV3">
        <f t="shared" si="14"/>
        <v>6.0777930792662698</v>
      </c>
      <c r="AW3">
        <f t="shared" si="15"/>
        <v>62.270042090227875</v>
      </c>
      <c r="AX3">
        <f t="shared" si="16"/>
        <v>31.882226614764008</v>
      </c>
      <c r="AY3">
        <f t="shared" si="17"/>
        <v>36.417680740356445</v>
      </c>
      <c r="AZ3">
        <f t="shared" si="18"/>
        <v>6.107224814383633</v>
      </c>
      <c r="BA3">
        <f t="shared" si="19"/>
        <v>7.2803629864429134E-2</v>
      </c>
      <c r="BB3">
        <f t="shared" si="20"/>
        <v>2.9659664325131163</v>
      </c>
      <c r="BC3">
        <f t="shared" si="21"/>
        <v>3.1412583818705166</v>
      </c>
      <c r="BD3">
        <f t="shared" si="22"/>
        <v>4.5606106241048404E-2</v>
      </c>
      <c r="BE3">
        <f t="shared" si="23"/>
        <v>16.256727122064671</v>
      </c>
      <c r="BF3">
        <f t="shared" si="24"/>
        <v>0.42180073304626742</v>
      </c>
      <c r="BG3">
        <f t="shared" si="25"/>
        <v>47.163128777440008</v>
      </c>
      <c r="BH3">
        <f t="shared" si="26"/>
        <v>392.01693067402999</v>
      </c>
      <c r="BI3">
        <f t="shared" si="27"/>
        <v>1.1705302362215265E-2</v>
      </c>
    </row>
    <row r="4" spans="1:61">
      <c r="A4" s="1">
        <v>1</v>
      </c>
      <c r="B4" s="1" t="s">
        <v>84</v>
      </c>
      <c r="C4" s="1" t="s">
        <v>74</v>
      </c>
      <c r="D4" s="1">
        <v>22</v>
      </c>
      <c r="E4" s="1" t="s">
        <v>78</v>
      </c>
      <c r="F4" s="1" t="s">
        <v>80</v>
      </c>
      <c r="G4" s="1">
        <v>0</v>
      </c>
      <c r="H4" s="1">
        <v>12</v>
      </c>
      <c r="I4" s="1">
        <v>0</v>
      </c>
      <c r="J4">
        <f t="shared" si="0"/>
        <v>10.902361778994264</v>
      </c>
      <c r="K4">
        <f t="shared" si="1"/>
        <v>0.26309382180274243</v>
      </c>
      <c r="L4">
        <f t="shared" si="2"/>
        <v>300.55021991952714</v>
      </c>
      <c r="M4">
        <f t="shared" si="3"/>
        <v>9.6555036554802243</v>
      </c>
      <c r="N4">
        <f t="shared" si="4"/>
        <v>3.5833741142176128</v>
      </c>
      <c r="O4">
        <f t="shared" si="5"/>
        <v>38.851779937744141</v>
      </c>
      <c r="P4" s="1">
        <v>2</v>
      </c>
      <c r="Q4">
        <f t="shared" si="6"/>
        <v>2.2982609868049622</v>
      </c>
      <c r="R4" s="1">
        <v>1</v>
      </c>
      <c r="S4">
        <f t="shared" si="7"/>
        <v>4.5965219736099243</v>
      </c>
      <c r="T4" s="1">
        <v>37.709457397460938</v>
      </c>
      <c r="U4" s="1">
        <v>38.851779937744141</v>
      </c>
      <c r="V4" s="1">
        <v>37.548881530761719</v>
      </c>
      <c r="W4" s="1">
        <v>398.73751831054688</v>
      </c>
      <c r="X4" s="1">
        <v>391.41384887695312</v>
      </c>
      <c r="Y4" s="1">
        <v>30.081878662109375</v>
      </c>
      <c r="Z4" s="1">
        <v>34.731063842773438</v>
      </c>
      <c r="AA4" s="1">
        <v>44.7718505859375</v>
      </c>
      <c r="AB4" s="1">
        <v>51.691383361816406</v>
      </c>
      <c r="AC4" s="1">
        <v>400.937255859375</v>
      </c>
      <c r="AD4" s="1">
        <v>1898.4552001953125</v>
      </c>
      <c r="AE4" s="1">
        <v>912.7308349609375</v>
      </c>
      <c r="AF4" s="1">
        <v>97.53302001953125</v>
      </c>
      <c r="AG4" s="1">
        <v>23.734088897705078</v>
      </c>
      <c r="AH4" s="1">
        <v>-0.52818059921264648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2.0046862792968749</v>
      </c>
      <c r="AQ4">
        <f t="shared" si="9"/>
        <v>9.655503655480225E-3</v>
      </c>
      <c r="AR4">
        <f t="shared" si="10"/>
        <v>312.00177993774412</v>
      </c>
      <c r="AS4">
        <f t="shared" si="11"/>
        <v>310.85945739746091</v>
      </c>
      <c r="AT4">
        <f t="shared" si="12"/>
        <v>360.70648351083946</v>
      </c>
      <c r="AU4">
        <f t="shared" si="13"/>
        <v>-0.6094406009112382</v>
      </c>
      <c r="AV4">
        <f t="shared" si="14"/>
        <v>6.9707996592944523</v>
      </c>
      <c r="AW4">
        <f t="shared" si="15"/>
        <v>71.471176201644639</v>
      </c>
      <c r="AX4">
        <f t="shared" si="16"/>
        <v>36.740112358871201</v>
      </c>
      <c r="AY4">
        <f t="shared" si="17"/>
        <v>38.280618667602539</v>
      </c>
      <c r="AZ4">
        <f t="shared" si="18"/>
        <v>6.7591880400187305</v>
      </c>
      <c r="BA4">
        <f t="shared" si="19"/>
        <v>0.24885023506979262</v>
      </c>
      <c r="BB4">
        <f t="shared" si="20"/>
        <v>3.3874255450768396</v>
      </c>
      <c r="BC4">
        <f t="shared" si="21"/>
        <v>3.371762494941891</v>
      </c>
      <c r="BD4">
        <f t="shared" si="22"/>
        <v>0.15675130676907573</v>
      </c>
      <c r="BE4">
        <f t="shared" si="23"/>
        <v>29.313570616285762</v>
      </c>
      <c r="BF4">
        <f t="shared" si="24"/>
        <v>0.76785790993820879</v>
      </c>
      <c r="BG4">
        <f t="shared" si="25"/>
        <v>48.650838819246701</v>
      </c>
      <c r="BH4">
        <f t="shared" si="26"/>
        <v>388.21182167331</v>
      </c>
      <c r="BI4">
        <f t="shared" si="27"/>
        <v>1.3662877224416885E-2</v>
      </c>
    </row>
    <row r="5" spans="1:61">
      <c r="A5" s="1">
        <v>2</v>
      </c>
      <c r="B5" s="1" t="s">
        <v>85</v>
      </c>
      <c r="C5" s="1" t="s">
        <v>74</v>
      </c>
      <c r="D5" s="1">
        <v>22</v>
      </c>
      <c r="E5" s="1" t="s">
        <v>75</v>
      </c>
      <c r="F5" s="1" t="s">
        <v>80</v>
      </c>
      <c r="G5" s="1">
        <v>0</v>
      </c>
      <c r="H5" s="1">
        <v>107.5</v>
      </c>
      <c r="I5" s="1">
        <v>0</v>
      </c>
      <c r="J5">
        <f t="shared" si="0"/>
        <v>-2.4599178369825099</v>
      </c>
      <c r="K5">
        <f t="shared" si="1"/>
        <v>3.1152790399726678E-2</v>
      </c>
      <c r="L5">
        <f t="shared" si="2"/>
        <v>499.77163768933394</v>
      </c>
      <c r="M5">
        <f t="shared" si="3"/>
        <v>1.1827476280974869</v>
      </c>
      <c r="N5">
        <f t="shared" si="4"/>
        <v>3.5436470593911431</v>
      </c>
      <c r="O5">
        <f t="shared" si="5"/>
        <v>37.819934844970703</v>
      </c>
      <c r="P5" s="1">
        <v>2</v>
      </c>
      <c r="Q5">
        <f t="shared" si="6"/>
        <v>2.2982609868049622</v>
      </c>
      <c r="R5" s="1">
        <v>1</v>
      </c>
      <c r="S5">
        <f t="shared" si="7"/>
        <v>4.5965219736099243</v>
      </c>
      <c r="T5" s="1">
        <v>37.931190490722656</v>
      </c>
      <c r="U5" s="1">
        <v>37.819934844970703</v>
      </c>
      <c r="V5" s="1">
        <v>37.821178436279297</v>
      </c>
      <c r="W5" s="1">
        <v>399.19970703125</v>
      </c>
      <c r="X5" s="1">
        <v>400.190673828125</v>
      </c>
      <c r="Y5" s="1">
        <v>30.690130233764648</v>
      </c>
      <c r="Z5" s="1">
        <v>31.261672973632812</v>
      </c>
      <c r="AA5" s="1">
        <v>45.129341125488281</v>
      </c>
      <c r="AB5" s="1">
        <v>45.96978759765625</v>
      </c>
      <c r="AC5" s="1">
        <v>400.9404296875</v>
      </c>
      <c r="AD5" s="1">
        <v>27.994091033935547</v>
      </c>
      <c r="AE5" s="1">
        <v>150.34275817871094</v>
      </c>
      <c r="AF5" s="1">
        <v>97.529754638671875</v>
      </c>
      <c r="AG5" s="1">
        <v>23.734088897705078</v>
      </c>
      <c r="AH5" s="1">
        <v>-0.52818059921264648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2.0047021484374996</v>
      </c>
      <c r="AQ5">
        <f t="shared" si="9"/>
        <v>1.1827476280974868E-3</v>
      </c>
      <c r="AR5">
        <f t="shared" si="10"/>
        <v>310.96993484497068</v>
      </c>
      <c r="AS5">
        <f t="shared" si="11"/>
        <v>311.08119049072263</v>
      </c>
      <c r="AT5">
        <f t="shared" si="12"/>
        <v>5.3188772297046398</v>
      </c>
      <c r="AU5">
        <f t="shared" si="13"/>
        <v>-0.34631290584173641</v>
      </c>
      <c r="AV5">
        <f t="shared" si="14"/>
        <v>6.592590354103951</v>
      </c>
      <c r="AW5">
        <f t="shared" si="15"/>
        <v>67.595682758848028</v>
      </c>
      <c r="AX5">
        <f t="shared" si="16"/>
        <v>36.334009785215216</v>
      </c>
      <c r="AY5">
        <f t="shared" si="17"/>
        <v>37.87556266784668</v>
      </c>
      <c r="AZ5">
        <f t="shared" si="18"/>
        <v>6.6125160488027657</v>
      </c>
      <c r="BA5">
        <f t="shared" si="19"/>
        <v>3.0943074635508109E-2</v>
      </c>
      <c r="BB5">
        <f t="shared" si="20"/>
        <v>3.0489432947128079</v>
      </c>
      <c r="BC5">
        <f t="shared" si="21"/>
        <v>3.5635727540899578</v>
      </c>
      <c r="BD5">
        <f t="shared" si="22"/>
        <v>1.935815458672448E-2</v>
      </c>
      <c r="BE5">
        <f t="shared" si="23"/>
        <v>48.742605199207958</v>
      </c>
      <c r="BF5">
        <f t="shared" si="24"/>
        <v>1.2488337944226489</v>
      </c>
      <c r="BG5">
        <f t="shared" si="25"/>
        <v>43.833653662297301</v>
      </c>
      <c r="BH5">
        <f t="shared" si="26"/>
        <v>400.9131524976479</v>
      </c>
      <c r="BI5">
        <f t="shared" si="27"/>
        <v>-2.6895397627203425E-3</v>
      </c>
    </row>
    <row r="6" spans="1:61">
      <c r="A6" s="1">
        <v>7</v>
      </c>
      <c r="B6" s="1" t="s">
        <v>90</v>
      </c>
      <c r="C6" s="1" t="s">
        <v>74</v>
      </c>
      <c r="D6" s="1">
        <v>20</v>
      </c>
      <c r="E6" s="1" t="s">
        <v>78</v>
      </c>
      <c r="F6" s="1" t="s">
        <v>80</v>
      </c>
      <c r="G6" s="1">
        <v>0</v>
      </c>
      <c r="H6" s="1">
        <v>2155</v>
      </c>
      <c r="I6" s="1">
        <v>0</v>
      </c>
      <c r="J6">
        <f t="shared" si="0"/>
        <v>18.764663743532306</v>
      </c>
      <c r="K6">
        <f t="shared" si="1"/>
        <v>0.55919067241581033</v>
      </c>
      <c r="L6">
        <f t="shared" si="2"/>
        <v>312.67653866732212</v>
      </c>
      <c r="M6">
        <f t="shared" si="3"/>
        <v>16.671592389299008</v>
      </c>
      <c r="N6">
        <f t="shared" si="4"/>
        <v>3.0561297481612373</v>
      </c>
      <c r="O6">
        <f t="shared" si="5"/>
        <v>39.373256683349609</v>
      </c>
      <c r="P6" s="1">
        <v>1.5</v>
      </c>
      <c r="Q6">
        <f t="shared" si="6"/>
        <v>2.4080436080694199</v>
      </c>
      <c r="R6" s="1">
        <v>1</v>
      </c>
      <c r="S6">
        <f t="shared" si="7"/>
        <v>4.8160872161388397</v>
      </c>
      <c r="T6" s="1">
        <v>38.935825347900391</v>
      </c>
      <c r="U6" s="1">
        <v>39.373256683349609</v>
      </c>
      <c r="V6" s="1">
        <v>38.832324981689453</v>
      </c>
      <c r="W6" s="1">
        <v>399.58908081054688</v>
      </c>
      <c r="X6" s="1">
        <v>390.13461303710938</v>
      </c>
      <c r="Y6" s="1">
        <v>36.215435028076172</v>
      </c>
      <c r="Z6" s="1">
        <v>42.190029144287109</v>
      </c>
      <c r="AA6" s="1">
        <v>50.417415618896484</v>
      </c>
      <c r="AB6" s="1">
        <v>58.734958648681641</v>
      </c>
      <c r="AC6" s="1">
        <v>400.90298461914062</v>
      </c>
      <c r="AD6" s="1">
        <v>1823.1109619140625</v>
      </c>
      <c r="AE6" s="1">
        <v>1977.0283203125</v>
      </c>
      <c r="AF6" s="1">
        <v>97.484352111816406</v>
      </c>
      <c r="AG6" s="1">
        <v>23.569446563720703</v>
      </c>
      <c r="AH6" s="1">
        <v>-0.77161169052124023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2.6726865641276039</v>
      </c>
      <c r="AQ6">
        <f t="shared" si="9"/>
        <v>1.6671592389299009E-2</v>
      </c>
      <c r="AR6">
        <f t="shared" si="10"/>
        <v>312.52325668334959</v>
      </c>
      <c r="AS6">
        <f t="shared" si="11"/>
        <v>312.08582534790037</v>
      </c>
      <c r="AT6">
        <f t="shared" si="12"/>
        <v>346.39107841703662</v>
      </c>
      <c r="AU6">
        <f t="shared" si="13"/>
        <v>-2.881592565277475</v>
      </c>
      <c r="AV6">
        <f t="shared" si="14"/>
        <v>7.1689974048707183</v>
      </c>
      <c r="AW6">
        <f t="shared" si="15"/>
        <v>73.53998102841922</v>
      </c>
      <c r="AX6">
        <f t="shared" si="16"/>
        <v>31.349951884132111</v>
      </c>
      <c r="AY6">
        <f t="shared" si="17"/>
        <v>39.154541015625</v>
      </c>
      <c r="AZ6">
        <f t="shared" si="18"/>
        <v>7.0852831159822136</v>
      </c>
      <c r="BA6">
        <f t="shared" si="19"/>
        <v>0.50101801332730955</v>
      </c>
      <c r="BB6">
        <f t="shared" si="20"/>
        <v>4.1128676567094811</v>
      </c>
      <c r="BC6">
        <f t="shared" si="21"/>
        <v>2.9724154592727325</v>
      </c>
      <c r="BD6">
        <f t="shared" si="22"/>
        <v>0.31789009044964978</v>
      </c>
      <c r="BE6">
        <f t="shared" si="23"/>
        <v>30.481069792549206</v>
      </c>
      <c r="BF6">
        <f t="shared" si="24"/>
        <v>0.80145808195075607</v>
      </c>
      <c r="BG6">
        <f t="shared" si="25"/>
        <v>59.459075192916529</v>
      </c>
      <c r="BH6">
        <f t="shared" si="26"/>
        <v>384.87468004235808</v>
      </c>
      <c r="BI6">
        <f t="shared" si="27"/>
        <v>2.8989424619299153E-2</v>
      </c>
    </row>
    <row r="7" spans="1:61">
      <c r="A7" s="1">
        <v>8</v>
      </c>
      <c r="B7" s="1" t="s">
        <v>91</v>
      </c>
      <c r="C7" s="1" t="s">
        <v>74</v>
      </c>
      <c r="D7" s="1">
        <v>20</v>
      </c>
      <c r="E7" s="1" t="s">
        <v>75</v>
      </c>
      <c r="F7" s="1" t="s">
        <v>80</v>
      </c>
      <c r="G7" s="1">
        <v>0</v>
      </c>
      <c r="H7" s="1">
        <v>2296</v>
      </c>
      <c r="I7" s="1">
        <v>0</v>
      </c>
      <c r="J7">
        <f t="shared" si="0"/>
        <v>-2.9797523516392341</v>
      </c>
      <c r="K7">
        <f t="shared" si="1"/>
        <v>2.7488194195152547E-2</v>
      </c>
      <c r="L7">
        <f t="shared" si="2"/>
        <v>547.74654929374083</v>
      </c>
      <c r="M7">
        <f t="shared" si="3"/>
        <v>0.96125778654801441</v>
      </c>
      <c r="N7">
        <f t="shared" si="4"/>
        <v>3.246075873244977</v>
      </c>
      <c r="O7">
        <f t="shared" si="5"/>
        <v>38.420894622802734</v>
      </c>
      <c r="P7" s="1">
        <v>1.5</v>
      </c>
      <c r="Q7">
        <f t="shared" si="6"/>
        <v>2.4080436080694199</v>
      </c>
      <c r="R7" s="1">
        <v>1</v>
      </c>
      <c r="S7">
        <f t="shared" si="7"/>
        <v>4.8160872161388397</v>
      </c>
      <c r="T7" s="1">
        <v>39.041332244873047</v>
      </c>
      <c r="U7" s="1">
        <v>38.420894622802734</v>
      </c>
      <c r="V7" s="1">
        <v>38.990428924560547</v>
      </c>
      <c r="W7" s="1">
        <v>399.132568359375</v>
      </c>
      <c r="X7" s="1">
        <v>400.10357666015625</v>
      </c>
      <c r="Y7" s="1">
        <v>36.218399047851562</v>
      </c>
      <c r="Z7" s="1">
        <v>36.564914703369141</v>
      </c>
      <c r="AA7" s="1">
        <v>50.136844635009766</v>
      </c>
      <c r="AB7" s="1">
        <v>50.616523742675781</v>
      </c>
      <c r="AC7" s="1">
        <v>400.89508056640625</v>
      </c>
      <c r="AD7" s="1">
        <v>131.75845336914062</v>
      </c>
      <c r="AE7" s="1">
        <v>177.99702453613281</v>
      </c>
      <c r="AF7" s="1">
        <v>97.485809326171875</v>
      </c>
      <c r="AG7" s="1">
        <v>23.569446563720703</v>
      </c>
      <c r="AH7" s="1">
        <v>-0.77161169052124023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2.6726338704427079</v>
      </c>
      <c r="AQ7">
        <f t="shared" si="9"/>
        <v>9.6125778654801441E-4</v>
      </c>
      <c r="AR7">
        <f t="shared" si="10"/>
        <v>311.57089462280271</v>
      </c>
      <c r="AS7">
        <f t="shared" si="11"/>
        <v>312.19133224487302</v>
      </c>
      <c r="AT7">
        <f t="shared" si="12"/>
        <v>25.034105826000086</v>
      </c>
      <c r="AU7">
        <f t="shared" si="13"/>
        <v>-6.7588481399266112E-2</v>
      </c>
      <c r="AV7">
        <f t="shared" si="14"/>
        <v>6.8106361760453593</v>
      </c>
      <c r="AW7">
        <f t="shared" si="15"/>
        <v>69.862846942759262</v>
      </c>
      <c r="AX7">
        <f t="shared" si="16"/>
        <v>33.297932239390121</v>
      </c>
      <c r="AY7">
        <f t="shared" si="17"/>
        <v>38.731113433837891</v>
      </c>
      <c r="AZ7">
        <f t="shared" si="18"/>
        <v>6.9256210243916856</v>
      </c>
      <c r="BA7">
        <f t="shared" si="19"/>
        <v>2.7332193564193381E-2</v>
      </c>
      <c r="BB7">
        <f t="shared" si="20"/>
        <v>3.5645603028003823</v>
      </c>
      <c r="BC7">
        <f t="shared" si="21"/>
        <v>3.3610607215913033</v>
      </c>
      <c r="BD7">
        <f t="shared" si="22"/>
        <v>1.7096568496198131E-2</v>
      </c>
      <c r="BE7">
        <f t="shared" si="23"/>
        <v>53.39751566351822</v>
      </c>
      <c r="BF7">
        <f t="shared" si="24"/>
        <v>1.3690118790389894</v>
      </c>
      <c r="BG7">
        <f t="shared" si="25"/>
        <v>49.945009751776759</v>
      </c>
      <c r="BH7">
        <f t="shared" si="26"/>
        <v>400.93883264581052</v>
      </c>
      <c r="BI7">
        <f t="shared" si="27"/>
        <v>-3.711881916710528E-3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10</v>
      </c>
      <c r="B2" s="1" t="s">
        <v>107</v>
      </c>
      <c r="C2" s="1" t="s">
        <v>98</v>
      </c>
      <c r="D2" s="1">
        <v>26</v>
      </c>
      <c r="E2" s="1" t="s">
        <v>78</v>
      </c>
      <c r="F2" s="1" t="s">
        <v>108</v>
      </c>
      <c r="G2" s="1">
        <v>0</v>
      </c>
      <c r="H2" s="1">
        <v>3578.5</v>
      </c>
      <c r="I2" s="1">
        <v>0</v>
      </c>
      <c r="J2">
        <f t="shared" ref="J2:J24" si="0">(W2-X2*(1000-Y2)/(1000-Z2))*AP2</f>
        <v>3.2040245777992955</v>
      </c>
      <c r="K2">
        <f t="shared" ref="K2:K24" si="1">IF(BA2&lt;&gt;0,1/(1/BA2-1/S2),0)</f>
        <v>0.27279225436694288</v>
      </c>
      <c r="L2">
        <f t="shared" ref="L2:L24" si="2">((BD2-AQ2/2)*X2-J2)/(BD2+AQ2/2)</f>
        <v>367.16973530447683</v>
      </c>
      <c r="M2">
        <f t="shared" ref="M2:M24" si="3">AQ2*1000</f>
        <v>3.8478847312967135</v>
      </c>
      <c r="N2">
        <f t="shared" ref="N2:N24" si="4">(AV2-BB2)</f>
        <v>1.4261987852459916</v>
      </c>
      <c r="O2">
        <f t="shared" ref="O2:O24" si="5">(U2+AU2*I2)</f>
        <v>26.544668197631836</v>
      </c>
      <c r="P2" s="1">
        <v>3</v>
      </c>
      <c r="Q2">
        <f t="shared" ref="Q2:Q24" si="6">(P2*AJ2+AK2)</f>
        <v>2.0786957442760468</v>
      </c>
      <c r="R2" s="1">
        <v>1</v>
      </c>
      <c r="S2">
        <f t="shared" ref="S2:S24" si="7">Q2*(R2+1)*(R2+1)/(R2*R2+1)</f>
        <v>4.1573914885520935</v>
      </c>
      <c r="T2" s="1">
        <v>26.701055526733398</v>
      </c>
      <c r="U2" s="1">
        <v>26.544668197631836</v>
      </c>
      <c r="V2" s="1">
        <v>26.716140747070312</v>
      </c>
      <c r="W2" s="1">
        <v>399.66018676757812</v>
      </c>
      <c r="X2" s="1">
        <v>396.11520385742188</v>
      </c>
      <c r="Y2" s="1">
        <v>18.253759384155273</v>
      </c>
      <c r="Z2" s="1">
        <v>21.077896118164062</v>
      </c>
      <c r="AA2" s="1">
        <v>50.687145233154297</v>
      </c>
      <c r="AB2" s="1">
        <v>58.529224395751953</v>
      </c>
      <c r="AC2" s="1">
        <v>400.13424682617188</v>
      </c>
      <c r="AD2" s="1">
        <v>997.516845703125</v>
      </c>
      <c r="AE2" s="1">
        <v>979.5523681640625</v>
      </c>
      <c r="AF2" s="1">
        <v>97.654632568359375</v>
      </c>
      <c r="AG2" s="1">
        <v>23.21208381652832</v>
      </c>
      <c r="AH2" s="1">
        <v>-0.23671910166740417</v>
      </c>
      <c r="AI2" s="1">
        <v>0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24" si="8">AC2*0.000001/(P2*0.0001)</f>
        <v>1.3337808227539061</v>
      </c>
      <c r="AQ2">
        <f t="shared" ref="AQ2:AQ24" si="9">(Z2-Y2)/(1000-Z2)*AP2</f>
        <v>3.8478847312967135E-3</v>
      </c>
      <c r="AR2">
        <f t="shared" ref="AR2:AR24" si="10">(U2+273.15)</f>
        <v>299.69466819763181</v>
      </c>
      <c r="AS2">
        <f t="shared" ref="AS2:AS24" si="11">(T2+273.15)</f>
        <v>299.85105552673338</v>
      </c>
      <c r="AT2">
        <f t="shared" ref="AT2:AT24" si="12">(AD2*AL2+AE2*AM2)*AN2</f>
        <v>189.52819830532826</v>
      </c>
      <c r="AU2">
        <f t="shared" ref="AU2:AU24" si="13">((AT2+0.00000010773*(AS2^4-AR2^4))-AQ2*44100)/(Q2*51.4+0.00000043092*AR2^3)</f>
        <v>0.18280230703572181</v>
      </c>
      <c r="AV2">
        <f t="shared" ref="AV2:AV24" si="14">0.61365*EXP(17.502*O2/(240.97+O2))</f>
        <v>3.4845529859793514</v>
      </c>
      <c r="AW2">
        <f t="shared" ref="AW2:AW24" si="15">AV2*1000/AF2</f>
        <v>35.682413566403255</v>
      </c>
      <c r="AX2">
        <f t="shared" ref="AX2:AX24" si="16">(AW2-Z2)</f>
        <v>14.604517448239193</v>
      </c>
      <c r="AY2">
        <f t="shared" ref="AY2:AY24" si="17">IF(I2,U2,(T2+U2)/2)</f>
        <v>26.622861862182617</v>
      </c>
      <c r="AZ2">
        <f t="shared" ref="AZ2:AZ24" si="18">0.61365*EXP(17.502*AY2/(240.97+AY2))</f>
        <v>3.5006426847056802</v>
      </c>
      <c r="BA2">
        <f t="shared" ref="BA2:BA24" si="19">IF(AX2&lt;&gt;0,(1000-(AW2+Z2)/2)/AX2*AQ2,0)</f>
        <v>0.25599484406504724</v>
      </c>
      <c r="BB2">
        <f t="shared" ref="BB2:BB24" si="20">Z2*AF2/1000</f>
        <v>2.0583542007333597</v>
      </c>
      <c r="BC2">
        <f t="shared" ref="BC2:BC24" si="21">(AZ2-BB2)</f>
        <v>1.4422884839723205</v>
      </c>
      <c r="BD2">
        <f t="shared" ref="BD2:BD24" si="22">1/(1.6/K2+1.37/S2)</f>
        <v>0.16142564079650348</v>
      </c>
      <c r="BE2">
        <f t="shared" ref="BE2:BE24" si="23">L2*AF2*0.001</f>
        <v>35.855825591380452</v>
      </c>
      <c r="BF2">
        <f t="shared" ref="BF2:BF24" si="24">L2/X2</f>
        <v>0.92692664085834053</v>
      </c>
      <c r="BG2">
        <f t="shared" ref="BG2:BG24" si="25">(1-AQ2*AF2/AV2/K2)*100</f>
        <v>60.469182438934823</v>
      </c>
      <c r="BH2">
        <f t="shared" ref="BH2:BH24" si="26">(X2-J2/(S2/1.35))</f>
        <v>395.07478387485838</v>
      </c>
      <c r="BI2">
        <f t="shared" ref="BI2:BI24" si="27">J2*BG2/100/BH2</f>
        <v>4.904001840703308E-3</v>
      </c>
    </row>
    <row r="3" spans="1:61">
      <c r="A3" s="1">
        <v>11</v>
      </c>
      <c r="B3" s="1" t="s">
        <v>109</v>
      </c>
      <c r="C3" s="1" t="s">
        <v>98</v>
      </c>
      <c r="D3" s="1">
        <v>26</v>
      </c>
      <c r="E3" s="1" t="s">
        <v>75</v>
      </c>
      <c r="F3" s="1" t="s">
        <v>108</v>
      </c>
      <c r="G3" s="1">
        <v>0</v>
      </c>
      <c r="H3" s="1">
        <v>3673.5</v>
      </c>
      <c r="I3" s="1">
        <v>0</v>
      </c>
      <c r="J3">
        <f t="shared" si="0"/>
        <v>-1.3533382478250182</v>
      </c>
      <c r="K3">
        <f t="shared" si="1"/>
        <v>9.6127935793229688E-2</v>
      </c>
      <c r="L3">
        <f t="shared" si="2"/>
        <v>413.05356948140206</v>
      </c>
      <c r="M3">
        <f t="shared" si="3"/>
        <v>1.4931425640596823</v>
      </c>
      <c r="N3">
        <f t="shared" si="4"/>
        <v>1.5115344389746626</v>
      </c>
      <c r="O3">
        <f t="shared" si="5"/>
        <v>26.232145309448242</v>
      </c>
      <c r="P3" s="1">
        <v>3.5</v>
      </c>
      <c r="Q3">
        <f t="shared" si="6"/>
        <v>1.9689131230115891</v>
      </c>
      <c r="R3" s="1">
        <v>1</v>
      </c>
      <c r="S3">
        <f t="shared" si="7"/>
        <v>3.9378262460231781</v>
      </c>
      <c r="T3" s="1">
        <v>26.763078689575195</v>
      </c>
      <c r="U3" s="1">
        <v>26.232145309448242</v>
      </c>
      <c r="V3" s="1">
        <v>26.830480575561523</v>
      </c>
      <c r="W3" s="1">
        <v>399.71542358398438</v>
      </c>
      <c r="X3" s="1">
        <v>400.37631225585938</v>
      </c>
      <c r="Y3" s="1">
        <v>18.27081298828125</v>
      </c>
      <c r="Z3" s="1">
        <v>19.551399230957031</v>
      </c>
      <c r="AA3" s="1">
        <v>50.551502227783203</v>
      </c>
      <c r="AB3" s="1">
        <v>54.094615936279297</v>
      </c>
      <c r="AC3" s="1">
        <v>400.11544799804688</v>
      </c>
      <c r="AD3" s="1">
        <v>56.060043334960938</v>
      </c>
      <c r="AE3" s="1">
        <v>54.595172882080078</v>
      </c>
      <c r="AF3" s="1">
        <v>97.658203125</v>
      </c>
      <c r="AG3" s="1">
        <v>23.21208381652832</v>
      </c>
      <c r="AH3" s="1">
        <v>-0.23671910166740417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1.1431869942801338</v>
      </c>
      <c r="AQ3">
        <f t="shared" si="9"/>
        <v>1.4931425640596822E-3</v>
      </c>
      <c r="AR3">
        <f t="shared" si="10"/>
        <v>299.38214530944822</v>
      </c>
      <c r="AS3">
        <f t="shared" si="11"/>
        <v>299.91307868957517</v>
      </c>
      <c r="AT3">
        <f t="shared" si="12"/>
        <v>10.651408099985019</v>
      </c>
      <c r="AU3">
        <f t="shared" si="13"/>
        <v>-0.43489104903046405</v>
      </c>
      <c r="AV3">
        <f t="shared" si="14"/>
        <v>3.4208889564494331</v>
      </c>
      <c r="AW3">
        <f t="shared" si="15"/>
        <v>35.029202329995591</v>
      </c>
      <c r="AX3">
        <f t="shared" si="16"/>
        <v>15.47780309903856</v>
      </c>
      <c r="AY3">
        <f t="shared" si="17"/>
        <v>26.497611999511719</v>
      </c>
      <c r="AZ3">
        <f t="shared" si="18"/>
        <v>3.4749015125754679</v>
      </c>
      <c r="BA3">
        <f t="shared" si="19"/>
        <v>9.3837235496850385E-2</v>
      </c>
      <c r="BB3">
        <f t="shared" si="20"/>
        <v>1.9093545174747706</v>
      </c>
      <c r="BC3">
        <f t="shared" si="21"/>
        <v>1.5655469951006973</v>
      </c>
      <c r="BD3">
        <f t="shared" si="22"/>
        <v>5.884986357079422E-2</v>
      </c>
      <c r="BE3">
        <f t="shared" si="23"/>
        <v>40.338069389921067</v>
      </c>
      <c r="BF3">
        <f t="shared" si="24"/>
        <v>1.0316633547926815</v>
      </c>
      <c r="BG3">
        <f t="shared" si="25"/>
        <v>55.657373733597979</v>
      </c>
      <c r="BH3">
        <f t="shared" si="26"/>
        <v>400.84027549862788</v>
      </c>
      <c r="BI3">
        <f t="shared" si="27"/>
        <v>-1.8791338408664356E-3</v>
      </c>
    </row>
    <row r="4" spans="1:61">
      <c r="A4" s="1">
        <v>17</v>
      </c>
      <c r="B4" s="1" t="s">
        <v>114</v>
      </c>
      <c r="C4" s="1" t="s">
        <v>98</v>
      </c>
      <c r="D4" s="1">
        <v>18</v>
      </c>
      <c r="E4" s="1" t="s">
        <v>78</v>
      </c>
      <c r="F4" s="1" t="s">
        <v>108</v>
      </c>
      <c r="G4" s="1">
        <v>0</v>
      </c>
      <c r="H4" s="1">
        <v>5432</v>
      </c>
      <c r="I4" s="1">
        <v>0</v>
      </c>
      <c r="J4">
        <f t="shared" si="0"/>
        <v>10.902768940574523</v>
      </c>
      <c r="K4">
        <f t="shared" si="1"/>
        <v>0.3591531604512182</v>
      </c>
      <c r="L4">
        <f t="shared" si="2"/>
        <v>322.99565816370182</v>
      </c>
      <c r="M4">
        <f t="shared" si="3"/>
        <v>5.3008010607142273</v>
      </c>
      <c r="N4">
        <f t="shared" si="4"/>
        <v>1.5371416140351526</v>
      </c>
      <c r="O4">
        <f t="shared" si="5"/>
        <v>28.850549697875977</v>
      </c>
      <c r="P4" s="1">
        <v>4.5</v>
      </c>
      <c r="Q4">
        <f t="shared" si="6"/>
        <v>1.7493478804826736</v>
      </c>
      <c r="R4" s="1">
        <v>1</v>
      </c>
      <c r="S4">
        <f t="shared" si="7"/>
        <v>3.4986957609653473</v>
      </c>
      <c r="T4" s="1">
        <v>28.745307922363281</v>
      </c>
      <c r="U4" s="1">
        <v>28.850549697875977</v>
      </c>
      <c r="V4" s="1">
        <v>28.692987442016602</v>
      </c>
      <c r="W4" s="1">
        <v>399.48577880859375</v>
      </c>
      <c r="X4" s="1">
        <v>384.9293212890625</v>
      </c>
      <c r="Y4" s="1">
        <v>19.272073745727539</v>
      </c>
      <c r="Z4" s="1">
        <v>25.084033966064453</v>
      </c>
      <c r="AA4" s="1">
        <v>47.49884033203125</v>
      </c>
      <c r="AB4" s="1">
        <v>61.823265075683594</v>
      </c>
      <c r="AC4" s="1">
        <v>400.12765502929688</v>
      </c>
      <c r="AD4" s="1">
        <v>1175.69873046875</v>
      </c>
      <c r="AE4" s="1">
        <v>1560.3074951171875</v>
      </c>
      <c r="AF4" s="1">
        <v>97.67095947265625</v>
      </c>
      <c r="AG4" s="1">
        <v>23.21208381652832</v>
      </c>
      <c r="AH4" s="1">
        <v>-0.23671910166740417</v>
      </c>
      <c r="AI4" s="1">
        <v>0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0.8891725667317707</v>
      </c>
      <c r="AQ4">
        <f t="shared" si="9"/>
        <v>5.300801060714227E-3</v>
      </c>
      <c r="AR4">
        <f t="shared" si="10"/>
        <v>302.00054969787595</v>
      </c>
      <c r="AS4">
        <f t="shared" si="11"/>
        <v>301.89530792236326</v>
      </c>
      <c r="AT4">
        <f t="shared" si="12"/>
        <v>223.38275598597829</v>
      </c>
      <c r="AU4">
        <f t="shared" si="13"/>
        <v>-0.11427004219619301</v>
      </c>
      <c r="AV4">
        <f t="shared" si="14"/>
        <v>3.9871232789453668</v>
      </c>
      <c r="AW4">
        <f t="shared" si="15"/>
        <v>40.821993563620033</v>
      </c>
      <c r="AX4">
        <f t="shared" si="16"/>
        <v>15.73795959755558</v>
      </c>
      <c r="AY4">
        <f t="shared" si="17"/>
        <v>28.797928810119629</v>
      </c>
      <c r="AZ4">
        <f t="shared" si="18"/>
        <v>3.9749854431191394</v>
      </c>
      <c r="BA4">
        <f t="shared" si="19"/>
        <v>0.32571717182397714</v>
      </c>
      <c r="BB4">
        <f t="shared" si="20"/>
        <v>2.4499816649102142</v>
      </c>
      <c r="BC4">
        <f t="shared" si="21"/>
        <v>1.5250037782089252</v>
      </c>
      <c r="BD4">
        <f t="shared" si="22"/>
        <v>0.20633453661061399</v>
      </c>
      <c r="BE4">
        <f t="shared" si="23"/>
        <v>31.547295838350852</v>
      </c>
      <c r="BF4">
        <f t="shared" si="24"/>
        <v>0.83910380503632342</v>
      </c>
      <c r="BG4">
        <f t="shared" si="25"/>
        <v>63.84506350192396</v>
      </c>
      <c r="BH4">
        <f t="shared" si="26"/>
        <v>380.72239988881063</v>
      </c>
      <c r="BI4">
        <f t="shared" si="27"/>
        <v>1.8283347015071245E-2</v>
      </c>
    </row>
    <row r="5" spans="1:61">
      <c r="A5" s="1">
        <v>18</v>
      </c>
      <c r="B5" s="1" t="s">
        <v>115</v>
      </c>
      <c r="C5" s="1" t="s">
        <v>98</v>
      </c>
      <c r="D5" s="1">
        <v>18</v>
      </c>
      <c r="E5" s="1" t="s">
        <v>75</v>
      </c>
      <c r="F5" s="1" t="s">
        <v>108</v>
      </c>
      <c r="G5" s="1">
        <v>0</v>
      </c>
      <c r="H5" s="1">
        <v>5549</v>
      </c>
      <c r="I5" s="1">
        <v>0</v>
      </c>
      <c r="J5">
        <f t="shared" si="0"/>
        <v>-3.1539902234381452</v>
      </c>
      <c r="K5">
        <f t="shared" si="1"/>
        <v>6.9122287727880621E-2</v>
      </c>
      <c r="L5">
        <f t="shared" si="2"/>
        <v>462.53060228827758</v>
      </c>
      <c r="M5">
        <f t="shared" si="3"/>
        <v>1.3465999797734582</v>
      </c>
      <c r="N5">
        <f t="shared" si="4"/>
        <v>1.8794219448816505</v>
      </c>
      <c r="O5">
        <f t="shared" si="5"/>
        <v>28.463167190551758</v>
      </c>
      <c r="P5" s="1">
        <v>4</v>
      </c>
      <c r="Q5">
        <f t="shared" si="6"/>
        <v>1.8591305017471313</v>
      </c>
      <c r="R5" s="1">
        <v>1</v>
      </c>
      <c r="S5">
        <f t="shared" si="7"/>
        <v>3.7182610034942627</v>
      </c>
      <c r="T5" s="1">
        <v>29.011753082275391</v>
      </c>
      <c r="U5" s="1">
        <v>28.463167190551758</v>
      </c>
      <c r="V5" s="1">
        <v>29.034425735473633</v>
      </c>
      <c r="W5" s="1">
        <v>399.43917846679688</v>
      </c>
      <c r="X5" s="1">
        <v>402.05099487304688</v>
      </c>
      <c r="Y5" s="1">
        <v>19.354129791259766</v>
      </c>
      <c r="Z5" s="1">
        <v>20.672502517700195</v>
      </c>
      <c r="AA5" s="1">
        <v>46.970474243164062</v>
      </c>
      <c r="AB5" s="1">
        <v>50.170028686523438</v>
      </c>
      <c r="AC5" s="1">
        <v>400.11822509765625</v>
      </c>
      <c r="AD5" s="1">
        <v>18.966022491455078</v>
      </c>
      <c r="AE5" s="1">
        <v>21.83747673034668</v>
      </c>
      <c r="AF5" s="1">
        <v>97.670677185058594</v>
      </c>
      <c r="AG5" s="1">
        <v>23.21208381652832</v>
      </c>
      <c r="AH5" s="1">
        <v>-0.23671910166740417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1.0002955627441406</v>
      </c>
      <c r="AQ5">
        <f t="shared" si="9"/>
        <v>1.3465999797734583E-3</v>
      </c>
      <c r="AR5">
        <f t="shared" si="10"/>
        <v>301.61316719055174</v>
      </c>
      <c r="AS5">
        <f t="shared" si="11"/>
        <v>302.16175308227537</v>
      </c>
      <c r="AT5">
        <f t="shared" si="12"/>
        <v>3.6035442281579435</v>
      </c>
      <c r="AU5">
        <f t="shared" si="13"/>
        <v>-0.45889609562251571</v>
      </c>
      <c r="AV5">
        <f t="shared" si="14"/>
        <v>3.8985192648952571</v>
      </c>
      <c r="AW5">
        <f t="shared" si="15"/>
        <v>39.914940463744855</v>
      </c>
      <c r="AX5">
        <f t="shared" si="16"/>
        <v>19.24243794604466</v>
      </c>
      <c r="AY5">
        <f t="shared" si="17"/>
        <v>28.737460136413574</v>
      </c>
      <c r="AZ5">
        <f t="shared" si="18"/>
        <v>3.961077193710675</v>
      </c>
      <c r="BA5">
        <f t="shared" si="19"/>
        <v>6.7860759571538642E-2</v>
      </c>
      <c r="BB5">
        <f t="shared" si="20"/>
        <v>2.0190973200136066</v>
      </c>
      <c r="BC5">
        <f t="shared" si="21"/>
        <v>1.9419798736970684</v>
      </c>
      <c r="BD5">
        <f t="shared" si="22"/>
        <v>4.2524539307202826E-2</v>
      </c>
      <c r="BE5">
        <f t="shared" si="23"/>
        <v>45.175677144309084</v>
      </c>
      <c r="BF5">
        <f t="shared" si="24"/>
        <v>1.1504277024219973</v>
      </c>
      <c r="BG5">
        <f t="shared" si="25"/>
        <v>51.192674041362643</v>
      </c>
      <c r="BH5">
        <f t="shared" si="26"/>
        <v>403.19612341502932</v>
      </c>
      <c r="BI5">
        <f t="shared" si="27"/>
        <v>-4.0045323866349193E-3</v>
      </c>
    </row>
    <row r="6" spans="1:61">
      <c r="A6" s="1">
        <v>1</v>
      </c>
      <c r="B6" s="1" t="s">
        <v>73</v>
      </c>
      <c r="C6" s="1" t="s">
        <v>74</v>
      </c>
      <c r="D6" s="1">
        <v>29</v>
      </c>
      <c r="E6" s="1" t="s">
        <v>75</v>
      </c>
      <c r="F6" s="1" t="s">
        <v>76</v>
      </c>
      <c r="G6" s="1">
        <v>0</v>
      </c>
      <c r="H6" s="1">
        <v>130</v>
      </c>
      <c r="I6" s="1">
        <v>0</v>
      </c>
      <c r="J6">
        <f t="shared" si="0"/>
        <v>-9.0956373191236448</v>
      </c>
      <c r="K6">
        <f t="shared" si="1"/>
        <v>0.2472102896382582</v>
      </c>
      <c r="L6">
        <f t="shared" si="2"/>
        <v>72.132852882741474</v>
      </c>
      <c r="M6">
        <f t="shared" si="3"/>
        <v>4.531636829061676</v>
      </c>
      <c r="N6">
        <f t="shared" si="4"/>
        <v>1.8226084322137845</v>
      </c>
      <c r="O6">
        <f t="shared" si="5"/>
        <v>33.898200988769531</v>
      </c>
      <c r="P6" s="1">
        <v>4</v>
      </c>
      <c r="Q6">
        <f t="shared" si="6"/>
        <v>1.8591305017471313</v>
      </c>
      <c r="R6" s="1">
        <v>1</v>
      </c>
      <c r="S6">
        <f t="shared" si="7"/>
        <v>3.7182610034942627</v>
      </c>
      <c r="T6" s="1">
        <v>35.613521575927734</v>
      </c>
      <c r="U6" s="1">
        <v>33.898200988769531</v>
      </c>
      <c r="V6" s="1">
        <v>35.633018493652344</v>
      </c>
      <c r="W6" s="1">
        <v>2.1401224136352539</v>
      </c>
      <c r="X6" s="1">
        <v>11.204262733459473</v>
      </c>
      <c r="Y6" s="1">
        <v>31.369588851928711</v>
      </c>
      <c r="Z6" s="1">
        <v>35.748538970947266</v>
      </c>
      <c r="AA6" s="1">
        <v>52.414012908935547</v>
      </c>
      <c r="AB6" s="1">
        <v>59.730602264404297</v>
      </c>
      <c r="AC6" s="1">
        <v>399.14932250976562</v>
      </c>
      <c r="AD6" s="1">
        <v>50.570766448974609</v>
      </c>
      <c r="AE6" s="1">
        <v>60.190711975097656</v>
      </c>
      <c r="AF6" s="1">
        <v>97.630195617675781</v>
      </c>
      <c r="AG6" s="1">
        <v>21.662200927734375</v>
      </c>
      <c r="AH6" s="1">
        <v>-0.23080599308013916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111105</v>
      </c>
      <c r="AP6">
        <f t="shared" si="8"/>
        <v>0.99787330627441395</v>
      </c>
      <c r="AQ6">
        <f t="shared" si="9"/>
        <v>4.5316368290616756E-3</v>
      </c>
      <c r="AR6">
        <f t="shared" si="10"/>
        <v>307.04820098876951</v>
      </c>
      <c r="AS6">
        <f t="shared" si="11"/>
        <v>308.76352157592771</v>
      </c>
      <c r="AT6">
        <f t="shared" si="12"/>
        <v>9.608445504735073</v>
      </c>
      <c r="AU6">
        <f t="shared" si="13"/>
        <v>-1.5611746389809358</v>
      </c>
      <c r="AV6">
        <f t="shared" si="14"/>
        <v>5.312745284993472</v>
      </c>
      <c r="AW6">
        <f t="shared" si="15"/>
        <v>54.4170300118871</v>
      </c>
      <c r="AX6">
        <f t="shared" si="16"/>
        <v>18.668491040939834</v>
      </c>
      <c r="AY6">
        <f t="shared" si="17"/>
        <v>34.755861282348633</v>
      </c>
      <c r="AZ6">
        <f t="shared" si="18"/>
        <v>5.5724548559347555</v>
      </c>
      <c r="BA6">
        <f t="shared" si="19"/>
        <v>0.23179902505317143</v>
      </c>
      <c r="BB6">
        <f t="shared" si="20"/>
        <v>3.4901368527796874</v>
      </c>
      <c r="BC6">
        <f t="shared" si="21"/>
        <v>2.0823180031550681</v>
      </c>
      <c r="BD6">
        <f t="shared" si="22"/>
        <v>0.14618441894230391</v>
      </c>
      <c r="BE6">
        <f t="shared" si="23"/>
        <v>7.0423445374030793</v>
      </c>
      <c r="BF6">
        <f t="shared" si="24"/>
        <v>6.4379829890395159</v>
      </c>
      <c r="BG6">
        <f t="shared" si="25"/>
        <v>66.313668416447314</v>
      </c>
      <c r="BH6">
        <f t="shared" si="26"/>
        <v>14.506642628060078</v>
      </c>
      <c r="BI6">
        <f t="shared" si="27"/>
        <v>-0.41578543890640274</v>
      </c>
    </row>
    <row r="7" spans="1:61">
      <c r="A7" s="1">
        <v>2</v>
      </c>
      <c r="B7" s="1" t="s">
        <v>77</v>
      </c>
      <c r="C7" s="1" t="s">
        <v>74</v>
      </c>
      <c r="D7" s="1">
        <v>29</v>
      </c>
      <c r="E7" s="1" t="s">
        <v>78</v>
      </c>
      <c r="F7" s="1" t="s">
        <v>76</v>
      </c>
      <c r="G7" s="1">
        <v>0</v>
      </c>
      <c r="H7" s="1">
        <v>459</v>
      </c>
      <c r="I7" s="1">
        <v>0</v>
      </c>
      <c r="J7">
        <f t="shared" si="0"/>
        <v>32.233678827302256</v>
      </c>
      <c r="K7">
        <f t="shared" si="1"/>
        <v>0.55240338653004228</v>
      </c>
      <c r="L7">
        <f t="shared" si="2"/>
        <v>248.47024540476792</v>
      </c>
      <c r="M7">
        <f t="shared" si="3"/>
        <v>10.537798529365482</v>
      </c>
      <c r="N7">
        <f t="shared" si="4"/>
        <v>2.0315245458067683</v>
      </c>
      <c r="O7">
        <f t="shared" si="5"/>
        <v>35.850307464599609</v>
      </c>
      <c r="P7" s="1">
        <v>4</v>
      </c>
      <c r="Q7">
        <f t="shared" si="6"/>
        <v>1.8591305017471313</v>
      </c>
      <c r="R7" s="1">
        <v>1</v>
      </c>
      <c r="S7">
        <f t="shared" si="7"/>
        <v>3.7182610034942627</v>
      </c>
      <c r="T7" s="1">
        <v>35.909439086914062</v>
      </c>
      <c r="U7" s="1">
        <v>35.850307464599609</v>
      </c>
      <c r="V7" s="1">
        <v>35.868995666503906</v>
      </c>
      <c r="W7" s="1">
        <v>400.39492797851562</v>
      </c>
      <c r="X7" s="1">
        <v>364.249755859375</v>
      </c>
      <c r="Y7" s="1">
        <v>29.690948486328125</v>
      </c>
      <c r="Z7" s="1">
        <v>39.829536437988281</v>
      </c>
      <c r="AA7" s="1">
        <v>48.804218292236328</v>
      </c>
      <c r="AB7" s="1">
        <v>65.46942138671875</v>
      </c>
      <c r="AC7" s="1">
        <v>399.19100952148438</v>
      </c>
      <c r="AD7" s="1">
        <v>1645.55615234375</v>
      </c>
      <c r="AE7" s="1">
        <v>1837.16552734375</v>
      </c>
      <c r="AF7" s="1">
        <v>97.623977661132812</v>
      </c>
      <c r="AG7" s="1">
        <v>15.544315338134766</v>
      </c>
      <c r="AH7" s="1">
        <v>-0.75834810733795166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0.99797752380371085</v>
      </c>
      <c r="AQ7">
        <f t="shared" si="9"/>
        <v>1.0537798529365481E-2</v>
      </c>
      <c r="AR7">
        <f t="shared" si="10"/>
        <v>309.00030746459959</v>
      </c>
      <c r="AS7">
        <f t="shared" si="11"/>
        <v>309.05943908691404</v>
      </c>
      <c r="AT7">
        <f t="shared" si="12"/>
        <v>312.6556650220009</v>
      </c>
      <c r="AU7">
        <f t="shared" si="13"/>
        <v>-1.3974784191565794</v>
      </c>
      <c r="AV7">
        <f t="shared" si="14"/>
        <v>5.9198423212822116</v>
      </c>
      <c r="AW7">
        <f t="shared" si="15"/>
        <v>60.639224738730228</v>
      </c>
      <c r="AX7">
        <f t="shared" si="16"/>
        <v>20.809688300741946</v>
      </c>
      <c r="AY7">
        <f t="shared" si="17"/>
        <v>35.879873275756836</v>
      </c>
      <c r="AZ7">
        <f t="shared" si="18"/>
        <v>5.9294819803535681</v>
      </c>
      <c r="BA7">
        <f t="shared" si="19"/>
        <v>0.48095092068827594</v>
      </c>
      <c r="BB7">
        <f t="shared" si="20"/>
        <v>3.8883177754754432</v>
      </c>
      <c r="BC7">
        <f t="shared" si="21"/>
        <v>2.0411642048781249</v>
      </c>
      <c r="BD7">
        <f t="shared" si="22"/>
        <v>0.30628941729134934</v>
      </c>
      <c r="BE7">
        <f t="shared" si="23"/>
        <v>24.256653686851251</v>
      </c>
      <c r="BF7">
        <f t="shared" si="24"/>
        <v>0.68214251734651599</v>
      </c>
      <c r="BG7">
        <f t="shared" si="25"/>
        <v>68.541361818468744</v>
      </c>
      <c r="BH7">
        <f t="shared" si="26"/>
        <v>352.546578923715</v>
      </c>
      <c r="BI7">
        <f t="shared" si="27"/>
        <v>6.2668038078466284E-2</v>
      </c>
    </row>
    <row r="8" spans="1:61">
      <c r="A8" s="1">
        <v>5</v>
      </c>
      <c r="B8" s="1" t="s">
        <v>82</v>
      </c>
      <c r="C8" s="1" t="s">
        <v>74</v>
      </c>
      <c r="D8" s="1">
        <v>25</v>
      </c>
      <c r="E8" s="1" t="s">
        <v>78</v>
      </c>
      <c r="F8" s="1" t="s">
        <v>76</v>
      </c>
      <c r="G8" s="1">
        <v>0</v>
      </c>
      <c r="H8" s="1">
        <v>1141.5</v>
      </c>
      <c r="I8" s="1">
        <v>0</v>
      </c>
      <c r="J8">
        <f t="shared" si="0"/>
        <v>22.447771763128994</v>
      </c>
      <c r="K8">
        <f t="shared" si="1"/>
        <v>0.57673506528321383</v>
      </c>
      <c r="L8">
        <f t="shared" si="2"/>
        <v>281.25750205178076</v>
      </c>
      <c r="M8">
        <f t="shared" si="3"/>
        <v>10.265665768817701</v>
      </c>
      <c r="N8">
        <f t="shared" si="4"/>
        <v>1.9556189667692578</v>
      </c>
      <c r="O8">
        <f t="shared" si="5"/>
        <v>36.516918182373047</v>
      </c>
      <c r="P8" s="1">
        <v>5.5</v>
      </c>
      <c r="Q8">
        <f t="shared" si="6"/>
        <v>1.5297826379537582</v>
      </c>
      <c r="R8" s="1">
        <v>1</v>
      </c>
      <c r="S8">
        <f t="shared" si="7"/>
        <v>3.0595652759075165</v>
      </c>
      <c r="T8" s="1">
        <v>36.630462646484375</v>
      </c>
      <c r="U8" s="1">
        <v>36.516918182373047</v>
      </c>
      <c r="V8" s="1">
        <v>36.576812744140625</v>
      </c>
      <c r="W8" s="1">
        <v>400.34103393554688</v>
      </c>
      <c r="X8" s="1">
        <v>364.2601318359375</v>
      </c>
      <c r="Y8" s="1">
        <v>29.33796501159668</v>
      </c>
      <c r="Z8" s="1">
        <v>42.875659942626953</v>
      </c>
      <c r="AA8" s="1">
        <v>46.344635009765625</v>
      </c>
      <c r="AB8" s="1">
        <v>67.729881286621094</v>
      </c>
      <c r="AC8" s="1">
        <v>399.18429565429688</v>
      </c>
      <c r="AD8" s="1">
        <v>1850.4830322265625</v>
      </c>
      <c r="AE8" s="1">
        <v>1963.6956787109375</v>
      </c>
      <c r="AF8" s="1">
        <v>97.6055908203125</v>
      </c>
      <c r="AG8" s="1">
        <v>15.544315338134766</v>
      </c>
      <c r="AH8" s="1">
        <v>-0.75834810733795166</v>
      </c>
      <c r="AI8" s="1">
        <v>1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0.72578962846235784</v>
      </c>
      <c r="AQ8">
        <f t="shared" si="9"/>
        <v>1.0265665768817701E-2</v>
      </c>
      <c r="AR8">
        <f t="shared" si="10"/>
        <v>309.66691818237302</v>
      </c>
      <c r="AS8">
        <f t="shared" si="11"/>
        <v>309.78046264648435</v>
      </c>
      <c r="AT8">
        <f t="shared" si="12"/>
        <v>351.59177171115152</v>
      </c>
      <c r="AU8">
        <f t="shared" si="13"/>
        <v>-1.0901628537002479</v>
      </c>
      <c r="AV8">
        <f t="shared" si="14"/>
        <v>6.1405230872801679</v>
      </c>
      <c r="AW8">
        <f t="shared" si="15"/>
        <v>62.911591801996202</v>
      </c>
      <c r="AX8">
        <f t="shared" si="16"/>
        <v>20.035931859369249</v>
      </c>
      <c r="AY8">
        <f t="shared" si="17"/>
        <v>36.573690414428711</v>
      </c>
      <c r="AZ8">
        <f t="shared" si="18"/>
        <v>6.1596433297773316</v>
      </c>
      <c r="BA8">
        <f t="shared" si="19"/>
        <v>0.48526205581823845</v>
      </c>
      <c r="BB8">
        <f t="shared" si="20"/>
        <v>4.1849041205109101</v>
      </c>
      <c r="BC8">
        <f t="shared" si="21"/>
        <v>1.9747392092664215</v>
      </c>
      <c r="BD8">
        <f t="shared" si="22"/>
        <v>0.31036493625327127</v>
      </c>
      <c r="BE8">
        <f t="shared" si="23"/>
        <v>27.452304660409318</v>
      </c>
      <c r="BF8">
        <f t="shared" si="24"/>
        <v>0.77213364151105879</v>
      </c>
      <c r="BG8">
        <f t="shared" si="25"/>
        <v>71.706929011805698</v>
      </c>
      <c r="BH8">
        <f t="shared" si="26"/>
        <v>354.3552959695952</v>
      </c>
      <c r="BI8">
        <f t="shared" si="27"/>
        <v>4.5425052048044499E-2</v>
      </c>
    </row>
    <row r="9" spans="1:61">
      <c r="A9" s="1">
        <v>6</v>
      </c>
      <c r="B9" s="1" t="s">
        <v>83</v>
      </c>
      <c r="C9" s="1" t="s">
        <v>74</v>
      </c>
      <c r="D9" s="1">
        <v>25</v>
      </c>
      <c r="E9" s="1" t="s">
        <v>75</v>
      </c>
      <c r="F9" s="1" t="s">
        <v>76</v>
      </c>
      <c r="G9" s="1">
        <v>0</v>
      </c>
      <c r="H9" s="1">
        <v>1288</v>
      </c>
      <c r="I9" s="1">
        <v>0</v>
      </c>
      <c r="J9">
        <f t="shared" si="0"/>
        <v>4.6145830270716335</v>
      </c>
      <c r="K9">
        <f t="shared" si="1"/>
        <v>5.4759132404160762E-2</v>
      </c>
      <c r="L9">
        <f t="shared" si="2"/>
        <v>241.38046320974513</v>
      </c>
      <c r="M9">
        <f t="shared" si="3"/>
        <v>1.6415057795860046</v>
      </c>
      <c r="N9">
        <f t="shared" si="4"/>
        <v>2.8375559151612717</v>
      </c>
      <c r="O9">
        <f t="shared" si="5"/>
        <v>35.849025726318359</v>
      </c>
      <c r="P9" s="1">
        <v>5</v>
      </c>
      <c r="Q9">
        <f t="shared" si="6"/>
        <v>1.6395652592182159</v>
      </c>
      <c r="R9" s="1">
        <v>1</v>
      </c>
      <c r="S9">
        <f t="shared" si="7"/>
        <v>3.2791305184364319</v>
      </c>
      <c r="T9" s="1">
        <v>36.788585662841797</v>
      </c>
      <c r="U9" s="1">
        <v>35.849025726318359</v>
      </c>
      <c r="V9" s="1">
        <v>36.787132263183594</v>
      </c>
      <c r="W9" s="1">
        <v>400.17593383789062</v>
      </c>
      <c r="X9" s="1">
        <v>393.58648681640625</v>
      </c>
      <c r="Y9" s="1">
        <v>29.583969116210938</v>
      </c>
      <c r="Z9" s="1">
        <v>31.575180053710938</v>
      </c>
      <c r="AA9" s="1">
        <v>46.330116271972656</v>
      </c>
      <c r="AB9" s="1">
        <v>49.448463439941406</v>
      </c>
      <c r="AC9" s="1">
        <v>399.17291259765625</v>
      </c>
      <c r="AD9" s="1">
        <v>103.16331481933594</v>
      </c>
      <c r="AE9" s="1">
        <v>918.10638427734375</v>
      </c>
      <c r="AF9" s="1">
        <v>97.604156494140625</v>
      </c>
      <c r="AG9" s="1">
        <v>15.544315338134766</v>
      </c>
      <c r="AH9" s="1">
        <v>-0.75834810733795166</v>
      </c>
      <c r="AI9" s="1">
        <v>1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0.7983458251953125</v>
      </c>
      <c r="AQ9">
        <f t="shared" si="9"/>
        <v>1.6415057795860046E-3</v>
      </c>
      <c r="AR9">
        <f t="shared" si="10"/>
        <v>308.99902572631834</v>
      </c>
      <c r="AS9">
        <f t="shared" si="11"/>
        <v>309.93858566284177</v>
      </c>
      <c r="AT9">
        <f t="shared" si="12"/>
        <v>19.601029569713319</v>
      </c>
      <c r="AU9">
        <f t="shared" si="13"/>
        <v>-0.42056676907632845</v>
      </c>
      <c r="AV9">
        <f t="shared" si="14"/>
        <v>5.9194247304543417</v>
      </c>
      <c r="AW9">
        <f t="shared" si="15"/>
        <v>60.64726076301573</v>
      </c>
      <c r="AX9">
        <f t="shared" si="16"/>
        <v>29.072080709304792</v>
      </c>
      <c r="AY9">
        <f t="shared" si="17"/>
        <v>36.318805694580078</v>
      </c>
      <c r="AZ9">
        <f t="shared" si="18"/>
        <v>6.074204209255023</v>
      </c>
      <c r="BA9">
        <f t="shared" si="19"/>
        <v>5.3859713738368876E-2</v>
      </c>
      <c r="BB9">
        <f t="shared" si="20"/>
        <v>3.08186881529307</v>
      </c>
      <c r="BC9">
        <f t="shared" si="21"/>
        <v>2.992335393961953</v>
      </c>
      <c r="BD9">
        <f t="shared" si="22"/>
        <v>3.3741989078570789E-2</v>
      </c>
      <c r="BE9">
        <f t="shared" si="23"/>
        <v>23.559736505752117</v>
      </c>
      <c r="BF9">
        <f t="shared" si="24"/>
        <v>0.61328442742583367</v>
      </c>
      <c r="BG9">
        <f t="shared" si="25"/>
        <v>50.571814535633351</v>
      </c>
      <c r="BH9">
        <f t="shared" si="26"/>
        <v>391.68668836327328</v>
      </c>
      <c r="BI9">
        <f t="shared" si="27"/>
        <v>5.9580231837725655E-3</v>
      </c>
    </row>
    <row r="10" spans="1:61">
      <c r="A10" s="1">
        <v>3</v>
      </c>
      <c r="B10" s="1" t="s">
        <v>86</v>
      </c>
      <c r="C10" s="1" t="s">
        <v>74</v>
      </c>
      <c r="D10" s="1">
        <v>22</v>
      </c>
      <c r="E10" s="1" t="s">
        <v>78</v>
      </c>
      <c r="F10" s="1" t="s">
        <v>76</v>
      </c>
      <c r="G10" s="1">
        <v>0</v>
      </c>
      <c r="H10" s="1">
        <v>203</v>
      </c>
      <c r="I10" s="1">
        <v>0</v>
      </c>
      <c r="J10">
        <f t="shared" si="0"/>
        <v>16.210104242892658</v>
      </c>
      <c r="K10">
        <f t="shared" si="1"/>
        <v>0.40820994697954854</v>
      </c>
      <c r="L10">
        <f t="shared" si="2"/>
        <v>293.53263567922249</v>
      </c>
      <c r="M10">
        <f t="shared" si="3"/>
        <v>10.707957079452502</v>
      </c>
      <c r="N10">
        <f t="shared" si="4"/>
        <v>2.6823453353496571</v>
      </c>
      <c r="O10">
        <f t="shared" si="5"/>
        <v>38.201854705810547</v>
      </c>
      <c r="P10" s="1">
        <v>4</v>
      </c>
      <c r="Q10">
        <f t="shared" si="6"/>
        <v>1.8591305017471313</v>
      </c>
      <c r="R10" s="1">
        <v>1</v>
      </c>
      <c r="S10">
        <f t="shared" si="7"/>
        <v>3.7182610034942627</v>
      </c>
      <c r="T10" s="1">
        <v>38.071090698242188</v>
      </c>
      <c r="U10" s="1">
        <v>38.201854705810547</v>
      </c>
      <c r="V10" s="1">
        <v>37.972896575927734</v>
      </c>
      <c r="W10" s="1">
        <v>398.6854248046875</v>
      </c>
      <c r="X10" s="1">
        <v>378.4693603515625</v>
      </c>
      <c r="Y10" s="1">
        <v>31.266263961791992</v>
      </c>
      <c r="Z10" s="1">
        <v>41.506134033203125</v>
      </c>
      <c r="AA10" s="1">
        <v>45.6295166015625</v>
      </c>
      <c r="AB10" s="1">
        <v>60.573429107666016</v>
      </c>
      <c r="AC10" s="1">
        <v>400.92349243164062</v>
      </c>
      <c r="AD10" s="1">
        <v>140.45596313476562</v>
      </c>
      <c r="AE10" s="1">
        <v>1347.4521484375</v>
      </c>
      <c r="AF10" s="1">
        <v>97.530235290527344</v>
      </c>
      <c r="AG10" s="1">
        <v>23.734088897705078</v>
      </c>
      <c r="AH10" s="1">
        <v>-0.52818059921264648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1.0023087310791015</v>
      </c>
      <c r="AQ10">
        <f t="shared" si="9"/>
        <v>1.0707957079452502E-2</v>
      </c>
      <c r="AR10">
        <f t="shared" si="10"/>
        <v>311.35185470581052</v>
      </c>
      <c r="AS10">
        <f t="shared" si="11"/>
        <v>311.22109069824216</v>
      </c>
      <c r="AT10">
        <f t="shared" si="12"/>
        <v>26.686632660732357</v>
      </c>
      <c r="AU10">
        <f t="shared" si="13"/>
        <v>-4.1194840269212287</v>
      </c>
      <c r="AV10">
        <f t="shared" si="14"/>
        <v>6.7304483536081223</v>
      </c>
      <c r="AW10">
        <f t="shared" si="15"/>
        <v>69.008839500480718</v>
      </c>
      <c r="AX10">
        <f t="shared" si="16"/>
        <v>27.502705467277593</v>
      </c>
      <c r="AY10">
        <f t="shared" si="17"/>
        <v>38.136472702026367</v>
      </c>
      <c r="AZ10">
        <f t="shared" si="18"/>
        <v>6.7066721174666997</v>
      </c>
      <c r="BA10">
        <f t="shared" si="19"/>
        <v>0.36782789587267906</v>
      </c>
      <c r="BB10">
        <f t="shared" si="20"/>
        <v>4.0481030182584652</v>
      </c>
      <c r="BC10">
        <f t="shared" si="21"/>
        <v>2.6585690992082345</v>
      </c>
      <c r="BD10">
        <f t="shared" si="22"/>
        <v>0.23320876316702649</v>
      </c>
      <c r="BE10">
        <f t="shared" si="23"/>
        <v>28.628307023243213</v>
      </c>
      <c r="BF10">
        <f t="shared" si="24"/>
        <v>0.7755783332277103</v>
      </c>
      <c r="BG10">
        <f t="shared" si="25"/>
        <v>61.988210588874715</v>
      </c>
      <c r="BH10">
        <f t="shared" si="26"/>
        <v>372.58390994683305</v>
      </c>
      <c r="BI10">
        <f t="shared" si="27"/>
        <v>2.6969370620954339E-2</v>
      </c>
    </row>
    <row r="11" spans="1:61">
      <c r="A11" s="1">
        <v>4</v>
      </c>
      <c r="B11" s="1" t="s">
        <v>87</v>
      </c>
      <c r="C11" s="1" t="s">
        <v>74</v>
      </c>
      <c r="D11" s="1">
        <v>22</v>
      </c>
      <c r="E11" s="1" t="s">
        <v>75</v>
      </c>
      <c r="F11" s="1" t="s">
        <v>76</v>
      </c>
      <c r="G11" s="1">
        <v>0</v>
      </c>
      <c r="H11" s="1">
        <v>352.5</v>
      </c>
      <c r="I11" s="1">
        <v>0</v>
      </c>
      <c r="J11">
        <f t="shared" si="0"/>
        <v>0.95904266201819588</v>
      </c>
      <c r="K11">
        <f t="shared" si="1"/>
        <v>4.479296806300944E-2</v>
      </c>
      <c r="L11">
        <f t="shared" si="2"/>
        <v>343.92475326692056</v>
      </c>
      <c r="M11">
        <f t="shared" si="3"/>
        <v>1.4672949987560908</v>
      </c>
      <c r="N11">
        <f t="shared" si="4"/>
        <v>3.0718879666738763</v>
      </c>
      <c r="O11">
        <f t="shared" si="5"/>
        <v>37.088321685791016</v>
      </c>
      <c r="P11" s="1">
        <v>3.5</v>
      </c>
      <c r="Q11">
        <f t="shared" si="6"/>
        <v>1.9689131230115891</v>
      </c>
      <c r="R11" s="1">
        <v>1</v>
      </c>
      <c r="S11">
        <f t="shared" si="7"/>
        <v>3.9378262460231781</v>
      </c>
      <c r="T11" s="1">
        <v>38.028636932373047</v>
      </c>
      <c r="U11" s="1">
        <v>37.088321685791016</v>
      </c>
      <c r="V11" s="1">
        <v>37.995872497558594</v>
      </c>
      <c r="W11" s="1">
        <v>399.49868774414062</v>
      </c>
      <c r="X11" s="1">
        <v>398.15142822265625</v>
      </c>
      <c r="Y11" s="1">
        <v>32.225643157958984</v>
      </c>
      <c r="Z11" s="1">
        <v>33.463729858398438</v>
      </c>
      <c r="AA11" s="1">
        <v>47.1339111328125</v>
      </c>
      <c r="AB11" s="1">
        <v>48.94476318359375</v>
      </c>
      <c r="AC11" s="1">
        <v>400.91525268554688</v>
      </c>
      <c r="AD11" s="1">
        <v>1555.5052490234375</v>
      </c>
      <c r="AE11" s="1">
        <v>1646.658447265625</v>
      </c>
      <c r="AF11" s="1">
        <v>97.521980285644531</v>
      </c>
      <c r="AG11" s="1">
        <v>23.734088897705078</v>
      </c>
      <c r="AH11" s="1">
        <v>-0.52818059921264648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1.145472150530134</v>
      </c>
      <c r="AQ11">
        <f t="shared" si="9"/>
        <v>1.4672949987560909E-3</v>
      </c>
      <c r="AR11">
        <f t="shared" si="10"/>
        <v>310.23832168579099</v>
      </c>
      <c r="AS11">
        <f t="shared" si="11"/>
        <v>311.17863693237302</v>
      </c>
      <c r="AT11">
        <f t="shared" si="12"/>
        <v>295.54599360583961</v>
      </c>
      <c r="AU11">
        <f t="shared" si="13"/>
        <v>2.1302190161674663</v>
      </c>
      <c r="AV11">
        <f t="shared" si="14"/>
        <v>6.3353371702087431</v>
      </c>
      <c r="AW11">
        <f t="shared" si="15"/>
        <v>64.963171909064684</v>
      </c>
      <c r="AX11">
        <f t="shared" si="16"/>
        <v>31.499442050666246</v>
      </c>
      <c r="AY11">
        <f t="shared" si="17"/>
        <v>37.558479309082031</v>
      </c>
      <c r="AZ11">
        <f t="shared" si="18"/>
        <v>6.4996342414008961</v>
      </c>
      <c r="BA11">
        <f t="shared" si="19"/>
        <v>4.4289176492678717E-2</v>
      </c>
      <c r="BB11">
        <f t="shared" si="20"/>
        <v>3.2634492035348668</v>
      </c>
      <c r="BC11">
        <f t="shared" si="21"/>
        <v>3.2361850378660293</v>
      </c>
      <c r="BD11">
        <f t="shared" si="22"/>
        <v>2.7725561232424572E-2</v>
      </c>
      <c r="BE11">
        <f t="shared" si="23"/>
        <v>33.540223007841789</v>
      </c>
      <c r="BF11">
        <f t="shared" si="24"/>
        <v>0.86380389190664719</v>
      </c>
      <c r="BG11">
        <f t="shared" si="25"/>
        <v>49.575642291619346</v>
      </c>
      <c r="BH11">
        <f t="shared" si="26"/>
        <v>397.82264083772981</v>
      </c>
      <c r="BI11">
        <f t="shared" si="27"/>
        <v>1.1951344914531885E-3</v>
      </c>
    </row>
    <row r="12" spans="1:61">
      <c r="A12" s="1">
        <v>5</v>
      </c>
      <c r="B12" s="1" t="s">
        <v>88</v>
      </c>
      <c r="C12" s="1" t="s">
        <v>74</v>
      </c>
      <c r="D12" s="1">
        <v>20</v>
      </c>
      <c r="E12" s="1" t="s">
        <v>78</v>
      </c>
      <c r="F12" s="1" t="s">
        <v>76</v>
      </c>
      <c r="G12" s="1">
        <v>0</v>
      </c>
      <c r="H12" s="1">
        <v>1824</v>
      </c>
      <c r="I12" s="1">
        <v>0</v>
      </c>
      <c r="J12">
        <f t="shared" si="0"/>
        <v>15.64115564669625</v>
      </c>
      <c r="K12">
        <f t="shared" si="1"/>
        <v>0.40709358123207295</v>
      </c>
      <c r="L12">
        <f t="shared" si="2"/>
        <v>303.96981474493253</v>
      </c>
      <c r="M12">
        <f t="shared" si="3"/>
        <v>11.226596804131647</v>
      </c>
      <c r="N12">
        <f t="shared" si="4"/>
        <v>2.7715911199059482</v>
      </c>
      <c r="O12">
        <f t="shared" si="5"/>
        <v>38.731513977050781</v>
      </c>
      <c r="P12" s="1">
        <v>2.5</v>
      </c>
      <c r="Q12">
        <f t="shared" si="6"/>
        <v>2.1884783655405045</v>
      </c>
      <c r="R12" s="1">
        <v>1</v>
      </c>
      <c r="S12">
        <f t="shared" si="7"/>
        <v>4.3769567310810089</v>
      </c>
      <c r="T12" s="1">
        <v>38.511974334716797</v>
      </c>
      <c r="U12" s="1">
        <v>38.731513977050781</v>
      </c>
      <c r="V12" s="1">
        <v>38.437068939208984</v>
      </c>
      <c r="W12" s="1">
        <v>399.25326538085938</v>
      </c>
      <c r="X12" s="1">
        <v>386.793212890625</v>
      </c>
      <c r="Y12" s="1">
        <v>35.909656524658203</v>
      </c>
      <c r="Z12" s="1">
        <v>42.611343383789062</v>
      </c>
      <c r="AA12" s="1">
        <v>51.150180816650391</v>
      </c>
      <c r="AB12" s="1">
        <v>60.696151733398438</v>
      </c>
      <c r="AC12" s="1">
        <v>400.951904296875</v>
      </c>
      <c r="AD12" s="1">
        <v>1937.7470703125</v>
      </c>
      <c r="AE12" s="1">
        <v>2050.6015625</v>
      </c>
      <c r="AF12" s="1">
        <v>97.489990234375</v>
      </c>
      <c r="AG12" s="1">
        <v>23.569446563720703</v>
      </c>
      <c r="AH12" s="1">
        <v>-0.77161169052124023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1.6038076171875</v>
      </c>
      <c r="AQ12">
        <f t="shared" si="9"/>
        <v>1.1226596804131647E-2</v>
      </c>
      <c r="AR12">
        <f t="shared" si="10"/>
        <v>311.88151397705076</v>
      </c>
      <c r="AS12">
        <f t="shared" si="11"/>
        <v>311.66197433471677</v>
      </c>
      <c r="AT12">
        <f t="shared" si="12"/>
        <v>368.17193873942597</v>
      </c>
      <c r="AU12">
        <f t="shared" si="13"/>
        <v>-1.0336684974760793</v>
      </c>
      <c r="AV12">
        <f t="shared" si="14"/>
        <v>6.9257705702651435</v>
      </c>
      <c r="AW12">
        <f t="shared" si="15"/>
        <v>71.040837665640822</v>
      </c>
      <c r="AX12">
        <f t="shared" si="16"/>
        <v>28.42949428185176</v>
      </c>
      <c r="AY12">
        <f t="shared" si="17"/>
        <v>38.621744155883789</v>
      </c>
      <c r="AZ12">
        <f t="shared" si="18"/>
        <v>6.8848918117411362</v>
      </c>
      <c r="BA12">
        <f t="shared" si="19"/>
        <v>0.37245239373163747</v>
      </c>
      <c r="BB12">
        <f t="shared" si="20"/>
        <v>4.1541794503591953</v>
      </c>
      <c r="BC12">
        <f t="shared" si="21"/>
        <v>2.7307123613819408</v>
      </c>
      <c r="BD12">
        <f t="shared" si="22"/>
        <v>0.23566546510919997</v>
      </c>
      <c r="BE12">
        <f t="shared" si="23"/>
        <v>29.634014271028249</v>
      </c>
      <c r="BF12">
        <f t="shared" si="24"/>
        <v>0.78587163531974191</v>
      </c>
      <c r="BG12">
        <f t="shared" si="25"/>
        <v>61.180870078547443</v>
      </c>
      <c r="BH12">
        <f t="shared" si="26"/>
        <v>381.96895681034505</v>
      </c>
      <c r="BI12">
        <f t="shared" si="27"/>
        <v>2.5052808466160273E-2</v>
      </c>
    </row>
    <row r="13" spans="1:61">
      <c r="A13" s="1">
        <v>6</v>
      </c>
      <c r="B13" s="1" t="s">
        <v>89</v>
      </c>
      <c r="C13" s="1" t="s">
        <v>74</v>
      </c>
      <c r="D13" s="1">
        <v>20</v>
      </c>
      <c r="E13" s="1" t="s">
        <v>75</v>
      </c>
      <c r="F13" s="1" t="s">
        <v>76</v>
      </c>
      <c r="G13" s="1">
        <v>0</v>
      </c>
      <c r="H13" s="1">
        <v>1978</v>
      </c>
      <c r="I13" s="1">
        <v>0</v>
      </c>
      <c r="J13">
        <f t="shared" si="0"/>
        <v>0.50702062064581943</v>
      </c>
      <c r="K13">
        <f t="shared" si="1"/>
        <v>2.3003520782905861E-2</v>
      </c>
      <c r="L13">
        <f t="shared" si="2"/>
        <v>342.72004371110552</v>
      </c>
      <c r="M13">
        <f t="shared" si="3"/>
        <v>0.8096334423846302</v>
      </c>
      <c r="N13">
        <f t="shared" si="4"/>
        <v>3.2652441872760694</v>
      </c>
      <c r="O13">
        <f t="shared" si="5"/>
        <v>38.480628967285156</v>
      </c>
      <c r="P13" s="1">
        <v>2.5</v>
      </c>
      <c r="Q13">
        <f t="shared" si="6"/>
        <v>2.1884783655405045</v>
      </c>
      <c r="R13" s="1">
        <v>1</v>
      </c>
      <c r="S13">
        <f t="shared" si="7"/>
        <v>4.3769567310810089</v>
      </c>
      <c r="T13" s="1">
        <v>38.627471923828125</v>
      </c>
      <c r="U13" s="1">
        <v>38.480628967285156</v>
      </c>
      <c r="V13" s="1">
        <v>38.571819305419922</v>
      </c>
      <c r="W13" s="1">
        <v>399.64410400390625</v>
      </c>
      <c r="X13" s="1">
        <v>399.12640380859375</v>
      </c>
      <c r="Y13" s="1">
        <v>36.106842041015625</v>
      </c>
      <c r="Z13" s="1">
        <v>36.59326171875</v>
      </c>
      <c r="AA13" s="1">
        <v>51.110401153564453</v>
      </c>
      <c r="AB13" s="1">
        <v>51.798942565917969</v>
      </c>
      <c r="AC13" s="1">
        <v>400.89163208007812</v>
      </c>
      <c r="AD13" s="1">
        <v>321.37924194335938</v>
      </c>
      <c r="AE13" s="1">
        <v>1725.93408203125</v>
      </c>
      <c r="AF13" s="1">
        <v>97.487983703613281</v>
      </c>
      <c r="AG13" s="1">
        <v>23.569446563720703</v>
      </c>
      <c r="AH13" s="1">
        <v>-0.77161169052124023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1.6035665283203124</v>
      </c>
      <c r="AQ13">
        <f t="shared" si="9"/>
        <v>8.0963344238463015E-4</v>
      </c>
      <c r="AR13">
        <f t="shared" si="10"/>
        <v>311.63062896728513</v>
      </c>
      <c r="AS13">
        <f t="shared" si="11"/>
        <v>311.7774719238281</v>
      </c>
      <c r="AT13">
        <f t="shared" si="12"/>
        <v>61.062055203010459</v>
      </c>
      <c r="AU13">
        <f t="shared" si="13"/>
        <v>0.21726920784702383</v>
      </c>
      <c r="AV13">
        <f t="shared" si="14"/>
        <v>6.832647489375625</v>
      </c>
      <c r="AW13">
        <f t="shared" si="15"/>
        <v>70.087073604358281</v>
      </c>
      <c r="AX13">
        <f t="shared" si="16"/>
        <v>33.493811885608281</v>
      </c>
      <c r="AY13">
        <f t="shared" si="17"/>
        <v>38.554050445556641</v>
      </c>
      <c r="AZ13">
        <f t="shared" si="18"/>
        <v>6.8597868499970938</v>
      </c>
      <c r="BA13">
        <f t="shared" si="19"/>
        <v>2.2883255612740877E-2</v>
      </c>
      <c r="BB13">
        <f t="shared" si="20"/>
        <v>3.5674033020995557</v>
      </c>
      <c r="BC13">
        <f t="shared" si="21"/>
        <v>3.2923835478975381</v>
      </c>
      <c r="BD13">
        <f t="shared" si="22"/>
        <v>1.431279142571123E-2</v>
      </c>
      <c r="BE13">
        <f t="shared" si="23"/>
        <v>33.41108603620988</v>
      </c>
      <c r="BF13">
        <f t="shared" si="24"/>
        <v>0.85867544828094455</v>
      </c>
      <c r="BG13">
        <f t="shared" si="25"/>
        <v>49.782371441349781</v>
      </c>
      <c r="BH13">
        <f t="shared" si="26"/>
        <v>398.97002167371647</v>
      </c>
      <c r="BI13">
        <f t="shared" si="27"/>
        <v>6.3264625145335082E-4</v>
      </c>
    </row>
    <row r="14" spans="1:61">
      <c r="A14" s="1">
        <v>11</v>
      </c>
      <c r="B14" s="1" t="s">
        <v>95</v>
      </c>
      <c r="C14" s="1" t="s">
        <v>74</v>
      </c>
      <c r="D14" s="1">
        <v>10</v>
      </c>
      <c r="E14" s="1" t="s">
        <v>78</v>
      </c>
      <c r="F14" s="1" t="s">
        <v>76</v>
      </c>
      <c r="G14" s="1">
        <v>0</v>
      </c>
      <c r="H14" s="1">
        <v>4723.5</v>
      </c>
      <c r="I14" s="1">
        <v>0</v>
      </c>
      <c r="J14">
        <f t="shared" si="0"/>
        <v>9.2377168671910361</v>
      </c>
      <c r="K14">
        <f t="shared" si="1"/>
        <v>0.33032579712561433</v>
      </c>
      <c r="L14">
        <f t="shared" si="2"/>
        <v>315.98733317817431</v>
      </c>
      <c r="M14">
        <f t="shared" si="3"/>
        <v>11.573333188350249</v>
      </c>
      <c r="N14">
        <f t="shared" si="4"/>
        <v>3.4925398766505875</v>
      </c>
      <c r="O14">
        <f t="shared" si="5"/>
        <v>41.641624450683594</v>
      </c>
      <c r="P14" s="1">
        <v>4.5</v>
      </c>
      <c r="Q14">
        <f t="shared" si="6"/>
        <v>1.7493478804826736</v>
      </c>
      <c r="R14" s="1">
        <v>1</v>
      </c>
      <c r="S14">
        <f t="shared" si="7"/>
        <v>3.4986957609653473</v>
      </c>
      <c r="T14" s="1">
        <v>42.038333892822266</v>
      </c>
      <c r="U14" s="1">
        <v>41.641624450683594</v>
      </c>
      <c r="V14" s="1">
        <v>41.969940185546875</v>
      </c>
      <c r="W14" s="1">
        <v>400.98016357421875</v>
      </c>
      <c r="X14" s="1">
        <v>385.60391235351562</v>
      </c>
      <c r="Y14" s="1">
        <v>34.803089141845703</v>
      </c>
      <c r="Z14" s="1">
        <v>47.179241180419922</v>
      </c>
      <c r="AA14" s="1">
        <v>41.050067901611328</v>
      </c>
      <c r="AB14" s="1">
        <v>55.647674560546875</v>
      </c>
      <c r="AC14" s="1">
        <v>400.95584106445312</v>
      </c>
      <c r="AD14" s="1">
        <v>1933.2445068359375</v>
      </c>
      <c r="AE14" s="1">
        <v>2049.8564453125</v>
      </c>
      <c r="AF14" s="1">
        <v>97.427162170410156</v>
      </c>
      <c r="AG14" s="1">
        <v>23.569446563720703</v>
      </c>
      <c r="AH14" s="1">
        <v>-0.77161169052124023</v>
      </c>
      <c r="AI14" s="1">
        <v>0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0.89101298014322905</v>
      </c>
      <c r="AQ14">
        <f t="shared" si="9"/>
        <v>1.1573333188350248E-2</v>
      </c>
      <c r="AR14">
        <f t="shared" si="10"/>
        <v>314.79162445068357</v>
      </c>
      <c r="AS14">
        <f t="shared" si="11"/>
        <v>315.18833389282224</v>
      </c>
      <c r="AT14">
        <f t="shared" si="12"/>
        <v>367.31645168961404</v>
      </c>
      <c r="AU14">
        <f t="shared" si="13"/>
        <v>-1.3324960079257315</v>
      </c>
      <c r="AV14">
        <f t="shared" si="14"/>
        <v>8.089079458212252</v>
      </c>
      <c r="AW14">
        <f t="shared" si="15"/>
        <v>83.026943185141917</v>
      </c>
      <c r="AX14">
        <f t="shared" si="16"/>
        <v>35.847702004721995</v>
      </c>
      <c r="AY14">
        <f t="shared" si="17"/>
        <v>41.83997917175293</v>
      </c>
      <c r="AZ14">
        <f t="shared" si="18"/>
        <v>8.1741898009724867</v>
      </c>
      <c r="BA14">
        <f t="shared" si="19"/>
        <v>0.30182892642607351</v>
      </c>
      <c r="BB14">
        <f t="shared" si="20"/>
        <v>4.5965395815616645</v>
      </c>
      <c r="BC14">
        <f t="shared" si="21"/>
        <v>3.5776502194108222</v>
      </c>
      <c r="BD14">
        <f t="shared" si="22"/>
        <v>0.19101184872906102</v>
      </c>
      <c r="BE14">
        <f t="shared" si="23"/>
        <v>30.785749153345417</v>
      </c>
      <c r="BF14">
        <f t="shared" si="24"/>
        <v>0.81946091067790328</v>
      </c>
      <c r="BG14">
        <f t="shared" si="25"/>
        <v>57.801509498079518</v>
      </c>
      <c r="BH14">
        <f t="shared" si="26"/>
        <v>382.03946473567902</v>
      </c>
      <c r="BI14">
        <f t="shared" si="27"/>
        <v>1.3976408945315056E-2</v>
      </c>
    </row>
    <row r="15" spans="1:61">
      <c r="A15" s="1">
        <v>12</v>
      </c>
      <c r="B15" s="1" t="s">
        <v>96</v>
      </c>
      <c r="C15" s="1" t="s">
        <v>74</v>
      </c>
      <c r="D15" s="1">
        <v>10</v>
      </c>
      <c r="E15" s="1" t="s">
        <v>75</v>
      </c>
      <c r="F15" s="1" t="s">
        <v>76</v>
      </c>
      <c r="G15" s="1">
        <v>0</v>
      </c>
      <c r="H15" s="1">
        <v>4948.5</v>
      </c>
      <c r="I15" s="1">
        <v>0</v>
      </c>
      <c r="J15">
        <f t="shared" si="0"/>
        <v>-1.3573471863743287</v>
      </c>
      <c r="K15">
        <f t="shared" si="1"/>
        <v>7.5278455827685123E-2</v>
      </c>
      <c r="L15">
        <f t="shared" si="2"/>
        <v>405.9699683456148</v>
      </c>
      <c r="M15">
        <f t="shared" si="3"/>
        <v>2.8624576152559356</v>
      </c>
      <c r="N15">
        <f t="shared" si="4"/>
        <v>3.5761836860207405</v>
      </c>
      <c r="O15">
        <f t="shared" si="5"/>
        <v>39.650642395019531</v>
      </c>
      <c r="P15" s="1">
        <v>5</v>
      </c>
      <c r="Q15">
        <f t="shared" si="6"/>
        <v>1.6395652592182159</v>
      </c>
      <c r="R15" s="1">
        <v>1</v>
      </c>
      <c r="S15">
        <f t="shared" si="7"/>
        <v>3.2791305184364319</v>
      </c>
      <c r="T15" s="1">
        <v>41.452987670898438</v>
      </c>
      <c r="U15" s="1">
        <v>39.650642395019531</v>
      </c>
      <c r="V15" s="1">
        <v>41.481620788574219</v>
      </c>
      <c r="W15" s="1">
        <v>401.34332275390625</v>
      </c>
      <c r="X15" s="1">
        <v>401.60244750976562</v>
      </c>
      <c r="Y15" s="1">
        <v>34.545452117919922</v>
      </c>
      <c r="Z15" s="1">
        <v>37.979721069335938</v>
      </c>
      <c r="AA15" s="1">
        <v>42.02386474609375</v>
      </c>
      <c r="AB15" s="1">
        <v>46.201587677001953</v>
      </c>
      <c r="AC15" s="1">
        <v>400.92117309570312</v>
      </c>
      <c r="AD15" s="1">
        <v>290.74993896484375</v>
      </c>
      <c r="AE15" s="1">
        <v>23.245223999023438</v>
      </c>
      <c r="AF15" s="1">
        <v>97.426116943359375</v>
      </c>
      <c r="AG15" s="1">
        <v>23.569446563720703</v>
      </c>
      <c r="AH15" s="1">
        <v>-0.77161169052124023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0.80184234619140626</v>
      </c>
      <c r="AQ15">
        <f t="shared" si="9"/>
        <v>2.8624576152559357E-3</v>
      </c>
      <c r="AR15">
        <f t="shared" si="10"/>
        <v>312.80064239501951</v>
      </c>
      <c r="AS15">
        <f t="shared" si="11"/>
        <v>314.60298767089841</v>
      </c>
      <c r="AT15">
        <f t="shared" si="12"/>
        <v>55.242487710118439</v>
      </c>
      <c r="AU15">
        <f t="shared" si="13"/>
        <v>-0.48239378021211066</v>
      </c>
      <c r="AV15">
        <f t="shared" si="14"/>
        <v>7.2764004323980336</v>
      </c>
      <c r="AW15">
        <f t="shared" si="15"/>
        <v>74.686343464025299</v>
      </c>
      <c r="AX15">
        <f t="shared" si="16"/>
        <v>36.706622394689361</v>
      </c>
      <c r="AY15">
        <f t="shared" si="17"/>
        <v>40.551815032958984</v>
      </c>
      <c r="AZ15">
        <f t="shared" si="18"/>
        <v>7.6350185365340293</v>
      </c>
      <c r="BA15">
        <f t="shared" si="19"/>
        <v>7.3589083435923047E-2</v>
      </c>
      <c r="BB15">
        <f t="shared" si="20"/>
        <v>3.700216746377293</v>
      </c>
      <c r="BC15">
        <f t="shared" si="21"/>
        <v>3.9348017901567363</v>
      </c>
      <c r="BD15">
        <f t="shared" si="22"/>
        <v>4.6142030715054169E-2</v>
      </c>
      <c r="BE15">
        <f t="shared" si="23"/>
        <v>39.552077611531772</v>
      </c>
      <c r="BF15">
        <f t="shared" si="24"/>
        <v>1.0108752346080834</v>
      </c>
      <c r="BG15">
        <f t="shared" si="25"/>
        <v>49.087178528224996</v>
      </c>
      <c r="BH15">
        <f t="shared" si="26"/>
        <v>402.1612598813083</v>
      </c>
      <c r="BI15">
        <f t="shared" si="27"/>
        <v>-1.6567568860810929E-3</v>
      </c>
    </row>
    <row r="16" spans="1:61">
      <c r="A16" s="1">
        <v>1</v>
      </c>
      <c r="B16" s="1" t="s">
        <v>97</v>
      </c>
      <c r="C16" s="1" t="s">
        <v>98</v>
      </c>
      <c r="D16" s="1">
        <v>27</v>
      </c>
      <c r="E16" s="1" t="s">
        <v>78</v>
      </c>
      <c r="F16" s="1" t="s">
        <v>76</v>
      </c>
      <c r="G16" s="1">
        <v>0</v>
      </c>
      <c r="H16" s="1">
        <v>300</v>
      </c>
      <c r="I16" s="1">
        <v>0</v>
      </c>
      <c r="J16">
        <f t="shared" si="0"/>
        <v>8.3365527891112894</v>
      </c>
      <c r="K16">
        <f t="shared" si="1"/>
        <v>0.25116452777947318</v>
      </c>
      <c r="L16">
        <f t="shared" si="2"/>
        <v>327.83634472970937</v>
      </c>
      <c r="M16">
        <f t="shared" si="3"/>
        <v>2.6887394378893408</v>
      </c>
      <c r="N16">
        <f t="shared" si="4"/>
        <v>1.0863428011435889</v>
      </c>
      <c r="O16">
        <f t="shared" si="5"/>
        <v>24.59100341796875</v>
      </c>
      <c r="P16" s="1">
        <v>4</v>
      </c>
      <c r="Q16">
        <f t="shared" si="6"/>
        <v>1.8591305017471313</v>
      </c>
      <c r="R16" s="1">
        <v>1</v>
      </c>
      <c r="S16">
        <f t="shared" si="7"/>
        <v>3.7182610034942627</v>
      </c>
      <c r="T16" s="1">
        <v>24.950080871582031</v>
      </c>
      <c r="U16" s="1">
        <v>24.59100341796875</v>
      </c>
      <c r="V16" s="1">
        <v>24.972105026245117</v>
      </c>
      <c r="W16" s="1">
        <v>399.90591430664062</v>
      </c>
      <c r="X16" s="1">
        <v>390.52243041992188</v>
      </c>
      <c r="Y16" s="1">
        <v>18.026020050048828</v>
      </c>
      <c r="Z16" s="1">
        <v>20.658349990844727</v>
      </c>
      <c r="AA16" s="1">
        <v>55.505817413330078</v>
      </c>
      <c r="AB16" s="1">
        <v>63.611301422119141</v>
      </c>
      <c r="AC16" s="1">
        <v>400.13137817382812</v>
      </c>
      <c r="AD16" s="1">
        <v>318.80120849609375</v>
      </c>
      <c r="AE16" s="1">
        <v>63.304012298583984</v>
      </c>
      <c r="AF16" s="1">
        <v>97.6177978515625</v>
      </c>
      <c r="AG16" s="1">
        <v>23.21208381652832</v>
      </c>
      <c r="AH16" s="1">
        <v>-0.23671910166740417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1.0003284454345702</v>
      </c>
      <c r="AQ16">
        <f t="shared" si="9"/>
        <v>2.6887394378893406E-3</v>
      </c>
      <c r="AR16">
        <f t="shared" si="10"/>
        <v>297.74100341796873</v>
      </c>
      <c r="AS16">
        <f t="shared" si="11"/>
        <v>298.10008087158201</v>
      </c>
      <c r="AT16">
        <f t="shared" si="12"/>
        <v>60.572228854176501</v>
      </c>
      <c r="AU16">
        <f t="shared" si="13"/>
        <v>-0.50414276487982801</v>
      </c>
      <c r="AV16">
        <f t="shared" si="14"/>
        <v>3.1029654344966975</v>
      </c>
      <c r="AW16">
        <f t="shared" si="15"/>
        <v>31.786882134086479</v>
      </c>
      <c r="AX16">
        <f t="shared" si="16"/>
        <v>11.128532143241753</v>
      </c>
      <c r="AY16">
        <f t="shared" si="17"/>
        <v>24.770542144775391</v>
      </c>
      <c r="AZ16">
        <f t="shared" si="18"/>
        <v>3.1364385103430794</v>
      </c>
      <c r="BA16">
        <f t="shared" si="19"/>
        <v>0.23527214750487885</v>
      </c>
      <c r="BB16">
        <f t="shared" si="20"/>
        <v>2.0166226333531085</v>
      </c>
      <c r="BC16">
        <f t="shared" si="21"/>
        <v>1.1198158769899709</v>
      </c>
      <c r="BD16">
        <f t="shared" si="22"/>
        <v>0.1483948546369844</v>
      </c>
      <c r="BE16">
        <f t="shared" si="23"/>
        <v>32.002662028219923</v>
      </c>
      <c r="BF16">
        <f t="shared" si="24"/>
        <v>0.83948147197894041</v>
      </c>
      <c r="BG16">
        <f t="shared" si="25"/>
        <v>66.322295476455068</v>
      </c>
      <c r="BH16">
        <f t="shared" si="26"/>
        <v>387.49565358668616</v>
      </c>
      <c r="BI16">
        <f t="shared" si="27"/>
        <v>1.4268529523281896E-2</v>
      </c>
    </row>
    <row r="17" spans="1:61">
      <c r="A17" s="1">
        <v>2</v>
      </c>
      <c r="B17" s="1" t="s">
        <v>99</v>
      </c>
      <c r="C17" s="1" t="s">
        <v>98</v>
      </c>
      <c r="D17" s="1">
        <v>27</v>
      </c>
      <c r="E17" s="1" t="s">
        <v>75</v>
      </c>
      <c r="F17" s="1" t="s">
        <v>76</v>
      </c>
      <c r="G17" s="1">
        <v>0</v>
      </c>
      <c r="H17" s="1">
        <v>390</v>
      </c>
      <c r="I17" s="1">
        <v>0</v>
      </c>
      <c r="J17">
        <f t="shared" si="0"/>
        <v>-0.35513791035173048</v>
      </c>
      <c r="K17">
        <f t="shared" si="1"/>
        <v>3.1937403448357167E-2</v>
      </c>
      <c r="L17">
        <f t="shared" si="2"/>
        <v>411.38192872195327</v>
      </c>
      <c r="M17">
        <f t="shared" si="3"/>
        <v>0.3402921833692874</v>
      </c>
      <c r="N17">
        <f t="shared" si="4"/>
        <v>1.0248654676648665</v>
      </c>
      <c r="O17">
        <f t="shared" si="5"/>
        <v>22.963312149047852</v>
      </c>
      <c r="P17" s="1">
        <v>4.5</v>
      </c>
      <c r="Q17">
        <f t="shared" si="6"/>
        <v>1.7493478804826736</v>
      </c>
      <c r="R17" s="1">
        <v>1</v>
      </c>
      <c r="S17">
        <f t="shared" si="7"/>
        <v>3.4986957609653473</v>
      </c>
      <c r="T17" s="1">
        <v>24.805152893066406</v>
      </c>
      <c r="U17" s="1">
        <v>22.963312149047852</v>
      </c>
      <c r="V17" s="1">
        <v>24.884738922119141</v>
      </c>
      <c r="W17" s="1">
        <v>400.17892456054688</v>
      </c>
      <c r="X17" s="1">
        <v>400.42507934570312</v>
      </c>
      <c r="Y17" s="1">
        <v>17.946847915649414</v>
      </c>
      <c r="Z17" s="1">
        <v>18.322538375854492</v>
      </c>
      <c r="AA17" s="1">
        <v>55.74188232421875</v>
      </c>
      <c r="AB17" s="1">
        <v>56.908756256103516</v>
      </c>
      <c r="AC17" s="1">
        <v>400.13186645507812</v>
      </c>
      <c r="AD17" s="1">
        <v>11.150096893310547</v>
      </c>
      <c r="AE17" s="1">
        <v>12.97988224029541</v>
      </c>
      <c r="AF17" s="1">
        <v>97.617530822753906</v>
      </c>
      <c r="AG17" s="1">
        <v>23.21208381652832</v>
      </c>
      <c r="AH17" s="1">
        <v>-0.23671910166740417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0.88918192545572905</v>
      </c>
      <c r="AQ17">
        <f t="shared" si="9"/>
        <v>3.4029218336928738E-4</v>
      </c>
      <c r="AR17">
        <f t="shared" si="10"/>
        <v>296.11331214904783</v>
      </c>
      <c r="AS17">
        <f t="shared" si="11"/>
        <v>297.95515289306638</v>
      </c>
      <c r="AT17">
        <f t="shared" si="12"/>
        <v>2.1185183831451013</v>
      </c>
      <c r="AU17">
        <f t="shared" si="13"/>
        <v>7.8255993357508255E-2</v>
      </c>
      <c r="AV17">
        <f t="shared" si="14"/>
        <v>2.8134664223209338</v>
      </c>
      <c r="AW17">
        <f t="shared" si="15"/>
        <v>28.821323368948974</v>
      </c>
      <c r="AX17">
        <f t="shared" si="16"/>
        <v>10.498784993094482</v>
      </c>
      <c r="AY17">
        <f t="shared" si="17"/>
        <v>23.884232521057129</v>
      </c>
      <c r="AZ17">
        <f t="shared" si="18"/>
        <v>2.9742101998043822</v>
      </c>
      <c r="BA17">
        <f t="shared" si="19"/>
        <v>3.1648504066426469E-2</v>
      </c>
      <c r="BB17">
        <f t="shared" si="20"/>
        <v>1.7886009546560673</v>
      </c>
      <c r="BC17">
        <f t="shared" si="21"/>
        <v>1.1856092451483149</v>
      </c>
      <c r="BD17">
        <f t="shared" si="22"/>
        <v>1.9806069543787559E-2</v>
      </c>
      <c r="BE17">
        <f t="shared" si="23"/>
        <v>40.158088106939225</v>
      </c>
      <c r="BF17">
        <f t="shared" si="24"/>
        <v>1.0273630447776989</v>
      </c>
      <c r="BG17">
        <f t="shared" si="25"/>
        <v>63.030936375254655</v>
      </c>
      <c r="BH17">
        <f t="shared" si="26"/>
        <v>400.56211217500021</v>
      </c>
      <c r="BI17">
        <f t="shared" si="27"/>
        <v>-5.5883156073536111E-4</v>
      </c>
    </row>
    <row r="18" spans="1:61">
      <c r="A18" s="1">
        <v>8</v>
      </c>
      <c r="B18" s="1" t="s">
        <v>105</v>
      </c>
      <c r="C18" s="1" t="s">
        <v>98</v>
      </c>
      <c r="D18" s="1">
        <v>26</v>
      </c>
      <c r="E18" s="1" t="s">
        <v>78</v>
      </c>
      <c r="F18" s="1" t="s">
        <v>76</v>
      </c>
      <c r="G18" s="1">
        <v>0</v>
      </c>
      <c r="H18" s="1">
        <v>2481</v>
      </c>
      <c r="I18" s="1">
        <v>0</v>
      </c>
      <c r="J18">
        <f t="shared" si="0"/>
        <v>15.263908394617568</v>
      </c>
      <c r="K18">
        <f t="shared" si="1"/>
        <v>0.4762101677297978</v>
      </c>
      <c r="L18">
        <f t="shared" si="2"/>
        <v>321.80160151768433</v>
      </c>
      <c r="M18">
        <f t="shared" si="3"/>
        <v>6.0898382656989929</v>
      </c>
      <c r="N18">
        <f t="shared" si="4"/>
        <v>1.3511044451167282</v>
      </c>
      <c r="O18">
        <f t="shared" si="5"/>
        <v>26.692630767822266</v>
      </c>
      <c r="P18" s="1">
        <v>3</v>
      </c>
      <c r="Q18">
        <f t="shared" si="6"/>
        <v>2.0786957442760468</v>
      </c>
      <c r="R18" s="1">
        <v>1</v>
      </c>
      <c r="S18">
        <f t="shared" si="7"/>
        <v>4.1573914885520935</v>
      </c>
      <c r="T18" s="1">
        <v>26.766695022583008</v>
      </c>
      <c r="U18" s="1">
        <v>26.692630767822266</v>
      </c>
      <c r="V18" s="1">
        <v>26.761665344238281</v>
      </c>
      <c r="W18" s="1">
        <v>399.27529907226562</v>
      </c>
      <c r="X18" s="1">
        <v>386.06832885742188</v>
      </c>
      <c r="Y18" s="1">
        <v>17.699142456054688</v>
      </c>
      <c r="Z18" s="1">
        <v>22.163843154907227</v>
      </c>
      <c r="AA18" s="1">
        <v>48.947357177734375</v>
      </c>
      <c r="AB18" s="1">
        <v>61.294586181640625</v>
      </c>
      <c r="AC18" s="1">
        <v>400.12966918945312</v>
      </c>
      <c r="AD18" s="1">
        <v>978.4044189453125</v>
      </c>
      <c r="AE18" s="1">
        <v>889.75311279296875</v>
      </c>
      <c r="AF18" s="1">
        <v>97.634201049804688</v>
      </c>
      <c r="AG18" s="1">
        <v>23.21208381652832</v>
      </c>
      <c r="AH18" s="1">
        <v>-0.23671910166740417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1.3337655639648436</v>
      </c>
      <c r="AQ18">
        <f t="shared" si="9"/>
        <v>6.0898382656989925E-3</v>
      </c>
      <c r="AR18">
        <f t="shared" si="10"/>
        <v>299.84263076782224</v>
      </c>
      <c r="AS18">
        <f t="shared" si="11"/>
        <v>299.91669502258299</v>
      </c>
      <c r="AT18">
        <f t="shared" si="12"/>
        <v>185.89683726691146</v>
      </c>
      <c r="AU18">
        <f t="shared" si="13"/>
        <v>-0.69055634290009404</v>
      </c>
      <c r="AV18">
        <f t="shared" si="14"/>
        <v>3.5150535637392779</v>
      </c>
      <c r="AW18">
        <f t="shared" si="15"/>
        <v>36.002277131823874</v>
      </c>
      <c r="AX18">
        <f t="shared" si="16"/>
        <v>13.838433976916647</v>
      </c>
      <c r="AY18">
        <f t="shared" si="17"/>
        <v>26.729662895202637</v>
      </c>
      <c r="AZ18">
        <f t="shared" si="18"/>
        <v>3.5227236296902547</v>
      </c>
      <c r="BA18">
        <f t="shared" si="19"/>
        <v>0.42726851484908551</v>
      </c>
      <c r="BB18">
        <f t="shared" si="20"/>
        <v>2.1639491186225497</v>
      </c>
      <c r="BC18">
        <f t="shared" si="21"/>
        <v>1.358774511067705</v>
      </c>
      <c r="BD18">
        <f t="shared" si="22"/>
        <v>0.27104717806930906</v>
      </c>
      <c r="BE18">
        <f t="shared" si="23"/>
        <v>31.418842260726723</v>
      </c>
      <c r="BF18">
        <f t="shared" si="24"/>
        <v>0.83353535492036757</v>
      </c>
      <c r="BG18">
        <f t="shared" si="25"/>
        <v>64.479659180018146</v>
      </c>
      <c r="BH18">
        <f t="shared" si="26"/>
        <v>381.11178906811512</v>
      </c>
      <c r="BI18">
        <f t="shared" si="27"/>
        <v>2.5824748519234421E-2</v>
      </c>
    </row>
    <row r="19" spans="1:61">
      <c r="A19" s="1">
        <v>9</v>
      </c>
      <c r="B19" s="1" t="s">
        <v>106</v>
      </c>
      <c r="C19" s="1" t="s">
        <v>98</v>
      </c>
      <c r="D19" s="1">
        <v>26</v>
      </c>
      <c r="E19" s="1" t="s">
        <v>75</v>
      </c>
      <c r="F19" s="1" t="s">
        <v>76</v>
      </c>
      <c r="G19" s="1">
        <v>0</v>
      </c>
      <c r="H19" s="1">
        <v>2589.5</v>
      </c>
      <c r="I19" s="1">
        <v>0</v>
      </c>
      <c r="J19">
        <f t="shared" si="0"/>
        <v>-1.4329480372334327</v>
      </c>
      <c r="K19">
        <f t="shared" si="1"/>
        <v>6.7639879347461865E-2</v>
      </c>
      <c r="L19">
        <f t="shared" si="2"/>
        <v>424.51388731778223</v>
      </c>
      <c r="M19">
        <f t="shared" si="3"/>
        <v>1.0667329667426531</v>
      </c>
      <c r="N19">
        <f t="shared" si="4"/>
        <v>1.5261572948170294</v>
      </c>
      <c r="O19">
        <f t="shared" si="5"/>
        <v>25.91461181640625</v>
      </c>
      <c r="P19" s="1">
        <v>4</v>
      </c>
      <c r="Q19">
        <f t="shared" si="6"/>
        <v>1.8591305017471313</v>
      </c>
      <c r="R19" s="1">
        <v>1</v>
      </c>
      <c r="S19">
        <f t="shared" si="7"/>
        <v>3.7182610034942627</v>
      </c>
      <c r="T19" s="1">
        <v>26.524127960205078</v>
      </c>
      <c r="U19" s="1">
        <v>25.91461181640625</v>
      </c>
      <c r="V19" s="1">
        <v>26.607877731323242</v>
      </c>
      <c r="W19" s="1">
        <v>399.65786743164062</v>
      </c>
      <c r="X19" s="1">
        <v>400.6630859375</v>
      </c>
      <c r="Y19" s="1">
        <v>17.707767486572266</v>
      </c>
      <c r="Z19" s="1">
        <v>18.754152297973633</v>
      </c>
      <c r="AA19" s="1">
        <v>49.676918029785156</v>
      </c>
      <c r="AB19" s="1">
        <v>52.612419128417969</v>
      </c>
      <c r="AC19" s="1">
        <v>400.13092041015625</v>
      </c>
      <c r="AD19" s="1">
        <v>17.383031845092773</v>
      </c>
      <c r="AE19" s="1">
        <v>24.159427642822266</v>
      </c>
      <c r="AF19" s="1">
        <v>97.636489868164062</v>
      </c>
      <c r="AG19" s="1">
        <v>23.21208381652832</v>
      </c>
      <c r="AH19" s="1">
        <v>-0.23671910166740417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1.0003273010253906</v>
      </c>
      <c r="AQ19">
        <f t="shared" si="9"/>
        <v>1.0667329667426531E-3</v>
      </c>
      <c r="AR19">
        <f t="shared" si="10"/>
        <v>299.06461181640623</v>
      </c>
      <c r="AS19">
        <f t="shared" si="11"/>
        <v>299.67412796020506</v>
      </c>
      <c r="AT19">
        <f t="shared" si="12"/>
        <v>3.3027760091232494</v>
      </c>
      <c r="AU19">
        <f t="shared" si="13"/>
        <v>-0.34265229441397205</v>
      </c>
      <c r="AV19">
        <f t="shared" si="14"/>
        <v>3.3572468956441379</v>
      </c>
      <c r="AW19">
        <f t="shared" si="15"/>
        <v>34.385165834795359</v>
      </c>
      <c r="AX19">
        <f t="shared" si="16"/>
        <v>15.631013536821726</v>
      </c>
      <c r="AY19">
        <f t="shared" si="17"/>
        <v>26.219369888305664</v>
      </c>
      <c r="AZ19">
        <f t="shared" si="18"/>
        <v>3.418308230578647</v>
      </c>
      <c r="BA19">
        <f t="shared" si="19"/>
        <v>6.643140785818584E-2</v>
      </c>
      <c r="BB19">
        <f t="shared" si="20"/>
        <v>1.8310896008271085</v>
      </c>
      <c r="BC19">
        <f t="shared" si="21"/>
        <v>1.5872186297515385</v>
      </c>
      <c r="BD19">
        <f t="shared" si="22"/>
        <v>4.1626538287725917E-2</v>
      </c>
      <c r="BE19">
        <f t="shared" si="23"/>
        <v>41.448045857997585</v>
      </c>
      <c r="BF19">
        <f t="shared" si="24"/>
        <v>1.0595283224669285</v>
      </c>
      <c r="BG19">
        <f t="shared" si="25"/>
        <v>54.134960757417282</v>
      </c>
      <c r="BH19">
        <f t="shared" si="26"/>
        <v>401.183350611886</v>
      </c>
      <c r="BI19">
        <f t="shared" si="27"/>
        <v>-1.9335943439511153E-3</v>
      </c>
    </row>
    <row r="20" spans="1:61">
      <c r="A20" s="1">
        <v>12</v>
      </c>
      <c r="B20" s="1" t="s">
        <v>110</v>
      </c>
      <c r="C20" s="1" t="s">
        <v>98</v>
      </c>
      <c r="D20" s="1">
        <v>18</v>
      </c>
      <c r="E20" s="1" t="s">
        <v>78</v>
      </c>
      <c r="F20" s="1" t="s">
        <v>76</v>
      </c>
      <c r="G20" s="1">
        <v>0</v>
      </c>
      <c r="H20" s="1">
        <v>3948.5</v>
      </c>
      <c r="I20" s="1">
        <v>0</v>
      </c>
      <c r="J20">
        <f t="shared" si="0"/>
        <v>11.283359364437455</v>
      </c>
      <c r="K20">
        <f t="shared" si="1"/>
        <v>0.44220939883535398</v>
      </c>
      <c r="L20">
        <f t="shared" si="2"/>
        <v>333.90907671938709</v>
      </c>
      <c r="M20">
        <f t="shared" si="3"/>
        <v>5.2106772548588793</v>
      </c>
      <c r="N20">
        <f t="shared" si="4"/>
        <v>1.2492305354349194</v>
      </c>
      <c r="O20">
        <f t="shared" si="5"/>
        <v>26.816190719604492</v>
      </c>
      <c r="P20" s="1">
        <v>4</v>
      </c>
      <c r="Q20">
        <f t="shared" si="6"/>
        <v>1.8591305017471313</v>
      </c>
      <c r="R20" s="1">
        <v>1</v>
      </c>
      <c r="S20">
        <f t="shared" si="7"/>
        <v>3.7182610034942627</v>
      </c>
      <c r="T20" s="1">
        <v>27.077287673950195</v>
      </c>
      <c r="U20" s="1">
        <v>26.816190719604492</v>
      </c>
      <c r="V20" s="1">
        <v>27.106006622314453</v>
      </c>
      <c r="W20" s="1">
        <v>399.66641235351562</v>
      </c>
      <c r="X20" s="1">
        <v>386.37310791015625</v>
      </c>
      <c r="Y20" s="1">
        <v>18.375438690185547</v>
      </c>
      <c r="Z20" s="1">
        <v>23.462589263916016</v>
      </c>
      <c r="AA20" s="1">
        <v>49.914230346679688</v>
      </c>
      <c r="AB20" s="1">
        <v>63.732742309570312</v>
      </c>
      <c r="AC20" s="1">
        <v>400.09991455078125</v>
      </c>
      <c r="AD20" s="1">
        <v>603.44775390625</v>
      </c>
      <c r="AE20" s="1">
        <v>595.693359375</v>
      </c>
      <c r="AF20" s="1">
        <v>97.664909362792969</v>
      </c>
      <c r="AG20" s="1">
        <v>23.21208381652832</v>
      </c>
      <c r="AH20" s="1">
        <v>-0.23671910166740417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1.0002497863769531</v>
      </c>
      <c r="AQ20">
        <f t="shared" si="9"/>
        <v>5.2106772548588792E-3</v>
      </c>
      <c r="AR20">
        <f t="shared" si="10"/>
        <v>299.96619071960447</v>
      </c>
      <c r="AS20">
        <f t="shared" si="11"/>
        <v>300.22728767395017</v>
      </c>
      <c r="AT20">
        <f t="shared" si="12"/>
        <v>114.65507180345594</v>
      </c>
      <c r="AU20">
        <f t="shared" si="13"/>
        <v>-1.0457580853096677</v>
      </c>
      <c r="AV20">
        <f t="shared" si="14"/>
        <v>3.5407021893117165</v>
      </c>
      <c r="AW20">
        <f t="shared" si="15"/>
        <v>36.253575746015123</v>
      </c>
      <c r="AX20">
        <f t="shared" si="16"/>
        <v>12.790986482099107</v>
      </c>
      <c r="AY20">
        <f t="shared" si="17"/>
        <v>26.946739196777344</v>
      </c>
      <c r="AZ20">
        <f t="shared" si="18"/>
        <v>3.5679788588920784</v>
      </c>
      <c r="BA20">
        <f t="shared" si="19"/>
        <v>0.39520770587562776</v>
      </c>
      <c r="BB20">
        <f t="shared" si="20"/>
        <v>2.2914716538767972</v>
      </c>
      <c r="BC20">
        <f t="shared" si="21"/>
        <v>1.2765072050152813</v>
      </c>
      <c r="BD20">
        <f t="shared" si="22"/>
        <v>0.25083734634973115</v>
      </c>
      <c r="BE20">
        <f t="shared" si="23"/>
        <v>32.611199713212827</v>
      </c>
      <c r="BF20">
        <f t="shared" si="24"/>
        <v>0.86421407153686103</v>
      </c>
      <c r="BG20">
        <f t="shared" si="25"/>
        <v>67.497605517563755</v>
      </c>
      <c r="BH20">
        <f t="shared" si="26"/>
        <v>382.27642531372862</v>
      </c>
      <c r="BI20">
        <f t="shared" si="27"/>
        <v>1.992274932121892E-2</v>
      </c>
    </row>
    <row r="21" spans="1:61">
      <c r="A21" s="1">
        <v>13</v>
      </c>
      <c r="B21" s="1" t="s">
        <v>111</v>
      </c>
      <c r="C21" s="1" t="s">
        <v>98</v>
      </c>
      <c r="D21" s="1">
        <v>18</v>
      </c>
      <c r="E21" s="1" t="s">
        <v>75</v>
      </c>
      <c r="F21" s="1" t="s">
        <v>76</v>
      </c>
      <c r="G21" s="1">
        <v>0</v>
      </c>
      <c r="H21" s="1">
        <v>4077</v>
      </c>
      <c r="I21" s="1">
        <v>0</v>
      </c>
      <c r="J21">
        <f t="shared" si="0"/>
        <v>-2.5049262022519816</v>
      </c>
      <c r="K21">
        <f t="shared" si="1"/>
        <v>5.9776783244494848E-2</v>
      </c>
      <c r="L21">
        <f t="shared" si="2"/>
        <v>459.54716709165706</v>
      </c>
      <c r="M21">
        <f t="shared" si="3"/>
        <v>0.9103757772726474</v>
      </c>
      <c r="N21">
        <f t="shared" si="4"/>
        <v>1.4735309009001401</v>
      </c>
      <c r="O21">
        <f t="shared" si="5"/>
        <v>26.035104751586914</v>
      </c>
      <c r="P21" s="1">
        <v>5</v>
      </c>
      <c r="Q21">
        <f t="shared" si="6"/>
        <v>1.6395652592182159</v>
      </c>
      <c r="R21" s="1">
        <v>1</v>
      </c>
      <c r="S21">
        <f t="shared" si="7"/>
        <v>3.2791305184364319</v>
      </c>
      <c r="T21" s="1">
        <v>27.039390563964844</v>
      </c>
      <c r="U21" s="1">
        <v>26.035104751586914</v>
      </c>
      <c r="V21" s="1">
        <v>27.117277145385742</v>
      </c>
      <c r="W21" s="1">
        <v>399.4422607421875</v>
      </c>
      <c r="X21" s="1">
        <v>402.115234375</v>
      </c>
      <c r="Y21" s="1">
        <v>18.417686462402344</v>
      </c>
      <c r="Z21" s="1">
        <v>19.533182144165039</v>
      </c>
      <c r="AA21" s="1">
        <v>50.141380310058594</v>
      </c>
      <c r="AB21" s="1">
        <v>53.178272247314453</v>
      </c>
      <c r="AC21" s="1">
        <v>400.08816528320312</v>
      </c>
      <c r="AD21" s="1">
        <v>6.788724422454834</v>
      </c>
      <c r="AE21" s="1">
        <v>8.7269315719604492</v>
      </c>
      <c r="AF21" s="1">
        <v>97.666786193847656</v>
      </c>
      <c r="AG21" s="1">
        <v>23.21208381652832</v>
      </c>
      <c r="AH21" s="1">
        <v>-0.23671910166740417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0.80017633056640614</v>
      </c>
      <c r="AQ21">
        <f t="shared" si="9"/>
        <v>9.1037577727264745E-4</v>
      </c>
      <c r="AR21">
        <f t="shared" si="10"/>
        <v>299.18510475158689</v>
      </c>
      <c r="AS21">
        <f t="shared" si="11"/>
        <v>300.18939056396482</v>
      </c>
      <c r="AT21">
        <f t="shared" si="12"/>
        <v>1.2898576240808381</v>
      </c>
      <c r="AU21">
        <f t="shared" si="13"/>
        <v>-0.28398250661804092</v>
      </c>
      <c r="AV21">
        <f t="shared" si="14"/>
        <v>3.3812740250597897</v>
      </c>
      <c r="AW21">
        <f t="shared" si="15"/>
        <v>34.620510788065502</v>
      </c>
      <c r="AX21">
        <f t="shared" si="16"/>
        <v>15.087328643900463</v>
      </c>
      <c r="AY21">
        <f t="shared" si="17"/>
        <v>26.537247657775879</v>
      </c>
      <c r="AZ21">
        <f t="shared" si="18"/>
        <v>3.4830294415666252</v>
      </c>
      <c r="BA21">
        <f t="shared" si="19"/>
        <v>5.8706593660836616E-2</v>
      </c>
      <c r="BB21">
        <f t="shared" si="20"/>
        <v>1.9077431241596496</v>
      </c>
      <c r="BC21">
        <f t="shared" si="21"/>
        <v>1.5752863174069756</v>
      </c>
      <c r="BD21">
        <f t="shared" si="22"/>
        <v>3.678629314869486E-2</v>
      </c>
      <c r="BE21">
        <f t="shared" si="23"/>
        <v>44.882494914329257</v>
      </c>
      <c r="BF21">
        <f t="shared" si="24"/>
        <v>1.1428245632273106</v>
      </c>
      <c r="BG21">
        <f t="shared" si="25"/>
        <v>56.00992707885397</v>
      </c>
      <c r="BH21">
        <f t="shared" si="26"/>
        <v>403.14649871596703</v>
      </c>
      <c r="BI21">
        <f t="shared" si="27"/>
        <v>-3.4801426869117279E-3</v>
      </c>
    </row>
    <row r="22" spans="1:61">
      <c r="A22" s="1">
        <v>19</v>
      </c>
      <c r="B22" s="1" t="s">
        <v>116</v>
      </c>
      <c r="C22" s="1" t="s">
        <v>98</v>
      </c>
      <c r="D22" s="1">
        <v>15</v>
      </c>
      <c r="E22" s="1" t="s">
        <v>78</v>
      </c>
      <c r="F22" s="1" t="s">
        <v>76</v>
      </c>
      <c r="G22" s="1">
        <v>0</v>
      </c>
      <c r="H22" s="1">
        <v>5769.5</v>
      </c>
      <c r="I22" s="1">
        <v>0</v>
      </c>
      <c r="J22">
        <f t="shared" si="0"/>
        <v>17.908989069693558</v>
      </c>
      <c r="K22">
        <f t="shared" si="1"/>
        <v>0.49198471578281905</v>
      </c>
      <c r="L22">
        <f t="shared" si="2"/>
        <v>300.28076518449251</v>
      </c>
      <c r="M22">
        <f t="shared" si="3"/>
        <v>6.4299193072182783</v>
      </c>
      <c r="N22">
        <f t="shared" si="4"/>
        <v>1.4171046103864375</v>
      </c>
      <c r="O22">
        <f t="shared" si="5"/>
        <v>29.307615280151367</v>
      </c>
      <c r="P22" s="1">
        <v>5</v>
      </c>
      <c r="Q22">
        <f t="shared" si="6"/>
        <v>1.6395652592182159</v>
      </c>
      <c r="R22" s="1">
        <v>1</v>
      </c>
      <c r="S22">
        <f t="shared" si="7"/>
        <v>3.2791305184364319</v>
      </c>
      <c r="T22" s="1">
        <v>29.289011001586914</v>
      </c>
      <c r="U22" s="1">
        <v>29.307615280151367</v>
      </c>
      <c r="V22" s="1">
        <v>29.261928558349609</v>
      </c>
      <c r="W22" s="1">
        <v>399.34442138671875</v>
      </c>
      <c r="X22" s="1">
        <v>373.96060180664062</v>
      </c>
      <c r="Y22" s="1">
        <v>19.592342376708984</v>
      </c>
      <c r="Z22" s="1">
        <v>27.406970977783203</v>
      </c>
      <c r="AA22" s="1">
        <v>46.791923522949219</v>
      </c>
      <c r="AB22" s="1">
        <v>65.455413818359375</v>
      </c>
      <c r="AC22" s="1">
        <v>400.12744140625</v>
      </c>
      <c r="AD22" s="1">
        <v>1356.0198974609375</v>
      </c>
      <c r="AE22" s="1">
        <v>1069.160888671875</v>
      </c>
      <c r="AF22" s="1">
        <v>97.66912841796875</v>
      </c>
      <c r="AG22" s="1">
        <v>23.21208381652832</v>
      </c>
      <c r="AH22" s="1">
        <v>-0.23671910166740417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0.80025488281250001</v>
      </c>
      <c r="AQ22">
        <f t="shared" si="9"/>
        <v>6.4299193072182787E-3</v>
      </c>
      <c r="AR22">
        <f t="shared" si="10"/>
        <v>302.45761528015134</v>
      </c>
      <c r="AS22">
        <f t="shared" si="11"/>
        <v>302.43901100158689</v>
      </c>
      <c r="AT22">
        <f t="shared" si="12"/>
        <v>257.64377728457475</v>
      </c>
      <c r="AU22">
        <f t="shared" si="13"/>
        <v>-0.27170830615724983</v>
      </c>
      <c r="AV22">
        <f t="shared" si="14"/>
        <v>4.0939195783630877</v>
      </c>
      <c r="AW22">
        <f t="shared" si="15"/>
        <v>41.916208782404837</v>
      </c>
      <c r="AX22">
        <f t="shared" si="16"/>
        <v>14.509237804621634</v>
      </c>
      <c r="AY22">
        <f t="shared" si="17"/>
        <v>29.298313140869141</v>
      </c>
      <c r="AZ22">
        <f t="shared" si="18"/>
        <v>4.091721460500815</v>
      </c>
      <c r="BA22">
        <f t="shared" si="19"/>
        <v>0.42779973454237874</v>
      </c>
      <c r="BB22">
        <f t="shared" si="20"/>
        <v>2.6768149679766502</v>
      </c>
      <c r="BC22">
        <f t="shared" si="21"/>
        <v>1.4149064925241648</v>
      </c>
      <c r="BD22">
        <f t="shared" si="22"/>
        <v>0.27248496714675519</v>
      </c>
      <c r="BE22">
        <f t="shared" si="23"/>
        <v>29.32816061625012</v>
      </c>
      <c r="BF22">
        <f t="shared" si="24"/>
        <v>0.80297433401755813</v>
      </c>
      <c r="BG22">
        <f t="shared" si="25"/>
        <v>68.820301104115174</v>
      </c>
      <c r="BH22">
        <f t="shared" si="26"/>
        <v>366.58756950184096</v>
      </c>
      <c r="BI22">
        <f t="shared" si="27"/>
        <v>3.3620944155893659E-2</v>
      </c>
    </row>
    <row r="23" spans="1:61">
      <c r="A23" s="1">
        <v>20</v>
      </c>
      <c r="B23" s="1" t="s">
        <v>117</v>
      </c>
      <c r="C23" s="1" t="s">
        <v>98</v>
      </c>
      <c r="D23" s="1">
        <v>15</v>
      </c>
      <c r="E23" s="1" t="s">
        <v>75</v>
      </c>
      <c r="F23" s="1" t="s">
        <v>76</v>
      </c>
      <c r="G23" s="1">
        <v>0</v>
      </c>
      <c r="H23" s="1">
        <v>5872</v>
      </c>
      <c r="I23" s="1">
        <v>0</v>
      </c>
      <c r="J23">
        <f t="shared" si="0"/>
        <v>-1.3473484672608704</v>
      </c>
      <c r="K23">
        <f t="shared" si="1"/>
        <v>6.2119062540996216E-2</v>
      </c>
      <c r="L23">
        <f t="shared" si="2"/>
        <v>424.04134991979384</v>
      </c>
      <c r="M23">
        <f t="shared" si="3"/>
        <v>1.0447512734624342</v>
      </c>
      <c r="N23">
        <f t="shared" si="4"/>
        <v>1.6230620443703643</v>
      </c>
      <c r="O23">
        <f t="shared" si="5"/>
        <v>27.379671096801758</v>
      </c>
      <c r="P23" s="1">
        <v>4.5</v>
      </c>
      <c r="Q23">
        <f t="shared" si="6"/>
        <v>1.7493478804826736</v>
      </c>
      <c r="R23" s="1">
        <v>1</v>
      </c>
      <c r="S23">
        <f t="shared" si="7"/>
        <v>3.4986957609653473</v>
      </c>
      <c r="T23" s="1">
        <v>29.284845352172852</v>
      </c>
      <c r="U23" s="1">
        <v>27.379671096801758</v>
      </c>
      <c r="V23" s="1">
        <v>29.344383239746094</v>
      </c>
      <c r="W23" s="1">
        <v>399.02178955078125</v>
      </c>
      <c r="X23" s="1">
        <v>400.06692504882812</v>
      </c>
      <c r="Y23" s="1">
        <v>19.702590942382812</v>
      </c>
      <c r="Z23" s="1">
        <v>20.852970123291016</v>
      </c>
      <c r="AA23" s="1">
        <v>47.066516876220703</v>
      </c>
      <c r="AB23" s="1">
        <v>49.814601898193359</v>
      </c>
      <c r="AC23" s="1">
        <v>400.15875244140625</v>
      </c>
      <c r="AD23" s="1">
        <v>5.8683152198791504</v>
      </c>
      <c r="AE23" s="1">
        <v>17.676948547363281</v>
      </c>
      <c r="AF23" s="1">
        <v>97.669082641601562</v>
      </c>
      <c r="AG23" s="1">
        <v>23.21208381652832</v>
      </c>
      <c r="AH23" s="1">
        <v>-0.23671910166740417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0.88924167209201377</v>
      </c>
      <c r="AQ23">
        <f t="shared" si="9"/>
        <v>1.0447512734624341E-3</v>
      </c>
      <c r="AR23">
        <f t="shared" si="10"/>
        <v>300.52967109680174</v>
      </c>
      <c r="AS23">
        <f t="shared" si="11"/>
        <v>302.43484535217283</v>
      </c>
      <c r="AT23">
        <f t="shared" si="12"/>
        <v>1.1149798777858848</v>
      </c>
      <c r="AU23">
        <f t="shared" si="13"/>
        <v>-0.22105170887272463</v>
      </c>
      <c r="AV23">
        <f t="shared" si="14"/>
        <v>3.659752506664923</v>
      </c>
      <c r="AW23">
        <f t="shared" si="15"/>
        <v>37.470941752309173</v>
      </c>
      <c r="AX23">
        <f t="shared" si="16"/>
        <v>16.617971629018157</v>
      </c>
      <c r="AY23">
        <f t="shared" si="17"/>
        <v>28.332258224487305</v>
      </c>
      <c r="AZ23">
        <f t="shared" si="18"/>
        <v>3.8689679062912741</v>
      </c>
      <c r="BA23">
        <f t="shared" si="19"/>
        <v>6.103538419145136E-2</v>
      </c>
      <c r="BB23">
        <f t="shared" si="20"/>
        <v>2.0366904622945587</v>
      </c>
      <c r="BC23">
        <f t="shared" si="21"/>
        <v>1.8322774439967153</v>
      </c>
      <c r="BD23">
        <f t="shared" si="22"/>
        <v>3.8243018855440007E-2</v>
      </c>
      <c r="BE23">
        <f t="shared" si="23"/>
        <v>41.415729648772633</v>
      </c>
      <c r="BF23">
        <f t="shared" si="24"/>
        <v>1.0599260357952351</v>
      </c>
      <c r="BG23">
        <f t="shared" si="25"/>
        <v>55.115808373252804</v>
      </c>
      <c r="BH23">
        <f t="shared" si="26"/>
        <v>400.5868103303938</v>
      </c>
      <c r="BI23">
        <f t="shared" si="27"/>
        <v>-1.8537854472117567E-3</v>
      </c>
    </row>
    <row r="24" spans="1:61">
      <c r="A24" s="1">
        <v>24</v>
      </c>
      <c r="B24" s="1" t="s">
        <v>121</v>
      </c>
      <c r="C24" s="1" t="s">
        <v>98</v>
      </c>
      <c r="D24" s="1">
        <v>9</v>
      </c>
      <c r="E24" s="1" t="s">
        <v>78</v>
      </c>
      <c r="F24" s="1" t="s">
        <v>76</v>
      </c>
      <c r="G24" s="1">
        <v>0</v>
      </c>
      <c r="H24" s="1">
        <v>8189</v>
      </c>
      <c r="I24" s="1">
        <v>0</v>
      </c>
      <c r="J24">
        <f t="shared" si="0"/>
        <v>12.530301231332611</v>
      </c>
      <c r="K24">
        <f t="shared" si="1"/>
        <v>0.41199186137650162</v>
      </c>
      <c r="L24">
        <f t="shared" si="2"/>
        <v>319.95212261583021</v>
      </c>
      <c r="M24">
        <f t="shared" si="3"/>
        <v>6.6323460447373375</v>
      </c>
      <c r="N24">
        <f t="shared" si="4"/>
        <v>1.6894498719863149</v>
      </c>
      <c r="O24">
        <f t="shared" si="5"/>
        <v>31.412174224853516</v>
      </c>
      <c r="P24" s="1">
        <v>4.5</v>
      </c>
      <c r="Q24">
        <f t="shared" si="6"/>
        <v>1.7493478804826736</v>
      </c>
      <c r="R24" s="1">
        <v>1</v>
      </c>
      <c r="S24">
        <f t="shared" si="7"/>
        <v>3.4986957609653473</v>
      </c>
      <c r="T24" s="1">
        <v>31.520774841308594</v>
      </c>
      <c r="U24" s="1">
        <v>31.412174224853516</v>
      </c>
      <c r="V24" s="1">
        <v>31.475181579589844</v>
      </c>
      <c r="W24" s="1">
        <v>400.447265625</v>
      </c>
      <c r="X24" s="1">
        <v>383.49383544921875</v>
      </c>
      <c r="Y24" s="1">
        <v>22.75538444519043</v>
      </c>
      <c r="Z24" s="1">
        <v>29.991054534912109</v>
      </c>
      <c r="AA24" s="1">
        <v>47.823116302490234</v>
      </c>
      <c r="AB24" s="1">
        <v>63.029731750488281</v>
      </c>
      <c r="AC24" s="1">
        <v>400.10748291015625</v>
      </c>
      <c r="AD24" s="1">
        <v>1644.6500244140625</v>
      </c>
      <c r="AE24" s="1">
        <v>1307.718017578125</v>
      </c>
      <c r="AF24" s="1">
        <v>97.663871765136719</v>
      </c>
      <c r="AG24" s="1">
        <v>21.66221809387207</v>
      </c>
      <c r="AH24" s="1">
        <v>-0.23080632090568542</v>
      </c>
      <c r="AI24" s="1">
        <v>0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0.88912773980034709</v>
      </c>
      <c r="AQ24">
        <f t="shared" si="9"/>
        <v>6.6323460447373379E-3</v>
      </c>
      <c r="AR24">
        <f t="shared" si="10"/>
        <v>304.56217422485349</v>
      </c>
      <c r="AS24">
        <f t="shared" si="11"/>
        <v>304.67077484130857</v>
      </c>
      <c r="AT24">
        <f t="shared" si="12"/>
        <v>312.48350071752066</v>
      </c>
      <c r="AU24">
        <f t="shared" si="13"/>
        <v>0.20883314222861316</v>
      </c>
      <c r="AV24">
        <f t="shared" si="14"/>
        <v>4.618492376185193</v>
      </c>
      <c r="AW24">
        <f t="shared" si="15"/>
        <v>47.289671121085604</v>
      </c>
      <c r="AX24">
        <f t="shared" si="16"/>
        <v>17.298616586173495</v>
      </c>
      <c r="AY24">
        <f t="shared" si="17"/>
        <v>31.466474533081055</v>
      </c>
      <c r="AZ24">
        <f t="shared" si="18"/>
        <v>4.6327674892952251</v>
      </c>
      <c r="BA24">
        <f t="shared" si="19"/>
        <v>0.36858842182005086</v>
      </c>
      <c r="BB24">
        <f t="shared" si="20"/>
        <v>2.9290425041988781</v>
      </c>
      <c r="BC24">
        <f t="shared" si="21"/>
        <v>1.703724985096347</v>
      </c>
      <c r="BD24">
        <f t="shared" si="22"/>
        <v>0.23391012104338949</v>
      </c>
      <c r="BE24">
        <f t="shared" si="23"/>
        <v>31.247763074135744</v>
      </c>
      <c r="BF24">
        <f t="shared" si="24"/>
        <v>0.83430838527311202</v>
      </c>
      <c r="BG24">
        <f t="shared" si="25"/>
        <v>65.958221076200061</v>
      </c>
      <c r="BH24">
        <f t="shared" si="26"/>
        <v>378.65891757752831</v>
      </c>
      <c r="BI24">
        <f t="shared" si="27"/>
        <v>2.1826407365631413E-2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"/>
  <sheetViews>
    <sheetView workbookViewId="0">
      <selection sqref="A1:BI1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4</v>
      </c>
      <c r="B2" s="1" t="s">
        <v>100</v>
      </c>
      <c r="C2" s="1" t="s">
        <v>98</v>
      </c>
      <c r="D2" s="1">
        <v>27</v>
      </c>
      <c r="E2" s="1" t="s">
        <v>75</v>
      </c>
      <c r="F2" s="1" t="s">
        <v>101</v>
      </c>
      <c r="G2" s="1">
        <v>0</v>
      </c>
      <c r="H2" s="1">
        <v>681.5</v>
      </c>
      <c r="I2" s="1">
        <v>0</v>
      </c>
      <c r="J2">
        <f t="shared" ref="J2:J11" si="0">(W2-X2*(1000-Y2)/(1000-Z2))*AP2</f>
        <v>-12.392284303493218</v>
      </c>
      <c r="K2">
        <f t="shared" ref="K2:K11" si="1">IF(BA2&lt;&gt;0,1/(1/BA2-1/S2),0)</f>
        <v>6.1775582358278514E-2</v>
      </c>
      <c r="L2">
        <f t="shared" ref="L2:L11" si="2">((BD2-AQ2/2)*X2-J2)/(BD2+AQ2/2)</f>
        <v>726.81941572152118</v>
      </c>
      <c r="M2">
        <f t="shared" ref="M2:M11" si="3">AQ2*1000</f>
        <v>0.8376598421091338</v>
      </c>
      <c r="N2">
        <f t="shared" ref="N2:N11" si="4">(AV2-BB2)</f>
        <v>1.3129151205897167</v>
      </c>
      <c r="O2">
        <f t="shared" ref="O2:O11" si="5">(U2+AU2*I2)</f>
        <v>24.755918502807617</v>
      </c>
      <c r="P2" s="1">
        <v>4.5</v>
      </c>
      <c r="Q2">
        <f t="shared" ref="Q2:Q11" si="6">(P2*AJ2+AK2)</f>
        <v>1.7493478804826736</v>
      </c>
      <c r="R2" s="1">
        <v>1</v>
      </c>
      <c r="S2">
        <f t="shared" ref="S2:S11" si="7">Q2*(R2+1)*(R2+1)/(R2*R2+1)</f>
        <v>3.4986957609653473</v>
      </c>
      <c r="T2" s="1">
        <v>25.227436065673828</v>
      </c>
      <c r="U2" s="1">
        <v>24.755918502807617</v>
      </c>
      <c r="V2" s="1">
        <v>25.214357376098633</v>
      </c>
      <c r="W2" s="1">
        <v>400.013671875</v>
      </c>
      <c r="X2" s="1">
        <v>413.5618896484375</v>
      </c>
      <c r="Y2" s="1">
        <v>17.726837158203125</v>
      </c>
      <c r="Z2" s="1">
        <v>18.651397705078125</v>
      </c>
      <c r="AA2" s="1">
        <v>53.6922607421875</v>
      </c>
      <c r="AB2" s="1">
        <v>56.492630004882812</v>
      </c>
      <c r="AC2" s="1">
        <v>400.09963989257812</v>
      </c>
      <c r="AD2" s="1">
        <v>9.4122762680053711</v>
      </c>
      <c r="AE2" s="1">
        <v>12.135514259338379</v>
      </c>
      <c r="AF2" s="1">
        <v>97.621917724609375</v>
      </c>
      <c r="AG2" s="1">
        <v>23.21208381652832</v>
      </c>
      <c r="AH2" s="1">
        <v>-0.23671910166740417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11" si="8">AC2*0.000001/(P2*0.0001)</f>
        <v>0.88911031087239567</v>
      </c>
      <c r="AQ2">
        <f t="shared" ref="AQ2:AQ11" si="9">(Z2-Y2)/(1000-Z2)*AP2</f>
        <v>8.3765984210913377E-4</v>
      </c>
      <c r="AR2">
        <f t="shared" ref="AR2:AR11" si="10">(U2+273.15)</f>
        <v>297.90591850280759</v>
      </c>
      <c r="AS2">
        <f t="shared" ref="AS2:AS11" si="11">(T2+273.15)</f>
        <v>298.37743606567381</v>
      </c>
      <c r="AT2">
        <f t="shared" ref="AT2:AT11" si="12">(AD2*AL2+AE2*AM2)*AN2</f>
        <v>1.7883324684804052</v>
      </c>
      <c r="AU2">
        <f t="shared" ref="AU2:AU11" si="13">((AT2+0.00000010773*(AS2^4-AR2^4))-AQ2*44100)/(Q2*51.4+0.00000043092*AR2^3)</f>
        <v>-0.29383015967758186</v>
      </c>
      <c r="AV2">
        <f t="shared" ref="AV2:AV11" si="14">0.61365*EXP(17.502*O2/(240.97+O2))</f>
        <v>3.1337003328038215</v>
      </c>
      <c r="AW2">
        <f t="shared" ref="AW2:AW11" si="15">AV2*1000/AF2</f>
        <v>32.100376696593528</v>
      </c>
      <c r="AX2">
        <f t="shared" ref="AX2:AX11" si="16">(AW2-Z2)</f>
        <v>13.448978991515403</v>
      </c>
      <c r="AY2">
        <f t="shared" ref="AY2:AY11" si="17">IF(I2,U2,(T2+U2)/2)</f>
        <v>24.991677284240723</v>
      </c>
      <c r="AZ2">
        <f t="shared" ref="AZ2:AZ11" si="18">0.61365*EXP(17.502*AY2/(240.97+AY2))</f>
        <v>3.1781001990326252</v>
      </c>
      <c r="BA2">
        <f t="shared" ref="BA2:BA11" si="19">IF(AX2&lt;&gt;0,(1000-(AW2+Z2)/2)/AX2*AQ2,0)</f>
        <v>6.0703751634837808E-2</v>
      </c>
      <c r="BB2">
        <f t="shared" ref="BB2:BB11" si="20">Z2*AF2/1000</f>
        <v>1.8207852122141048</v>
      </c>
      <c r="BC2">
        <f t="shared" ref="BC2:BC11" si="21">(AZ2-BB2)</f>
        <v>1.3573149868185204</v>
      </c>
      <c r="BD2">
        <f t="shared" ref="BD2:BD11" si="22">1/(1.6/K2+1.37/S2)</f>
        <v>3.803470786720476E-2</v>
      </c>
      <c r="BE2">
        <f t="shared" ref="BE2:BE11" si="23">L2*AF2*0.001</f>
        <v>70.953505202215013</v>
      </c>
      <c r="BF2">
        <f t="shared" ref="BF2:BF11" si="24">L2/X2</f>
        <v>1.7574622660211245</v>
      </c>
      <c r="BG2">
        <f t="shared" ref="BG2:BG11" si="25">(1-AQ2*AF2/AV2/K2)*100</f>
        <v>57.758365100930341</v>
      </c>
      <c r="BH2">
        <f t="shared" ref="BH2:BH11" si="26">(X2-J2/(S2/1.35))</f>
        <v>418.34355257448163</v>
      </c>
      <c r="BI2">
        <f t="shared" ref="BI2:BI11" si="27">J2*BG2/100/BH2</f>
        <v>-1.7109336975099108E-2</v>
      </c>
    </row>
    <row r="3" spans="1:61">
      <c r="A3" s="1">
        <v>5</v>
      </c>
      <c r="B3" s="1" t="s">
        <v>102</v>
      </c>
      <c r="C3" s="1" t="s">
        <v>98</v>
      </c>
      <c r="D3" s="1">
        <v>27</v>
      </c>
      <c r="E3" s="1" t="s">
        <v>78</v>
      </c>
      <c r="F3" s="1" t="s">
        <v>101</v>
      </c>
      <c r="G3" s="1">
        <v>0</v>
      </c>
      <c r="H3" s="1">
        <v>860.5</v>
      </c>
      <c r="I3" s="1">
        <v>0</v>
      </c>
      <c r="J3">
        <f t="shared" si="0"/>
        <v>19.538033449805376</v>
      </c>
      <c r="K3">
        <f t="shared" si="1"/>
        <v>0.99746894835791267</v>
      </c>
      <c r="L3">
        <f t="shared" si="2"/>
        <v>346.81715645579322</v>
      </c>
      <c r="M3">
        <f t="shared" si="3"/>
        <v>10.252963646761579</v>
      </c>
      <c r="N3">
        <f t="shared" si="4"/>
        <v>1.1780880794844149</v>
      </c>
      <c r="O3">
        <f t="shared" si="5"/>
        <v>25.442926406860352</v>
      </c>
      <c r="P3" s="1">
        <v>1.5</v>
      </c>
      <c r="Q3">
        <f t="shared" si="6"/>
        <v>2.4080436080694199</v>
      </c>
      <c r="R3" s="1">
        <v>1</v>
      </c>
      <c r="S3">
        <f t="shared" si="7"/>
        <v>4.8160872161388397</v>
      </c>
      <c r="T3" s="1">
        <v>25.608108520507812</v>
      </c>
      <c r="U3" s="1">
        <v>25.442926406860352</v>
      </c>
      <c r="V3" s="1">
        <v>25.567079544067383</v>
      </c>
      <c r="W3" s="1">
        <v>399.683837890625</v>
      </c>
      <c r="X3" s="1">
        <v>390.85696411132812</v>
      </c>
      <c r="Y3" s="1">
        <v>17.611946105957031</v>
      </c>
      <c r="Z3" s="1">
        <v>21.37348747253418</v>
      </c>
      <c r="AA3" s="1">
        <v>52.151176452636719</v>
      </c>
      <c r="AB3" s="1">
        <v>63.289573669433594</v>
      </c>
      <c r="AC3" s="1">
        <v>400.12142944335938</v>
      </c>
      <c r="AD3" s="1">
        <v>1096.4383544921875</v>
      </c>
      <c r="AE3" s="1">
        <v>377.18698120117188</v>
      </c>
      <c r="AF3" s="1">
        <v>97.622344970703125</v>
      </c>
      <c r="AG3" s="1">
        <v>23.21208381652832</v>
      </c>
      <c r="AH3" s="1">
        <v>-0.23671910166740417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2.6674761962890621</v>
      </c>
      <c r="AQ3">
        <f t="shared" si="9"/>
        <v>1.0252963646761579E-2</v>
      </c>
      <c r="AR3">
        <f t="shared" si="10"/>
        <v>298.59292640686033</v>
      </c>
      <c r="AS3">
        <f t="shared" si="11"/>
        <v>298.75810852050779</v>
      </c>
      <c r="AT3">
        <f t="shared" si="12"/>
        <v>208.32328473940288</v>
      </c>
      <c r="AU3">
        <f t="shared" si="13"/>
        <v>-1.7888667500245159</v>
      </c>
      <c r="AV3">
        <f t="shared" si="14"/>
        <v>3.2646180467551482</v>
      </c>
      <c r="AW3">
        <f t="shared" si="15"/>
        <v>33.44129919983866</v>
      </c>
      <c r="AX3">
        <f t="shared" si="16"/>
        <v>12.06781172730448</v>
      </c>
      <c r="AY3">
        <f t="shared" si="17"/>
        <v>25.525517463684082</v>
      </c>
      <c r="AZ3">
        <f t="shared" si="18"/>
        <v>3.280674020258628</v>
      </c>
      <c r="BA3">
        <f t="shared" si="19"/>
        <v>0.82632683245055438</v>
      </c>
      <c r="BB3">
        <f t="shared" si="20"/>
        <v>2.0865299672707334</v>
      </c>
      <c r="BC3">
        <f t="shared" si="21"/>
        <v>1.1941440529878946</v>
      </c>
      <c r="BD3">
        <f t="shared" si="22"/>
        <v>0.52951426588577177</v>
      </c>
      <c r="BE3">
        <f t="shared" si="23"/>
        <v>33.857104089285762</v>
      </c>
      <c r="BF3">
        <f t="shared" si="24"/>
        <v>0.88732500198463649</v>
      </c>
      <c r="BG3">
        <f t="shared" si="25"/>
        <v>69.262616816276633</v>
      </c>
      <c r="BH3">
        <f t="shared" si="26"/>
        <v>385.38024743791544</v>
      </c>
      <c r="BI3">
        <f t="shared" si="27"/>
        <v>3.5114807600394045E-2</v>
      </c>
    </row>
    <row r="4" spans="1:61">
      <c r="A4" s="1">
        <v>6</v>
      </c>
      <c r="B4" s="1" t="s">
        <v>103</v>
      </c>
      <c r="C4" s="1" t="s">
        <v>98</v>
      </c>
      <c r="D4" s="1">
        <v>26</v>
      </c>
      <c r="E4" s="1" t="s">
        <v>78</v>
      </c>
      <c r="F4" s="1" t="s">
        <v>101</v>
      </c>
      <c r="G4" s="1">
        <v>0</v>
      </c>
      <c r="H4" s="1">
        <v>2188</v>
      </c>
      <c r="I4" s="1">
        <v>0</v>
      </c>
      <c r="J4">
        <f t="shared" si="0"/>
        <v>17.119180548645186</v>
      </c>
      <c r="K4">
        <f t="shared" si="1"/>
        <v>0.60694425465355806</v>
      </c>
      <c r="L4">
        <f t="shared" si="2"/>
        <v>333.18776112448387</v>
      </c>
      <c r="M4">
        <f t="shared" si="3"/>
        <v>8.5713388295666224</v>
      </c>
      <c r="N4">
        <f t="shared" si="4"/>
        <v>1.5081788427134559</v>
      </c>
      <c r="O4">
        <f t="shared" si="5"/>
        <v>26.823980331420898</v>
      </c>
      <c r="P4" s="1">
        <v>1.5</v>
      </c>
      <c r="Q4">
        <f t="shared" si="6"/>
        <v>2.4080436080694199</v>
      </c>
      <c r="R4" s="1">
        <v>1</v>
      </c>
      <c r="S4">
        <f t="shared" si="7"/>
        <v>4.8160872161388397</v>
      </c>
      <c r="T4" s="1">
        <v>26.479852676391602</v>
      </c>
      <c r="U4" s="1">
        <v>26.823980331420898</v>
      </c>
      <c r="V4" s="1">
        <v>26.386293411254883</v>
      </c>
      <c r="W4" s="1">
        <v>399.94384765625</v>
      </c>
      <c r="X4" s="1">
        <v>392.26675415039062</v>
      </c>
      <c r="Y4" s="1">
        <v>17.689121246337891</v>
      </c>
      <c r="Z4" s="1">
        <v>20.834993362426758</v>
      </c>
      <c r="AA4" s="1">
        <v>49.751613616943359</v>
      </c>
      <c r="AB4" s="1">
        <v>58.599552154541016</v>
      </c>
      <c r="AC4" s="1">
        <v>400.17941284179688</v>
      </c>
      <c r="AD4" s="1">
        <v>581.0753173828125</v>
      </c>
      <c r="AE4" s="1">
        <v>1037.7313232421875</v>
      </c>
      <c r="AF4" s="1">
        <v>97.631217956542969</v>
      </c>
      <c r="AG4" s="1">
        <v>23.21208381652832</v>
      </c>
      <c r="AH4" s="1">
        <v>-0.23671910166740417</v>
      </c>
      <c r="AI4" s="1">
        <v>1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2.6678627522786456</v>
      </c>
      <c r="AQ4">
        <f t="shared" si="9"/>
        <v>8.5713388295666233E-3</v>
      </c>
      <c r="AR4">
        <f t="shared" si="10"/>
        <v>299.97398033142088</v>
      </c>
      <c r="AS4">
        <f t="shared" si="11"/>
        <v>299.62985267639158</v>
      </c>
      <c r="AT4">
        <f t="shared" si="12"/>
        <v>110.40430891734286</v>
      </c>
      <c r="AU4">
        <f t="shared" si="13"/>
        <v>-2.0057395887671889</v>
      </c>
      <c r="AV4">
        <f t="shared" si="14"/>
        <v>3.5423246208036687</v>
      </c>
      <c r="AW4">
        <f t="shared" si="15"/>
        <v>36.282704394616971</v>
      </c>
      <c r="AX4">
        <f t="shared" si="16"/>
        <v>15.447711032190213</v>
      </c>
      <c r="AY4">
        <f t="shared" si="17"/>
        <v>26.65191650390625</v>
      </c>
      <c r="AZ4">
        <f t="shared" si="18"/>
        <v>3.5066376872794511</v>
      </c>
      <c r="BA4">
        <f t="shared" si="19"/>
        <v>0.53901521344459447</v>
      </c>
      <c r="BB4">
        <f t="shared" si="20"/>
        <v>2.0341457780902128</v>
      </c>
      <c r="BC4">
        <f t="shared" si="21"/>
        <v>1.4724919091892383</v>
      </c>
      <c r="BD4">
        <f t="shared" si="22"/>
        <v>0.34239308662056694</v>
      </c>
      <c r="BE4">
        <f t="shared" si="23"/>
        <v>32.529526926797061</v>
      </c>
      <c r="BF4">
        <f t="shared" si="24"/>
        <v>0.84939077196622037</v>
      </c>
      <c r="BG4">
        <f t="shared" si="25"/>
        <v>61.077546532601957</v>
      </c>
      <c r="BH4">
        <f t="shared" si="26"/>
        <v>387.46806743574274</v>
      </c>
      <c r="BI4">
        <f t="shared" si="27"/>
        <v>2.6985386266270606E-2</v>
      </c>
    </row>
    <row r="5" spans="1:61">
      <c r="A5" s="1">
        <v>7</v>
      </c>
      <c r="B5" s="1" t="s">
        <v>104</v>
      </c>
      <c r="C5" s="1" t="s">
        <v>98</v>
      </c>
      <c r="D5" s="1">
        <v>26</v>
      </c>
      <c r="E5" s="1" t="s">
        <v>75</v>
      </c>
      <c r="F5" s="1" t="s">
        <v>101</v>
      </c>
      <c r="G5" s="1">
        <v>0</v>
      </c>
      <c r="H5" s="1">
        <v>2327</v>
      </c>
      <c r="I5" s="1">
        <v>0</v>
      </c>
      <c r="J5">
        <f t="shared" si="0"/>
        <v>-2.4121094963340988</v>
      </c>
      <c r="K5">
        <f t="shared" si="1"/>
        <v>5.6452771330795321E-2</v>
      </c>
      <c r="L5">
        <f t="shared" si="2"/>
        <v>458.91731788145057</v>
      </c>
      <c r="M5">
        <f t="shared" si="3"/>
        <v>0.93701178699736365</v>
      </c>
      <c r="N5">
        <f t="shared" si="4"/>
        <v>1.599872218260578</v>
      </c>
      <c r="O5">
        <f t="shared" si="5"/>
        <v>26.159475326538086</v>
      </c>
      <c r="P5" s="1">
        <v>3.5</v>
      </c>
      <c r="Q5">
        <f t="shared" si="6"/>
        <v>1.9689131230115891</v>
      </c>
      <c r="R5" s="1">
        <v>1</v>
      </c>
      <c r="S5">
        <f t="shared" si="7"/>
        <v>3.9378262460231781</v>
      </c>
      <c r="T5" s="1">
        <v>26.658815383911133</v>
      </c>
      <c r="U5" s="1">
        <v>26.159475326538086</v>
      </c>
      <c r="V5" s="1">
        <v>26.662979125976562</v>
      </c>
      <c r="W5" s="1">
        <v>399.49465942382812</v>
      </c>
      <c r="X5" s="1">
        <v>401.2757568359375</v>
      </c>
      <c r="Y5" s="1">
        <v>17.697118759155273</v>
      </c>
      <c r="Z5" s="1">
        <v>18.501609802246094</v>
      </c>
      <c r="AA5" s="1">
        <v>49.252681732177734</v>
      </c>
      <c r="AB5" s="1">
        <v>51.491657257080078</v>
      </c>
      <c r="AC5" s="1">
        <v>400.11190795898438</v>
      </c>
      <c r="AD5" s="1">
        <v>6.4576587677001953</v>
      </c>
      <c r="AE5" s="1">
        <v>13.227153778076172</v>
      </c>
      <c r="AF5" s="1">
        <v>97.632560729980469</v>
      </c>
      <c r="AG5" s="1">
        <v>23.21208381652832</v>
      </c>
      <c r="AH5" s="1">
        <v>-0.23671910166740417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1.1431768798828124</v>
      </c>
      <c r="AQ5">
        <f t="shared" si="9"/>
        <v>9.3701178699736362E-4</v>
      </c>
      <c r="AR5">
        <f t="shared" si="10"/>
        <v>299.30947532653806</v>
      </c>
      <c r="AS5">
        <f t="shared" si="11"/>
        <v>299.80881538391111</v>
      </c>
      <c r="AT5">
        <f t="shared" si="12"/>
        <v>1.2269551504667788</v>
      </c>
      <c r="AU5">
        <f t="shared" si="13"/>
        <v>-0.30429285351328678</v>
      </c>
      <c r="AV5">
        <f t="shared" si="14"/>
        <v>3.4062317608807717</v>
      </c>
      <c r="AW5">
        <f t="shared" si="15"/>
        <v>34.888276364083985</v>
      </c>
      <c r="AX5">
        <f t="shared" si="16"/>
        <v>16.386666561837892</v>
      </c>
      <c r="AY5">
        <f t="shared" si="17"/>
        <v>26.409145355224609</v>
      </c>
      <c r="AZ5">
        <f t="shared" si="18"/>
        <v>3.4568197156351208</v>
      </c>
      <c r="BA5">
        <f t="shared" si="19"/>
        <v>5.56549013329607E-2</v>
      </c>
      <c r="BB5">
        <f t="shared" si="20"/>
        <v>1.8063595426201937</v>
      </c>
      <c r="BC5">
        <f t="shared" si="21"/>
        <v>1.6504601730149271</v>
      </c>
      <c r="BD5">
        <f t="shared" si="22"/>
        <v>3.4855127703704809E-2</v>
      </c>
      <c r="BE5">
        <f t="shared" si="23"/>
        <v>44.805272908100477</v>
      </c>
      <c r="BF5">
        <f t="shared" si="24"/>
        <v>1.1436457599632164</v>
      </c>
      <c r="BG5">
        <f t="shared" si="25"/>
        <v>52.424838265745642</v>
      </c>
      <c r="BH5">
        <f t="shared" si="26"/>
        <v>402.10269728902114</v>
      </c>
      <c r="BI5">
        <f t="shared" si="27"/>
        <v>-3.144829693437547E-3</v>
      </c>
    </row>
    <row r="6" spans="1:61">
      <c r="A6" s="1">
        <v>14</v>
      </c>
      <c r="B6" s="1" t="s">
        <v>112</v>
      </c>
      <c r="C6" s="1" t="s">
        <v>98</v>
      </c>
      <c r="D6" s="1">
        <v>18</v>
      </c>
      <c r="E6" s="1" t="s">
        <v>78</v>
      </c>
      <c r="F6" s="1" t="s">
        <v>101</v>
      </c>
      <c r="G6" s="1">
        <v>0</v>
      </c>
      <c r="H6" s="1">
        <v>4231</v>
      </c>
      <c r="I6" s="1">
        <v>0</v>
      </c>
      <c r="J6">
        <f t="shared" si="0"/>
        <v>23.17375103425907</v>
      </c>
      <c r="K6">
        <f t="shared" si="1"/>
        <v>1.2223271061571559</v>
      </c>
      <c r="L6">
        <f t="shared" si="2"/>
        <v>340.87678951825387</v>
      </c>
      <c r="M6">
        <f t="shared" si="3"/>
        <v>12.449314475329111</v>
      </c>
      <c r="N6">
        <f t="shared" si="4"/>
        <v>1.2204854923297974</v>
      </c>
      <c r="O6">
        <f t="shared" si="5"/>
        <v>27.175519943237305</v>
      </c>
      <c r="P6" s="1">
        <v>2</v>
      </c>
      <c r="Q6">
        <f t="shared" si="6"/>
        <v>2.2982609868049622</v>
      </c>
      <c r="R6" s="1">
        <v>1</v>
      </c>
      <c r="S6">
        <f t="shared" si="7"/>
        <v>4.5965219736099243</v>
      </c>
      <c r="T6" s="1">
        <v>27.525156021118164</v>
      </c>
      <c r="U6" s="1">
        <v>27.175519943237305</v>
      </c>
      <c r="V6" s="1">
        <v>27.479747772216797</v>
      </c>
      <c r="W6" s="1">
        <v>399.36441040039062</v>
      </c>
      <c r="X6" s="1">
        <v>385.38262939453125</v>
      </c>
      <c r="Y6" s="1">
        <v>18.459640502929688</v>
      </c>
      <c r="Z6" s="1">
        <v>24.529884338378906</v>
      </c>
      <c r="AA6" s="1">
        <v>48.844627380371094</v>
      </c>
      <c r="AB6" s="1">
        <v>64.906623840332031</v>
      </c>
      <c r="AC6" s="1">
        <v>400.11355590820312</v>
      </c>
      <c r="AD6" s="1">
        <v>1205.6646728515625</v>
      </c>
      <c r="AE6" s="1">
        <v>1361.85986328125</v>
      </c>
      <c r="AF6" s="1">
        <v>97.666061401367188</v>
      </c>
      <c r="AG6" s="1">
        <v>23.21208381652832</v>
      </c>
      <c r="AH6" s="1">
        <v>-0.23671910166740417</v>
      </c>
      <c r="AI6" s="1">
        <v>1</v>
      </c>
      <c r="AJ6" s="1">
        <v>-0.21956524252891541</v>
      </c>
      <c r="AK6" s="1">
        <v>2.737391471862793</v>
      </c>
      <c r="AL6" s="1">
        <v>1</v>
      </c>
      <c r="AM6" s="1">
        <v>0</v>
      </c>
      <c r="AN6" s="1">
        <v>0.18999999761581421</v>
      </c>
      <c r="AO6" s="1">
        <v>111115</v>
      </c>
      <c r="AP6">
        <f t="shared" si="8"/>
        <v>2.0005677795410155</v>
      </c>
      <c r="AQ6">
        <f t="shared" si="9"/>
        <v>1.2449314475329111E-2</v>
      </c>
      <c r="AR6">
        <f t="shared" si="10"/>
        <v>300.32551994323728</v>
      </c>
      <c r="AS6">
        <f t="shared" si="11"/>
        <v>300.67515602111814</v>
      </c>
      <c r="AT6">
        <f t="shared" si="12"/>
        <v>229.07628496726829</v>
      </c>
      <c r="AU6">
        <f t="shared" si="13"/>
        <v>-2.4332968839936941</v>
      </c>
      <c r="AV6">
        <f t="shared" si="14"/>
        <v>3.6162226822903469</v>
      </c>
      <c r="AW6">
        <f t="shared" si="15"/>
        <v>37.026400270500972</v>
      </c>
      <c r="AX6">
        <f t="shared" si="16"/>
        <v>12.496515932122065</v>
      </c>
      <c r="AY6">
        <f t="shared" si="17"/>
        <v>27.350337982177734</v>
      </c>
      <c r="AZ6">
        <f t="shared" si="18"/>
        <v>3.6534700013948544</v>
      </c>
      <c r="BA6">
        <f t="shared" si="19"/>
        <v>0.96556094261432468</v>
      </c>
      <c r="BB6">
        <f t="shared" si="20"/>
        <v>2.3957371899605495</v>
      </c>
      <c r="BC6">
        <f t="shared" si="21"/>
        <v>1.2577328114343049</v>
      </c>
      <c r="BD6">
        <f t="shared" si="22"/>
        <v>0.62226591071205317</v>
      </c>
      <c r="BE6">
        <f t="shared" si="23"/>
        <v>33.292093455390699</v>
      </c>
      <c r="BF6">
        <f t="shared" si="24"/>
        <v>0.88451518962803322</v>
      </c>
      <c r="BG6">
        <f t="shared" si="25"/>
        <v>72.492792528168849</v>
      </c>
      <c r="BH6">
        <f t="shared" si="26"/>
        <v>378.57649117179147</v>
      </c>
      <c r="BI6">
        <f t="shared" si="27"/>
        <v>4.4374914053066691E-2</v>
      </c>
    </row>
    <row r="7" spans="1:61">
      <c r="A7" s="1">
        <v>15</v>
      </c>
      <c r="B7" s="1" t="s">
        <v>113</v>
      </c>
      <c r="C7" s="1" t="s">
        <v>98</v>
      </c>
      <c r="D7" s="1">
        <v>18</v>
      </c>
      <c r="E7" s="1" t="s">
        <v>75</v>
      </c>
      <c r="F7" s="1" t="s">
        <v>101</v>
      </c>
      <c r="G7" s="1">
        <v>0</v>
      </c>
      <c r="H7" s="1">
        <v>4424.5</v>
      </c>
      <c r="I7" s="1">
        <v>0</v>
      </c>
      <c r="J7">
        <f t="shared" si="0"/>
        <v>-2.257135729162111</v>
      </c>
      <c r="K7">
        <f t="shared" si="1"/>
        <v>8.5786396116757271E-2</v>
      </c>
      <c r="L7">
        <f t="shared" si="2"/>
        <v>430.12250235950592</v>
      </c>
      <c r="M7">
        <f t="shared" si="3"/>
        <v>1.6296661286061709</v>
      </c>
      <c r="N7">
        <f t="shared" si="4"/>
        <v>1.835762954991893</v>
      </c>
      <c r="O7">
        <f t="shared" si="5"/>
        <v>27.66472053527832</v>
      </c>
      <c r="P7" s="1">
        <v>2</v>
      </c>
      <c r="Q7">
        <f t="shared" si="6"/>
        <v>2.2982609868049622</v>
      </c>
      <c r="R7" s="1">
        <v>1</v>
      </c>
      <c r="S7">
        <f t="shared" si="7"/>
        <v>4.5965219736099243</v>
      </c>
      <c r="T7" s="1">
        <v>27.861669540405273</v>
      </c>
      <c r="U7" s="1">
        <v>27.66472053527832</v>
      </c>
      <c r="V7" s="1">
        <v>27.877403259277344</v>
      </c>
      <c r="W7" s="1">
        <v>399.36968994140625</v>
      </c>
      <c r="X7" s="1">
        <v>400.17196655273438</v>
      </c>
      <c r="Y7" s="1">
        <v>18.506586074829102</v>
      </c>
      <c r="Z7" s="1">
        <v>19.305471420288086</v>
      </c>
      <c r="AA7" s="1">
        <v>48.016532897949219</v>
      </c>
      <c r="AB7" s="1">
        <v>50.089290618896484</v>
      </c>
      <c r="AC7" s="1">
        <v>400.108642578125</v>
      </c>
      <c r="AD7" s="1">
        <v>4.289154052734375</v>
      </c>
      <c r="AE7" s="1">
        <v>4.8279848098754883</v>
      </c>
      <c r="AF7" s="1">
        <v>97.668350219726562</v>
      </c>
      <c r="AG7" s="1">
        <v>23.21208381652832</v>
      </c>
      <c r="AH7" s="1">
        <v>-0.23671910166740417</v>
      </c>
      <c r="AI7" s="1">
        <v>1</v>
      </c>
      <c r="AJ7" s="1">
        <v>-0.21956524252891541</v>
      </c>
      <c r="AK7" s="1">
        <v>2.737391471862793</v>
      </c>
      <c r="AL7" s="1">
        <v>1</v>
      </c>
      <c r="AM7" s="1">
        <v>0</v>
      </c>
      <c r="AN7" s="1">
        <v>0.18999999761581421</v>
      </c>
      <c r="AO7" s="1">
        <v>111115</v>
      </c>
      <c r="AP7">
        <f t="shared" si="8"/>
        <v>2.0005432128906246</v>
      </c>
      <c r="AQ7">
        <f t="shared" si="9"/>
        <v>1.629666128606171E-3</v>
      </c>
      <c r="AR7">
        <f t="shared" si="10"/>
        <v>300.8147205352783</v>
      </c>
      <c r="AS7">
        <f t="shared" si="11"/>
        <v>301.01166954040525</v>
      </c>
      <c r="AT7">
        <f t="shared" si="12"/>
        <v>0.8149392597933911</v>
      </c>
      <c r="AU7">
        <f t="shared" si="13"/>
        <v>-0.52934399011844224</v>
      </c>
      <c r="AV7">
        <f t="shared" si="14"/>
        <v>3.7212964988255117</v>
      </c>
      <c r="AW7">
        <f t="shared" si="15"/>
        <v>38.101355151936446</v>
      </c>
      <c r="AX7">
        <f t="shared" si="16"/>
        <v>18.79588373164836</v>
      </c>
      <c r="AY7">
        <f t="shared" si="17"/>
        <v>27.763195037841797</v>
      </c>
      <c r="AZ7">
        <f t="shared" si="18"/>
        <v>3.7427666501358785</v>
      </c>
      <c r="BA7">
        <f t="shared" si="19"/>
        <v>8.4214670126584859E-2</v>
      </c>
      <c r="BB7">
        <f t="shared" si="20"/>
        <v>1.8855335438336187</v>
      </c>
      <c r="BC7">
        <f t="shared" si="21"/>
        <v>1.8572331063022598</v>
      </c>
      <c r="BD7">
        <f t="shared" si="22"/>
        <v>5.2773157481446238E-2</v>
      </c>
      <c r="BE7">
        <f t="shared" si="23"/>
        <v>42.009355197833386</v>
      </c>
      <c r="BF7">
        <f t="shared" si="24"/>
        <v>1.0748441627852627</v>
      </c>
      <c r="BG7">
        <f t="shared" si="25"/>
        <v>50.141432889021885</v>
      </c>
      <c r="BH7">
        <f t="shared" si="26"/>
        <v>400.83488805117679</v>
      </c>
      <c r="BI7">
        <f t="shared" si="27"/>
        <v>-2.8235072110475985E-3</v>
      </c>
    </row>
    <row r="8" spans="1:61">
      <c r="A8" s="1">
        <v>21</v>
      </c>
      <c r="B8" s="1" t="s">
        <v>118</v>
      </c>
      <c r="C8" s="1" t="s">
        <v>98</v>
      </c>
      <c r="D8" s="1">
        <v>15</v>
      </c>
      <c r="E8" s="1" t="s">
        <v>75</v>
      </c>
      <c r="F8" s="1" t="s">
        <v>101</v>
      </c>
      <c r="G8" s="1">
        <v>0</v>
      </c>
      <c r="H8" s="1">
        <v>6142.5</v>
      </c>
      <c r="I8" s="1">
        <v>0</v>
      </c>
      <c r="J8">
        <f t="shared" si="0"/>
        <v>-0.54248782344114965</v>
      </c>
      <c r="K8">
        <f t="shared" si="1"/>
        <v>1.371987230150634E-2</v>
      </c>
      <c r="L8">
        <f t="shared" si="2"/>
        <v>448.32460894722368</v>
      </c>
      <c r="M8">
        <f t="shared" si="3"/>
        <v>0.28922044817117304</v>
      </c>
      <c r="N8">
        <f t="shared" si="4"/>
        <v>2.0028591145867476</v>
      </c>
      <c r="O8">
        <f t="shared" si="5"/>
        <v>28.784622192382812</v>
      </c>
      <c r="P8" s="1">
        <v>3</v>
      </c>
      <c r="Q8">
        <f t="shared" si="6"/>
        <v>2.0786957442760468</v>
      </c>
      <c r="R8" s="1">
        <v>1</v>
      </c>
      <c r="S8">
        <f t="shared" si="7"/>
        <v>4.1573914885520935</v>
      </c>
      <c r="T8" s="1">
        <v>29.308679580688477</v>
      </c>
      <c r="U8" s="1">
        <v>28.784622192382812</v>
      </c>
      <c r="V8" s="1">
        <v>29.350414276123047</v>
      </c>
      <c r="W8" s="1">
        <v>398.894775390625</v>
      </c>
      <c r="X8" s="1">
        <v>399.21493530273438</v>
      </c>
      <c r="Y8" s="1">
        <v>19.948207855224609</v>
      </c>
      <c r="Z8" s="1">
        <v>20.160676956176758</v>
      </c>
      <c r="AA8" s="1">
        <v>47.587421417236328</v>
      </c>
      <c r="AB8" s="1">
        <v>48.094276428222656</v>
      </c>
      <c r="AC8" s="1">
        <v>400.1375732421875</v>
      </c>
      <c r="AD8" s="1">
        <v>10.849493026733398</v>
      </c>
      <c r="AE8" s="1">
        <v>30.43647575378418</v>
      </c>
      <c r="AF8" s="1">
        <v>97.668449401855469</v>
      </c>
      <c r="AG8" s="1">
        <v>21.66221809387207</v>
      </c>
      <c r="AH8" s="1">
        <v>-0.23080632090568542</v>
      </c>
      <c r="AI8" s="1">
        <v>0</v>
      </c>
      <c r="AJ8" s="1">
        <v>-0.21956524252891541</v>
      </c>
      <c r="AK8" s="1">
        <v>2.737391471862793</v>
      </c>
      <c r="AL8" s="1">
        <v>1</v>
      </c>
      <c r="AM8" s="1">
        <v>0</v>
      </c>
      <c r="AN8" s="1">
        <v>0.18999999761581421</v>
      </c>
      <c r="AO8" s="1">
        <v>111115</v>
      </c>
      <c r="AP8">
        <f t="shared" si="8"/>
        <v>1.3337919108072915</v>
      </c>
      <c r="AQ8">
        <f t="shared" si="9"/>
        <v>2.8922044817117305E-4</v>
      </c>
      <c r="AR8">
        <f t="shared" si="10"/>
        <v>301.93462219238279</v>
      </c>
      <c r="AS8">
        <f t="shared" si="11"/>
        <v>302.45867958068845</v>
      </c>
      <c r="AT8">
        <f t="shared" si="12"/>
        <v>2.0614036492121386</v>
      </c>
      <c r="AU8">
        <f t="shared" si="13"/>
        <v>-3.7579874121272665E-2</v>
      </c>
      <c r="AV8">
        <f t="shared" si="14"/>
        <v>3.9719211717882508</v>
      </c>
      <c r="AW8">
        <f t="shared" si="15"/>
        <v>40.667392552182712</v>
      </c>
      <c r="AX8">
        <f t="shared" si="16"/>
        <v>20.506715596005954</v>
      </c>
      <c r="AY8">
        <f t="shared" si="17"/>
        <v>29.046650886535645</v>
      </c>
      <c r="AZ8">
        <f t="shared" si="18"/>
        <v>4.0326422383767673</v>
      </c>
      <c r="BA8">
        <f t="shared" si="19"/>
        <v>1.3674744065963109E-2</v>
      </c>
      <c r="BB8">
        <f t="shared" si="20"/>
        <v>1.9690620572015032</v>
      </c>
      <c r="BC8">
        <f t="shared" si="21"/>
        <v>2.0635801811752641</v>
      </c>
      <c r="BD8">
        <f t="shared" si="22"/>
        <v>8.5507581065525484E-3</v>
      </c>
      <c r="BE8">
        <f t="shared" si="23"/>
        <v>43.787169384568557</v>
      </c>
      <c r="BF8">
        <f t="shared" si="24"/>
        <v>1.1230156221666614</v>
      </c>
      <c r="BG8">
        <f t="shared" si="25"/>
        <v>48.163866737127016</v>
      </c>
      <c r="BH8">
        <f t="shared" si="26"/>
        <v>399.39109349319159</v>
      </c>
      <c r="BI8">
        <f t="shared" si="27"/>
        <v>-6.5420365302109663E-4</v>
      </c>
    </row>
    <row r="9" spans="1:61">
      <c r="A9" s="1">
        <v>22</v>
      </c>
      <c r="B9" s="1" t="s">
        <v>119</v>
      </c>
      <c r="C9" s="1" t="s">
        <v>98</v>
      </c>
      <c r="D9" s="1">
        <v>15</v>
      </c>
      <c r="E9" s="1" t="s">
        <v>78</v>
      </c>
      <c r="F9" s="1" t="s">
        <v>101</v>
      </c>
      <c r="G9" s="1">
        <v>0</v>
      </c>
      <c r="H9" s="1">
        <v>6426.5</v>
      </c>
      <c r="I9" s="1">
        <v>0</v>
      </c>
      <c r="J9">
        <f t="shared" si="0"/>
        <v>32.616976916900676</v>
      </c>
      <c r="K9">
        <f t="shared" si="1"/>
        <v>1.2465067026794574</v>
      </c>
      <c r="L9">
        <f t="shared" si="2"/>
        <v>322.17373621099773</v>
      </c>
      <c r="M9">
        <f t="shared" si="3"/>
        <v>19.336020770305872</v>
      </c>
      <c r="N9">
        <f t="shared" si="4"/>
        <v>1.8374846929028585</v>
      </c>
      <c r="O9">
        <f t="shared" si="5"/>
        <v>30.915775299072266</v>
      </c>
      <c r="P9" s="1">
        <v>1.5</v>
      </c>
      <c r="Q9">
        <f t="shared" si="6"/>
        <v>2.4080436080694199</v>
      </c>
      <c r="R9" s="1">
        <v>1</v>
      </c>
      <c r="S9">
        <f t="shared" si="7"/>
        <v>4.8160872161388397</v>
      </c>
      <c r="T9" s="1">
        <v>30.416984558105469</v>
      </c>
      <c r="U9" s="1">
        <v>30.915775299072266</v>
      </c>
      <c r="V9" s="1">
        <v>30.298406600952148</v>
      </c>
      <c r="W9" s="1">
        <v>399.03482055664062</v>
      </c>
      <c r="X9" s="1">
        <v>384.02471923828125</v>
      </c>
      <c r="Y9" s="1">
        <v>20.103965759277344</v>
      </c>
      <c r="Z9" s="1">
        <v>27.155330657958984</v>
      </c>
      <c r="AA9" s="1">
        <v>44.99908447265625</v>
      </c>
      <c r="AB9" s="1">
        <v>60.782283782958984</v>
      </c>
      <c r="AC9" s="1">
        <v>400.1553955078125</v>
      </c>
      <c r="AD9" s="1">
        <v>1657.7286376953125</v>
      </c>
      <c r="AE9" s="1">
        <v>1816.364013671875</v>
      </c>
      <c r="AF9" s="1">
        <v>97.67047119140625</v>
      </c>
      <c r="AG9" s="1">
        <v>21.66221809387207</v>
      </c>
      <c r="AH9" s="1">
        <v>-0.23080632090568542</v>
      </c>
      <c r="AI9" s="1">
        <v>0</v>
      </c>
      <c r="AJ9" s="1">
        <v>-0.21956524252891541</v>
      </c>
      <c r="AK9" s="1">
        <v>2.737391471862793</v>
      </c>
      <c r="AL9" s="1">
        <v>1</v>
      </c>
      <c r="AM9" s="1">
        <v>0</v>
      </c>
      <c r="AN9" s="1">
        <v>0.18999999761581421</v>
      </c>
      <c r="AO9" s="1">
        <v>111115</v>
      </c>
      <c r="AP9">
        <f t="shared" si="8"/>
        <v>2.66770263671875</v>
      </c>
      <c r="AQ9">
        <f t="shared" si="9"/>
        <v>1.9336020770305874E-2</v>
      </c>
      <c r="AR9">
        <f t="shared" si="10"/>
        <v>304.06577529907224</v>
      </c>
      <c r="AS9">
        <f t="shared" si="11"/>
        <v>303.56698455810545</v>
      </c>
      <c r="AT9">
        <f t="shared" si="12"/>
        <v>314.96843720977631</v>
      </c>
      <c r="AU9">
        <f t="shared" si="13"/>
        <v>-4.0016680613868605</v>
      </c>
      <c r="AV9">
        <f t="shared" si="14"/>
        <v>4.4897586336241524</v>
      </c>
      <c r="AW9">
        <f t="shared" si="15"/>
        <v>45.968434255072921</v>
      </c>
      <c r="AX9">
        <f t="shared" si="16"/>
        <v>18.813103597113937</v>
      </c>
      <c r="AY9">
        <f t="shared" si="17"/>
        <v>30.666379928588867</v>
      </c>
      <c r="AZ9">
        <f t="shared" si="18"/>
        <v>4.4262695990886591</v>
      </c>
      <c r="BA9">
        <f t="shared" si="19"/>
        <v>0.99021723638321058</v>
      </c>
      <c r="BB9">
        <f t="shared" si="20"/>
        <v>2.6522739407212939</v>
      </c>
      <c r="BC9">
        <f t="shared" si="21"/>
        <v>1.7739956583673653</v>
      </c>
      <c r="BD9">
        <f t="shared" si="22"/>
        <v>0.63773458379414349</v>
      </c>
      <c r="BE9">
        <f t="shared" si="23"/>
        <v>31.466860621223972</v>
      </c>
      <c r="BF9">
        <f t="shared" si="24"/>
        <v>0.83894009961138472</v>
      </c>
      <c r="BG9">
        <f t="shared" si="25"/>
        <v>66.25474032741792</v>
      </c>
      <c r="BH9">
        <f t="shared" si="26"/>
        <v>374.88183688136286</v>
      </c>
      <c r="BI9">
        <f t="shared" si="27"/>
        <v>5.7645613185002872E-2</v>
      </c>
    </row>
    <row r="10" spans="1:61">
      <c r="A10" s="1">
        <v>23</v>
      </c>
      <c r="B10" s="1" t="s">
        <v>120</v>
      </c>
      <c r="C10" s="1" t="s">
        <v>98</v>
      </c>
      <c r="D10" s="1">
        <v>9</v>
      </c>
      <c r="E10" s="1" t="s">
        <v>75</v>
      </c>
      <c r="F10" s="1" t="s">
        <v>101</v>
      </c>
      <c r="G10" s="1">
        <v>0</v>
      </c>
      <c r="H10" s="1">
        <v>7956</v>
      </c>
      <c r="I10" s="1">
        <v>0</v>
      </c>
      <c r="J10">
        <f t="shared" si="0"/>
        <v>1.1916834700581229</v>
      </c>
      <c r="K10">
        <f t="shared" si="1"/>
        <v>3.8967735448863741E-2</v>
      </c>
      <c r="L10">
        <f t="shared" si="2"/>
        <v>337.42492671774784</v>
      </c>
      <c r="M10">
        <f t="shared" si="3"/>
        <v>0.83571205794247494</v>
      </c>
      <c r="N10">
        <f t="shared" si="4"/>
        <v>2.0409816589297138</v>
      </c>
      <c r="O10">
        <f t="shared" si="5"/>
        <v>30.093097686767578</v>
      </c>
      <c r="P10" s="1">
        <v>1.5</v>
      </c>
      <c r="Q10">
        <f t="shared" si="6"/>
        <v>2.4080436080694199</v>
      </c>
      <c r="R10" s="1">
        <v>1</v>
      </c>
      <c r="S10">
        <f t="shared" si="7"/>
        <v>4.8160872161388397</v>
      </c>
      <c r="T10" s="1">
        <v>31.037824630737305</v>
      </c>
      <c r="U10" s="1">
        <v>30.093097686767578</v>
      </c>
      <c r="V10" s="1">
        <v>31.031593322753906</v>
      </c>
      <c r="W10" s="1">
        <v>399.99557495117188</v>
      </c>
      <c r="X10" s="1">
        <v>399.42367553710938</v>
      </c>
      <c r="Y10" s="1">
        <v>22.652732849121094</v>
      </c>
      <c r="Z10" s="1">
        <v>22.958845138549805</v>
      </c>
      <c r="AA10" s="1">
        <v>48.934959411621094</v>
      </c>
      <c r="AB10" s="1">
        <v>49.596233367919922</v>
      </c>
      <c r="AC10" s="1">
        <v>400.11056518554688</v>
      </c>
      <c r="AD10" s="1">
        <v>30.857950210571289</v>
      </c>
      <c r="AE10" s="1">
        <v>35.898200988769531</v>
      </c>
      <c r="AF10" s="1">
        <v>97.666229248046875</v>
      </c>
      <c r="AG10" s="1">
        <v>21.66221809387207</v>
      </c>
      <c r="AH10" s="1">
        <v>-0.23080632090568542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si="8"/>
        <v>2.6674037679036458</v>
      </c>
      <c r="AQ10">
        <f t="shared" si="9"/>
        <v>8.3571205794247499E-4</v>
      </c>
      <c r="AR10">
        <f t="shared" si="10"/>
        <v>303.24309768676756</v>
      </c>
      <c r="AS10">
        <f t="shared" si="11"/>
        <v>304.18782463073728</v>
      </c>
      <c r="AT10">
        <f t="shared" si="12"/>
        <v>5.8630104664374585</v>
      </c>
      <c r="AU10">
        <f t="shared" si="13"/>
        <v>-0.14424248195443606</v>
      </c>
      <c r="AV10">
        <f t="shared" si="14"/>
        <v>4.2832854915017258</v>
      </c>
      <c r="AW10">
        <f t="shared" si="15"/>
        <v>43.856361861000003</v>
      </c>
      <c r="AX10">
        <f t="shared" si="16"/>
        <v>20.897516722450199</v>
      </c>
      <c r="AY10">
        <f t="shared" si="17"/>
        <v>30.565461158752441</v>
      </c>
      <c r="AZ10">
        <f t="shared" si="18"/>
        <v>4.4008016748439918</v>
      </c>
      <c r="BA10">
        <f t="shared" si="19"/>
        <v>3.865497186098385E-2</v>
      </c>
      <c r="BB10">
        <f t="shared" si="20"/>
        <v>2.2423038325720119</v>
      </c>
      <c r="BC10">
        <f t="shared" si="21"/>
        <v>2.1584978422719798</v>
      </c>
      <c r="BD10">
        <f t="shared" si="22"/>
        <v>2.4187263928801106E-2</v>
      </c>
      <c r="BE10">
        <f t="shared" si="23"/>
        <v>32.955020246820979</v>
      </c>
      <c r="BF10">
        <f t="shared" si="24"/>
        <v>0.84477948450103479</v>
      </c>
      <c r="BG10">
        <f t="shared" si="25"/>
        <v>51.098869576761999</v>
      </c>
      <c r="BH10">
        <f t="shared" si="26"/>
        <v>399.08963410214795</v>
      </c>
      <c r="BI10">
        <f t="shared" si="27"/>
        <v>1.525814579230522E-3</v>
      </c>
    </row>
    <row r="11" spans="1:61">
      <c r="A11" s="1">
        <v>26</v>
      </c>
      <c r="B11" s="1" t="s">
        <v>122</v>
      </c>
      <c r="C11" s="1" t="s">
        <v>98</v>
      </c>
      <c r="D11" s="1">
        <v>9</v>
      </c>
      <c r="E11" s="1" t="s">
        <v>78</v>
      </c>
      <c r="F11" s="1" t="s">
        <v>101</v>
      </c>
      <c r="G11" s="1">
        <v>0</v>
      </c>
      <c r="H11" s="1">
        <v>9863.5</v>
      </c>
      <c r="I11" s="1">
        <v>0</v>
      </c>
      <c r="J11">
        <f t="shared" si="0"/>
        <v>21.664421693063105</v>
      </c>
      <c r="K11">
        <f t="shared" si="1"/>
        <v>0.81036325956039401</v>
      </c>
      <c r="L11">
        <f t="shared" si="2"/>
        <v>325.77218074763323</v>
      </c>
      <c r="M11">
        <f t="shared" si="3"/>
        <v>13.735943597987955</v>
      </c>
      <c r="N11">
        <f t="shared" si="4"/>
        <v>1.8676552265325448</v>
      </c>
      <c r="O11">
        <f t="shared" si="5"/>
        <v>32.501739501953125</v>
      </c>
      <c r="P11" s="1">
        <v>2</v>
      </c>
      <c r="Q11">
        <f t="shared" si="6"/>
        <v>2.2982609868049622</v>
      </c>
      <c r="R11" s="1">
        <v>1</v>
      </c>
      <c r="S11">
        <f t="shared" si="7"/>
        <v>4.5965219736099243</v>
      </c>
      <c r="T11" s="1">
        <v>32.710975646972656</v>
      </c>
      <c r="U11" s="1">
        <v>32.501739501953125</v>
      </c>
      <c r="V11" s="1">
        <v>32.63916015625</v>
      </c>
      <c r="W11" s="1">
        <v>399.59426879882812</v>
      </c>
      <c r="X11" s="1">
        <v>386.11465454101562</v>
      </c>
      <c r="Y11" s="1">
        <v>24.528797149658203</v>
      </c>
      <c r="Z11" s="1">
        <v>31.180440902709961</v>
      </c>
      <c r="AA11" s="1">
        <v>48.18695068359375</v>
      </c>
      <c r="AB11" s="1">
        <v>61.254138946533203</v>
      </c>
      <c r="AC11" s="1">
        <v>400.13119506835938</v>
      </c>
      <c r="AD11" s="1">
        <v>1722.2340087890625</v>
      </c>
      <c r="AE11" s="1">
        <v>1772.2386474609375</v>
      </c>
      <c r="AF11" s="1">
        <v>97.648468017578125</v>
      </c>
      <c r="AG11" s="1">
        <v>21.66221809387207</v>
      </c>
      <c r="AH11" s="1">
        <v>-0.23080632090568542</v>
      </c>
      <c r="AI11" s="1">
        <v>0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2.0006559753417967</v>
      </c>
      <c r="AQ11">
        <f t="shared" si="9"/>
        <v>1.3735943597987955E-2</v>
      </c>
      <c r="AR11">
        <f t="shared" si="10"/>
        <v>305.6517395019531</v>
      </c>
      <c r="AS11">
        <f t="shared" si="11"/>
        <v>305.86097564697263</v>
      </c>
      <c r="AT11">
        <f t="shared" si="12"/>
        <v>327.22445756379602</v>
      </c>
      <c r="AU11">
        <f t="shared" si="13"/>
        <v>-2.1156311230681779</v>
      </c>
      <c r="AV11">
        <f t="shared" si="14"/>
        <v>4.9123775127948033</v>
      </c>
      <c r="AW11">
        <f t="shared" si="15"/>
        <v>50.306754550522029</v>
      </c>
      <c r="AX11">
        <f t="shared" si="16"/>
        <v>19.126313647812069</v>
      </c>
      <c r="AY11">
        <f t="shared" si="17"/>
        <v>32.606357574462891</v>
      </c>
      <c r="AZ11">
        <f t="shared" si="18"/>
        <v>4.9414337478735284</v>
      </c>
      <c r="BA11">
        <f t="shared" si="19"/>
        <v>0.68890911653241305</v>
      </c>
      <c r="BB11">
        <f t="shared" si="20"/>
        <v>3.0447222862622585</v>
      </c>
      <c r="BC11">
        <f t="shared" si="21"/>
        <v>1.8967114616112699</v>
      </c>
      <c r="BD11">
        <f t="shared" si="22"/>
        <v>0.44004891965189302</v>
      </c>
      <c r="BE11">
        <f t="shared" si="23"/>
        <v>31.811154372751943</v>
      </c>
      <c r="BF11">
        <f t="shared" si="24"/>
        <v>0.84371876828888293</v>
      </c>
      <c r="BG11">
        <f t="shared" si="25"/>
        <v>66.306008985137794</v>
      </c>
      <c r="BH11">
        <f t="shared" si="26"/>
        <v>379.75180683713188</v>
      </c>
      <c r="BI11">
        <f t="shared" si="27"/>
        <v>3.7826846734507702E-2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workbookViewId="0">
      <selection activeCell="E10" sqref="E10"/>
    </sheetView>
  </sheetViews>
  <sheetFormatPr baseColWidth="10" defaultRowHeight="15" x14ac:dyDescent="0"/>
  <sheetData>
    <row r="1" spans="1:6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  <c r="AJ1" s="2" t="s">
        <v>45</v>
      </c>
      <c r="AK1" s="2" t="s">
        <v>46</v>
      </c>
      <c r="AL1" s="2" t="s">
        <v>47</v>
      </c>
      <c r="AM1" s="2" t="s">
        <v>48</v>
      </c>
      <c r="AN1" s="2" t="s">
        <v>49</v>
      </c>
      <c r="AO1" s="2" t="s">
        <v>50</v>
      </c>
      <c r="AP1" s="2" t="s">
        <v>51</v>
      </c>
      <c r="AQ1" s="2" t="s">
        <v>52</v>
      </c>
      <c r="AR1" s="2" t="s">
        <v>53</v>
      </c>
      <c r="AS1" s="2" t="s">
        <v>54</v>
      </c>
      <c r="AT1" s="2" t="s">
        <v>55</v>
      </c>
      <c r="AU1" s="2" t="s">
        <v>56</v>
      </c>
      <c r="AV1" s="2" t="s">
        <v>57</v>
      </c>
      <c r="AW1" s="2" t="s">
        <v>58</v>
      </c>
      <c r="AX1" s="2" t="s">
        <v>59</v>
      </c>
      <c r="AY1" s="2" t="s">
        <v>60</v>
      </c>
      <c r="AZ1" s="2" t="s">
        <v>61</v>
      </c>
      <c r="BA1" s="2" t="s">
        <v>62</v>
      </c>
      <c r="BB1" s="2" t="s">
        <v>63</v>
      </c>
      <c r="BC1" s="2" t="s">
        <v>64</v>
      </c>
      <c r="BD1" s="2" t="s">
        <v>65</v>
      </c>
      <c r="BE1" s="2" t="s">
        <v>66</v>
      </c>
      <c r="BF1" s="2" t="s">
        <v>67</v>
      </c>
      <c r="BG1" s="2" t="s">
        <v>68</v>
      </c>
      <c r="BH1" s="2" t="s">
        <v>69</v>
      </c>
      <c r="BI1" s="2" t="s">
        <v>70</v>
      </c>
    </row>
    <row r="2" spans="1:61">
      <c r="A2" s="1">
        <v>9</v>
      </c>
      <c r="B2" s="1" t="s">
        <v>92</v>
      </c>
      <c r="C2" s="1" t="s">
        <v>74</v>
      </c>
      <c r="D2" s="1">
        <v>10</v>
      </c>
      <c r="E2" s="1" t="s">
        <v>78</v>
      </c>
      <c r="F2" s="1" t="s">
        <v>93</v>
      </c>
      <c r="G2" s="1">
        <v>0</v>
      </c>
      <c r="H2" s="1">
        <v>4447.5</v>
      </c>
      <c r="I2" s="1">
        <v>0</v>
      </c>
      <c r="J2">
        <f t="shared" ref="J2:J5" si="0">(W2-X2*(1000-Y2)/(1000-Z2))*AP2</f>
        <v>15.973000551083654</v>
      </c>
      <c r="K2">
        <f t="shared" ref="K2:K5" si="1">IF(BA2&lt;&gt;0,1/(1/BA2-1/S2),0)</f>
        <v>0.31910759605812883</v>
      </c>
      <c r="L2">
        <f t="shared" ref="L2:L5" si="2">((BD2-AQ2/2)*X2-J2)/(BD2+AQ2/2)</f>
        <v>280.42184151770357</v>
      </c>
      <c r="M2">
        <f t="shared" ref="M2:M5" si="3">AQ2*1000</f>
        <v>13.958707366533007</v>
      </c>
      <c r="N2">
        <f t="shared" ref="N2:N5" si="4">(AV2-BB2)</f>
        <v>4.2683449179828648</v>
      </c>
      <c r="O2">
        <f t="shared" ref="O2:O5" si="5">(U2+AU2*I2)</f>
        <v>42.200233459472656</v>
      </c>
      <c r="P2" s="1">
        <v>2</v>
      </c>
      <c r="Q2">
        <f t="shared" ref="Q2:Q5" si="6">(P2*AJ2+AK2)</f>
        <v>2.2982609868049622</v>
      </c>
      <c r="R2" s="1">
        <v>1</v>
      </c>
      <c r="S2">
        <f t="shared" ref="S2:S5" si="7">Q2*(R2+1)*(R2+1)/(R2*R2+1)</f>
        <v>4.5965219736099243</v>
      </c>
      <c r="T2" s="1">
        <v>42.301761627197266</v>
      </c>
      <c r="U2" s="1">
        <v>42.200233459472656</v>
      </c>
      <c r="V2" s="1">
        <v>42.163089752197266</v>
      </c>
      <c r="W2" s="1">
        <v>400.81527709960938</v>
      </c>
      <c r="X2" s="1">
        <v>390.13143920898438</v>
      </c>
      <c r="Y2" s="1">
        <v>35.018936157226562</v>
      </c>
      <c r="Z2" s="1">
        <v>41.691368103027344</v>
      </c>
      <c r="AA2" s="1">
        <v>40.741573333740234</v>
      </c>
      <c r="AB2" s="1">
        <v>48.504379272460938</v>
      </c>
      <c r="AC2" s="1">
        <v>400.95574951171875</v>
      </c>
      <c r="AD2" s="1">
        <v>1789.221435546875</v>
      </c>
      <c r="AE2" s="1">
        <v>1908.451904296875</v>
      </c>
      <c r="AF2" s="1">
        <v>97.440017700195312</v>
      </c>
      <c r="AG2" s="1">
        <v>23.569446563720703</v>
      </c>
      <c r="AH2" s="1">
        <v>-0.77161169052124023</v>
      </c>
      <c r="AI2" s="1">
        <v>1</v>
      </c>
      <c r="AJ2" s="1">
        <v>-0.21956524252891541</v>
      </c>
      <c r="AK2" s="1">
        <v>2.737391471862793</v>
      </c>
      <c r="AL2" s="1">
        <v>1</v>
      </c>
      <c r="AM2" s="1">
        <v>0</v>
      </c>
      <c r="AN2" s="1">
        <v>0.18999999761581421</v>
      </c>
      <c r="AO2" s="1">
        <v>111115</v>
      </c>
      <c r="AP2">
        <f t="shared" ref="AP2:AP5" si="8">AC2*0.000001/(P2*0.0001)</f>
        <v>2.0047787475585936</v>
      </c>
      <c r="AQ2">
        <f t="shared" ref="AQ2:AQ5" si="9">(Z2-Y2)/(1000-Z2)*AP2</f>
        <v>1.3958707366533008E-2</v>
      </c>
      <c r="AR2">
        <f t="shared" ref="AR2:AR5" si="10">(U2+273.15)</f>
        <v>315.35023345947263</v>
      </c>
      <c r="AS2">
        <f t="shared" ref="AS2:AS5" si="11">(T2+273.15)</f>
        <v>315.45176162719724</v>
      </c>
      <c r="AT2">
        <f t="shared" ref="AT2:AT5" si="12">(AD2*AL2+AE2*AM2)*AN2</f>
        <v>339.95206848806993</v>
      </c>
      <c r="AU2">
        <f t="shared" ref="AU2:AU5" si="13">((AT2+0.00000010773*(AS2^4-AR2^4))-AQ2*44100)/(Q2*51.4+0.00000043092*AR2^3)</f>
        <v>-2.0832963228986685</v>
      </c>
      <c r="AV2">
        <f t="shared" ref="AV2:AV5" si="14">0.61365*EXP(17.502*O2/(240.97+O2))</f>
        <v>8.3307525638872075</v>
      </c>
      <c r="AW2">
        <f t="shared" ref="AW2:AW5" si="15">AV2*1000/AF2</f>
        <v>85.496213573353117</v>
      </c>
      <c r="AX2">
        <f t="shared" ref="AX2:AX5" si="16">(AW2-Z2)</f>
        <v>43.804845470325773</v>
      </c>
      <c r="AY2">
        <f t="shared" ref="AY2:AY5" si="17">IF(I2,U2,(T2+U2)/2)</f>
        <v>42.250997543334961</v>
      </c>
      <c r="AZ2">
        <f t="shared" ref="AZ2:AZ5" si="18">0.61365*EXP(17.502*AY2/(240.97+AY2))</f>
        <v>8.3530214353094951</v>
      </c>
      <c r="BA2">
        <f t="shared" ref="BA2:BA5" si="19">IF(AX2&lt;&gt;0,(1000-(AW2+Z2)/2)/AX2*AQ2,0)</f>
        <v>0.29839210958405865</v>
      </c>
      <c r="BB2">
        <f t="shared" ref="BB2:BB5" si="20">Z2*AF2/1000</f>
        <v>4.0624076459043428</v>
      </c>
      <c r="BC2">
        <f t="shared" ref="BC2:BC5" si="21">(AZ2-BB2)</f>
        <v>4.2906137894051524</v>
      </c>
      <c r="BD2">
        <f t="shared" ref="BD2:BD5" si="22">1/(1.6/K2+1.37/S2)</f>
        <v>0.18825179834189934</v>
      </c>
      <c r="BE2">
        <f t="shared" ref="BE2:BE5" si="23">L2*AF2*0.001</f>
        <v>27.3243092010064</v>
      </c>
      <c r="BF2">
        <f t="shared" ref="BF2:BF5" si="24">L2/X2</f>
        <v>0.71878811429880196</v>
      </c>
      <c r="BG2">
        <f t="shared" ref="BG2:BG5" si="25">(1-AQ2*AF2/AV2/K2)*100</f>
        <v>48.836390080207927</v>
      </c>
      <c r="BH2">
        <f t="shared" ref="BH2:BH5" si="26">(X2-J2/(S2/1.35))</f>
        <v>385.44016374728398</v>
      </c>
      <c r="BI2">
        <f t="shared" ref="BI2:BI5" si="27">J2*BG2/100/BH2</f>
        <v>2.023825638927319E-2</v>
      </c>
    </row>
    <row r="3" spans="1:61">
      <c r="A3" s="1">
        <v>10</v>
      </c>
      <c r="B3" s="1" t="s">
        <v>94</v>
      </c>
      <c r="C3" s="1" t="s">
        <v>74</v>
      </c>
      <c r="D3" s="1">
        <v>10</v>
      </c>
      <c r="E3" s="1" t="s">
        <v>75</v>
      </c>
      <c r="F3" s="1" t="s">
        <v>93</v>
      </c>
      <c r="G3" s="1">
        <v>0</v>
      </c>
      <c r="H3" s="1">
        <v>4612</v>
      </c>
      <c r="I3" s="1">
        <v>0</v>
      </c>
      <c r="J3">
        <f t="shared" si="0"/>
        <v>1.368323185943902</v>
      </c>
      <c r="K3">
        <f t="shared" si="1"/>
        <v>0.19215789234196426</v>
      </c>
      <c r="L3">
        <f t="shared" si="2"/>
        <v>359.37392870033943</v>
      </c>
      <c r="M3">
        <f t="shared" si="3"/>
        <v>8.359212183845969</v>
      </c>
      <c r="N3">
        <f t="shared" si="4"/>
        <v>4.1500413898367743</v>
      </c>
      <c r="O3">
        <f t="shared" si="5"/>
        <v>41.286228179931641</v>
      </c>
      <c r="P3" s="1">
        <v>2</v>
      </c>
      <c r="Q3">
        <f t="shared" si="6"/>
        <v>2.2982609868049622</v>
      </c>
      <c r="R3" s="1">
        <v>1</v>
      </c>
      <c r="S3">
        <f t="shared" si="7"/>
        <v>4.5965219736099243</v>
      </c>
      <c r="T3" s="1">
        <v>42.103378295898438</v>
      </c>
      <c r="U3" s="1">
        <v>41.286228179931641</v>
      </c>
      <c r="V3" s="1">
        <v>42.062690734863281</v>
      </c>
      <c r="W3" s="1">
        <v>400.83831787109375</v>
      </c>
      <c r="X3" s="1">
        <v>398.49407958984375</v>
      </c>
      <c r="Y3" s="1">
        <v>34.874336242675781</v>
      </c>
      <c r="Z3" s="1">
        <v>38.882076263427734</v>
      </c>
      <c r="AA3" s="1">
        <v>40.996650695800781</v>
      </c>
      <c r="AB3" s="1">
        <v>45.707962036132812</v>
      </c>
      <c r="AC3" s="1">
        <v>400.93362426757812</v>
      </c>
      <c r="AD3" s="1">
        <v>674.311767578125</v>
      </c>
      <c r="AE3" s="1">
        <v>830.1673583984375</v>
      </c>
      <c r="AF3" s="1">
        <v>97.434669494628906</v>
      </c>
      <c r="AG3" s="1">
        <v>23.569446563720703</v>
      </c>
      <c r="AH3" s="1">
        <v>-0.77161169052124023</v>
      </c>
      <c r="AI3" s="1">
        <v>1</v>
      </c>
      <c r="AJ3" s="1">
        <v>-0.21956524252891541</v>
      </c>
      <c r="AK3" s="1">
        <v>2.737391471862793</v>
      </c>
      <c r="AL3" s="1">
        <v>1</v>
      </c>
      <c r="AM3" s="1">
        <v>0</v>
      </c>
      <c r="AN3" s="1">
        <v>0.18999999761581421</v>
      </c>
      <c r="AO3" s="1">
        <v>111115</v>
      </c>
      <c r="AP3">
        <f t="shared" si="8"/>
        <v>2.0046681213378905</v>
      </c>
      <c r="AQ3">
        <f t="shared" si="9"/>
        <v>8.3592121838459692E-3</v>
      </c>
      <c r="AR3">
        <f t="shared" si="10"/>
        <v>314.43622817993162</v>
      </c>
      <c r="AS3">
        <f t="shared" si="11"/>
        <v>315.25337829589841</v>
      </c>
      <c r="AT3">
        <f t="shared" si="12"/>
        <v>128.11923423215922</v>
      </c>
      <c r="AU3">
        <f t="shared" si="13"/>
        <v>-1.7451312960702758</v>
      </c>
      <c r="AV3">
        <f t="shared" si="14"/>
        <v>7.9385036398288111</v>
      </c>
      <c r="AW3">
        <f t="shared" si="15"/>
        <v>81.475143098488388</v>
      </c>
      <c r="AX3">
        <f t="shared" si="16"/>
        <v>42.593066835060654</v>
      </c>
      <c r="AY3">
        <f t="shared" si="17"/>
        <v>41.694803237915039</v>
      </c>
      <c r="AZ3">
        <f t="shared" si="18"/>
        <v>8.1118218546462195</v>
      </c>
      <c r="BA3">
        <f t="shared" si="19"/>
        <v>0.18444707085818857</v>
      </c>
      <c r="BB3">
        <f t="shared" si="20"/>
        <v>3.7884622499920368</v>
      </c>
      <c r="BC3">
        <f t="shared" si="21"/>
        <v>4.3233596046541827</v>
      </c>
      <c r="BD3">
        <f t="shared" si="22"/>
        <v>0.11594824731322922</v>
      </c>
      <c r="BE3">
        <f t="shared" si="23"/>
        <v>35.015479967903907</v>
      </c>
      <c r="BF3">
        <f t="shared" si="24"/>
        <v>0.90183003238148651</v>
      </c>
      <c r="BG3">
        <f t="shared" si="25"/>
        <v>46.607286777500448</v>
      </c>
      <c r="BH3">
        <f t="shared" si="26"/>
        <v>398.09220262468841</v>
      </c>
      <c r="BI3">
        <f t="shared" si="27"/>
        <v>1.6019864421136355E-3</v>
      </c>
    </row>
    <row r="4" spans="1:61">
      <c r="A4" s="1">
        <v>27</v>
      </c>
      <c r="B4" s="1" t="s">
        <v>123</v>
      </c>
      <c r="C4" s="1" t="s">
        <v>98</v>
      </c>
      <c r="D4" s="1">
        <v>9</v>
      </c>
      <c r="E4" s="1" t="s">
        <v>78</v>
      </c>
      <c r="F4" s="1" t="s">
        <v>93</v>
      </c>
      <c r="G4" s="1">
        <v>0</v>
      </c>
      <c r="H4" s="1">
        <v>10088.5</v>
      </c>
      <c r="I4" s="1">
        <v>0</v>
      </c>
      <c r="J4">
        <f t="shared" si="0"/>
        <v>15.571170112177443</v>
      </c>
      <c r="K4">
        <f t="shared" si="1"/>
        <v>0.74345940244581521</v>
      </c>
      <c r="L4">
        <f t="shared" si="2"/>
        <v>333.80549073335419</v>
      </c>
      <c r="M4">
        <f t="shared" si="3"/>
        <v>12.808402006853921</v>
      </c>
      <c r="N4">
        <f t="shared" si="4"/>
        <v>1.8956416747153213</v>
      </c>
      <c r="O4">
        <f t="shared" si="5"/>
        <v>33.699249267578125</v>
      </c>
      <c r="P4" s="1">
        <v>3</v>
      </c>
      <c r="Q4">
        <f t="shared" si="6"/>
        <v>2.0786957442760468</v>
      </c>
      <c r="R4" s="1">
        <v>1</v>
      </c>
      <c r="S4">
        <f t="shared" si="7"/>
        <v>4.1573914885520935</v>
      </c>
      <c r="T4" s="1">
        <v>34.160316467285156</v>
      </c>
      <c r="U4" s="1">
        <v>33.699249267578125</v>
      </c>
      <c r="V4" s="1">
        <v>34.045955657958984</v>
      </c>
      <c r="W4" s="1">
        <v>399.2144775390625</v>
      </c>
      <c r="X4" s="1">
        <v>383.85311889648438</v>
      </c>
      <c r="Y4" s="1">
        <v>25.120155334472656</v>
      </c>
      <c r="Z4" s="1">
        <v>34.393390655517578</v>
      </c>
      <c r="AA4" s="1">
        <v>45.499904632568359</v>
      </c>
      <c r="AB4" s="1">
        <v>62.296428680419922</v>
      </c>
      <c r="AC4" s="1">
        <v>400.11529541015625</v>
      </c>
      <c r="AD4" s="1">
        <v>1863.1258544921875</v>
      </c>
      <c r="AE4" s="1">
        <v>1089.857421875</v>
      </c>
      <c r="AF4" s="1">
        <v>97.646247863769531</v>
      </c>
      <c r="AG4" s="1">
        <v>21.66221809387207</v>
      </c>
      <c r="AH4" s="1">
        <v>-0.23080632090568542</v>
      </c>
      <c r="AI4" s="1">
        <v>0</v>
      </c>
      <c r="AJ4" s="1">
        <v>-0.21956524252891541</v>
      </c>
      <c r="AK4" s="1">
        <v>2.737391471862793</v>
      </c>
      <c r="AL4" s="1">
        <v>1</v>
      </c>
      <c r="AM4" s="1">
        <v>0</v>
      </c>
      <c r="AN4" s="1">
        <v>0.18999999761581421</v>
      </c>
      <c r="AO4" s="1">
        <v>111115</v>
      </c>
      <c r="AP4">
        <f t="shared" si="8"/>
        <v>1.3337176513671873</v>
      </c>
      <c r="AQ4">
        <f t="shared" si="9"/>
        <v>1.280840200685392E-2</v>
      </c>
      <c r="AR4">
        <f t="shared" si="10"/>
        <v>306.8492492675781</v>
      </c>
      <c r="AS4">
        <f t="shared" si="11"/>
        <v>307.31031646728513</v>
      </c>
      <c r="AT4">
        <f t="shared" si="12"/>
        <v>353.99390791147744</v>
      </c>
      <c r="AU4">
        <f t="shared" si="13"/>
        <v>-1.7192949718920709</v>
      </c>
      <c r="AV4">
        <f t="shared" si="14"/>
        <v>5.2540272235394454</v>
      </c>
      <c r="AW4">
        <f t="shared" si="15"/>
        <v>53.806749757241711</v>
      </c>
      <c r="AX4">
        <f t="shared" si="16"/>
        <v>19.413359101724133</v>
      </c>
      <c r="AY4">
        <f t="shared" si="17"/>
        <v>33.929782867431641</v>
      </c>
      <c r="AZ4">
        <f t="shared" si="18"/>
        <v>5.322118564057698</v>
      </c>
      <c r="BA4">
        <f t="shared" si="19"/>
        <v>0.63067656220467061</v>
      </c>
      <c r="BB4">
        <f t="shared" si="20"/>
        <v>3.3583855488241241</v>
      </c>
      <c r="BC4">
        <f t="shared" si="21"/>
        <v>1.9637330152335739</v>
      </c>
      <c r="BD4">
        <f t="shared" si="22"/>
        <v>0.40296015695992432</v>
      </c>
      <c r="BE4">
        <f t="shared" si="23"/>
        <v>32.594853686436331</v>
      </c>
      <c r="BF4">
        <f t="shared" si="24"/>
        <v>0.86961776341166896</v>
      </c>
      <c r="BG4">
        <f t="shared" si="25"/>
        <v>67.981503649720793</v>
      </c>
      <c r="BH4">
        <f t="shared" si="26"/>
        <v>378.79680420749639</v>
      </c>
      <c r="BI4">
        <f t="shared" si="27"/>
        <v>2.7945102652755308E-2</v>
      </c>
    </row>
    <row r="5" spans="1:61">
      <c r="A5" s="1">
        <v>28</v>
      </c>
      <c r="B5" s="1" t="s">
        <v>124</v>
      </c>
      <c r="C5" s="1" t="s">
        <v>98</v>
      </c>
      <c r="D5" s="1">
        <v>9</v>
      </c>
      <c r="E5" s="1" t="s">
        <v>75</v>
      </c>
      <c r="F5" s="1" t="s">
        <v>93</v>
      </c>
      <c r="G5" s="1">
        <v>0</v>
      </c>
      <c r="H5" s="1">
        <v>10232</v>
      </c>
      <c r="I5" s="1">
        <v>0</v>
      </c>
      <c r="J5">
        <f t="shared" si="0"/>
        <v>0.43167551236634505</v>
      </c>
      <c r="K5">
        <f t="shared" si="1"/>
        <v>3.3525245606056395E-2</v>
      </c>
      <c r="L5">
        <f t="shared" si="2"/>
        <v>360.28906113432799</v>
      </c>
      <c r="M5">
        <f t="shared" si="3"/>
        <v>0.91733705091074913</v>
      </c>
      <c r="N5">
        <f t="shared" si="4"/>
        <v>2.5900204437871133</v>
      </c>
      <c r="O5">
        <f t="shared" si="5"/>
        <v>33.451740264892578</v>
      </c>
      <c r="P5" s="1">
        <v>4.5</v>
      </c>
      <c r="Q5">
        <f t="shared" si="6"/>
        <v>1.7493478804826736</v>
      </c>
      <c r="R5" s="1">
        <v>1</v>
      </c>
      <c r="S5">
        <f t="shared" si="7"/>
        <v>3.4986957609653473</v>
      </c>
      <c r="T5" s="1">
        <v>34.506702423095703</v>
      </c>
      <c r="U5" s="1">
        <v>33.451740264892578</v>
      </c>
      <c r="V5" s="1">
        <v>34.474033355712891</v>
      </c>
      <c r="W5" s="1">
        <v>398.68634033203125</v>
      </c>
      <c r="X5" s="1">
        <v>397.79046630859375</v>
      </c>
      <c r="Y5" s="1">
        <v>25.538532257080078</v>
      </c>
      <c r="Z5" s="1">
        <v>26.542827606201172</v>
      </c>
      <c r="AA5" s="1">
        <v>45.373565673828125</v>
      </c>
      <c r="AB5" s="1">
        <v>47.157867431640625</v>
      </c>
      <c r="AC5" s="1">
        <v>400.12606811523438</v>
      </c>
      <c r="AD5" s="1">
        <v>30.231134414672852</v>
      </c>
      <c r="AE5" s="1">
        <v>43.271800994873047</v>
      </c>
      <c r="AF5" s="1">
        <v>97.643936157226562</v>
      </c>
      <c r="AG5" s="1">
        <v>21.66221809387207</v>
      </c>
      <c r="AH5" s="1">
        <v>-0.23080632090568542</v>
      </c>
      <c r="AI5" s="1">
        <v>1</v>
      </c>
      <c r="AJ5" s="1">
        <v>-0.21956524252891541</v>
      </c>
      <c r="AK5" s="1">
        <v>2.737391471862793</v>
      </c>
      <c r="AL5" s="1">
        <v>1</v>
      </c>
      <c r="AM5" s="1">
        <v>0</v>
      </c>
      <c r="AN5" s="1">
        <v>0.18999999761581421</v>
      </c>
      <c r="AO5" s="1">
        <v>111115</v>
      </c>
      <c r="AP5">
        <f t="shared" si="8"/>
        <v>0.88916904025607635</v>
      </c>
      <c r="AQ5">
        <f t="shared" si="9"/>
        <v>9.1733705091074909E-4</v>
      </c>
      <c r="AR5">
        <f t="shared" si="10"/>
        <v>306.60174026489256</v>
      </c>
      <c r="AS5">
        <f t="shared" si="11"/>
        <v>307.65670242309568</v>
      </c>
      <c r="AT5">
        <f t="shared" si="12"/>
        <v>5.7439154667112007</v>
      </c>
      <c r="AU5">
        <f t="shared" si="13"/>
        <v>-0.21048483553587144</v>
      </c>
      <c r="AV5">
        <f t="shared" si="14"/>
        <v>5.1817666079992915</v>
      </c>
      <c r="AW5">
        <f t="shared" si="15"/>
        <v>53.067981606718469</v>
      </c>
      <c r="AX5">
        <f t="shared" si="16"/>
        <v>26.525154000517297</v>
      </c>
      <c r="AY5">
        <f t="shared" si="17"/>
        <v>33.979221343994141</v>
      </c>
      <c r="AZ5">
        <f t="shared" si="18"/>
        <v>5.3368204331511695</v>
      </c>
      <c r="BA5">
        <f t="shared" si="19"/>
        <v>3.3207048615875034E-2</v>
      </c>
      <c r="BB5">
        <f t="shared" si="20"/>
        <v>2.5917461642121782</v>
      </c>
      <c r="BC5">
        <f t="shared" si="21"/>
        <v>2.7450742689389913</v>
      </c>
      <c r="BD5">
        <f t="shared" si="22"/>
        <v>2.0782760746558018E-2</v>
      </c>
      <c r="BE5">
        <f t="shared" si="23"/>
        <v>35.18004208354742</v>
      </c>
      <c r="BF5">
        <f t="shared" si="24"/>
        <v>0.90572573163386649</v>
      </c>
      <c r="BG5">
        <f t="shared" si="25"/>
        <v>48.438636104897128</v>
      </c>
      <c r="BH5">
        <f t="shared" si="26"/>
        <v>397.62390082776619</v>
      </c>
      <c r="BI5">
        <f t="shared" si="27"/>
        <v>5.258681134453644E-4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tres rios 7-14_.xls</vt:lpstr>
      <vt:lpstr>sac</vt:lpstr>
      <vt:lpstr>sam</vt:lpstr>
      <vt:lpstr>typha</vt:lpstr>
      <vt:lpstr>stab</vt:lpstr>
      <vt:lpstr>scal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2011-07-15T21:24:19Z</dcterms:created>
  <dcterms:modified xsi:type="dcterms:W3CDTF">2011-07-29T19:01:49Z</dcterms:modified>
</cp:coreProperties>
</file>