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9400" yWindow="3860" windowWidth="25120" windowHeight="18540" tabRatio="500"/>
  </bookViews>
  <sheets>
    <sheet name="tres rios m5 7-14_1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0" i="1" l="1"/>
  <c r="J10" i="1"/>
  <c r="AT10" i="1"/>
  <c r="AS10" i="1"/>
  <c r="AR10" i="1"/>
  <c r="AQ10" i="1"/>
  <c r="Q10" i="1"/>
  <c r="AU10" i="1"/>
  <c r="O10" i="1"/>
  <c r="AV10" i="1"/>
  <c r="AW10" i="1"/>
  <c r="AX10" i="1"/>
  <c r="BA10" i="1"/>
  <c r="S10" i="1"/>
  <c r="K10" i="1"/>
  <c r="BD10" i="1"/>
  <c r="L10" i="1"/>
  <c r="M10" i="1"/>
  <c r="BB10" i="1"/>
  <c r="N10" i="1"/>
  <c r="AY10" i="1"/>
  <c r="AZ10" i="1"/>
  <c r="BC10" i="1"/>
  <c r="BE10" i="1"/>
  <c r="BF10" i="1"/>
  <c r="BG10" i="1"/>
  <c r="BH10" i="1"/>
  <c r="BI10" i="1"/>
  <c r="AP11" i="1"/>
  <c r="J11" i="1"/>
  <c r="AT11" i="1"/>
  <c r="AS11" i="1"/>
  <c r="AR11" i="1"/>
  <c r="AQ11" i="1"/>
  <c r="Q11" i="1"/>
  <c r="AU11" i="1"/>
  <c r="O11" i="1"/>
  <c r="AV11" i="1"/>
  <c r="AW11" i="1"/>
  <c r="AX11" i="1"/>
  <c r="BA11" i="1"/>
  <c r="S11" i="1"/>
  <c r="K11" i="1"/>
  <c r="BD11" i="1"/>
  <c r="L11" i="1"/>
  <c r="M11" i="1"/>
  <c r="BB11" i="1"/>
  <c r="N11" i="1"/>
  <c r="AY11" i="1"/>
  <c r="AZ11" i="1"/>
  <c r="BC11" i="1"/>
  <c r="BE11" i="1"/>
  <c r="BF11" i="1"/>
  <c r="BG11" i="1"/>
  <c r="BH11" i="1"/>
  <c r="BI11" i="1"/>
  <c r="AP12" i="1"/>
  <c r="J12" i="1"/>
  <c r="AT12" i="1"/>
  <c r="AS12" i="1"/>
  <c r="AR12" i="1"/>
  <c r="AQ12" i="1"/>
  <c r="Q12" i="1"/>
  <c r="AU12" i="1"/>
  <c r="O12" i="1"/>
  <c r="AV12" i="1"/>
  <c r="AW12" i="1"/>
  <c r="AX12" i="1"/>
  <c r="BA12" i="1"/>
  <c r="S12" i="1"/>
  <c r="K12" i="1"/>
  <c r="BD12" i="1"/>
  <c r="L12" i="1"/>
  <c r="M12" i="1"/>
  <c r="BB12" i="1"/>
  <c r="N12" i="1"/>
  <c r="AY12" i="1"/>
  <c r="AZ12" i="1"/>
  <c r="BC12" i="1"/>
  <c r="BE12" i="1"/>
  <c r="BF12" i="1"/>
  <c r="BG12" i="1"/>
  <c r="BH12" i="1"/>
  <c r="BI12" i="1"/>
  <c r="AP13" i="1"/>
  <c r="J13" i="1"/>
  <c r="AT13" i="1"/>
  <c r="AS13" i="1"/>
  <c r="AR13" i="1"/>
  <c r="AQ13" i="1"/>
  <c r="Q13" i="1"/>
  <c r="AU13" i="1"/>
  <c r="O13" i="1"/>
  <c r="AV13" i="1"/>
  <c r="AW13" i="1"/>
  <c r="AX13" i="1"/>
  <c r="BA13" i="1"/>
  <c r="S13" i="1"/>
  <c r="K13" i="1"/>
  <c r="BD13" i="1"/>
  <c r="L13" i="1"/>
  <c r="M13" i="1"/>
  <c r="BB13" i="1"/>
  <c r="N13" i="1"/>
  <c r="AY13" i="1"/>
  <c r="AZ13" i="1"/>
  <c r="BC13" i="1"/>
  <c r="BE13" i="1"/>
  <c r="BF13" i="1"/>
  <c r="BG13" i="1"/>
  <c r="BH13" i="1"/>
  <c r="BI13" i="1"/>
  <c r="AP14" i="1"/>
  <c r="J14" i="1"/>
  <c r="AT14" i="1"/>
  <c r="AS14" i="1"/>
  <c r="AR14" i="1"/>
  <c r="AQ14" i="1"/>
  <c r="Q14" i="1"/>
  <c r="AU14" i="1"/>
  <c r="O14" i="1"/>
  <c r="AV14" i="1"/>
  <c r="AW14" i="1"/>
  <c r="AX14" i="1"/>
  <c r="BA14" i="1"/>
  <c r="S14" i="1"/>
  <c r="K14" i="1"/>
  <c r="BD14" i="1"/>
  <c r="L14" i="1"/>
  <c r="M14" i="1"/>
  <c r="BB14" i="1"/>
  <c r="N14" i="1"/>
  <c r="AY14" i="1"/>
  <c r="AZ14" i="1"/>
  <c r="BC14" i="1"/>
  <c r="BE14" i="1"/>
  <c r="BF14" i="1"/>
  <c r="BG14" i="1"/>
  <c r="BH14" i="1"/>
  <c r="BI14" i="1"/>
  <c r="AP15" i="1"/>
  <c r="J15" i="1"/>
  <c r="AT15" i="1"/>
  <c r="AS15" i="1"/>
  <c r="AR15" i="1"/>
  <c r="AQ15" i="1"/>
  <c r="Q15" i="1"/>
  <c r="AU15" i="1"/>
  <c r="O15" i="1"/>
  <c r="AV15" i="1"/>
  <c r="AW15" i="1"/>
  <c r="AX15" i="1"/>
  <c r="BA15" i="1"/>
  <c r="S15" i="1"/>
  <c r="K15" i="1"/>
  <c r="BD15" i="1"/>
  <c r="L15" i="1"/>
  <c r="M15" i="1"/>
  <c r="BB15" i="1"/>
  <c r="N15" i="1"/>
  <c r="AY15" i="1"/>
  <c r="AZ15" i="1"/>
  <c r="BC15" i="1"/>
  <c r="BE15" i="1"/>
  <c r="BF15" i="1"/>
  <c r="BG15" i="1"/>
  <c r="BH15" i="1"/>
  <c r="BI15" i="1"/>
  <c r="AP16" i="1"/>
  <c r="J16" i="1"/>
  <c r="AT16" i="1"/>
  <c r="AS16" i="1"/>
  <c r="AR16" i="1"/>
  <c r="AQ16" i="1"/>
  <c r="Q16" i="1"/>
  <c r="AU16" i="1"/>
  <c r="O16" i="1"/>
  <c r="AV16" i="1"/>
  <c r="AW16" i="1"/>
  <c r="AX16" i="1"/>
  <c r="BA16" i="1"/>
  <c r="S16" i="1"/>
  <c r="K16" i="1"/>
  <c r="BD16" i="1"/>
  <c r="L16" i="1"/>
  <c r="M16" i="1"/>
  <c r="BB16" i="1"/>
  <c r="N16" i="1"/>
  <c r="AY16" i="1"/>
  <c r="AZ16" i="1"/>
  <c r="BC16" i="1"/>
  <c r="BE16" i="1"/>
  <c r="BF16" i="1"/>
  <c r="BG16" i="1"/>
  <c r="BH16" i="1"/>
  <c r="BI16" i="1"/>
  <c r="AP17" i="1"/>
  <c r="J17" i="1"/>
  <c r="AT17" i="1"/>
  <c r="AS17" i="1"/>
  <c r="AR17" i="1"/>
  <c r="AQ17" i="1"/>
  <c r="Q17" i="1"/>
  <c r="AU17" i="1"/>
  <c r="O17" i="1"/>
  <c r="AV17" i="1"/>
  <c r="AW17" i="1"/>
  <c r="AX17" i="1"/>
  <c r="BA17" i="1"/>
  <c r="S17" i="1"/>
  <c r="K17" i="1"/>
  <c r="BD17" i="1"/>
  <c r="L17" i="1"/>
  <c r="M17" i="1"/>
  <c r="BB17" i="1"/>
  <c r="N17" i="1"/>
  <c r="AY17" i="1"/>
  <c r="AZ17" i="1"/>
  <c r="BC17" i="1"/>
  <c r="BE17" i="1"/>
  <c r="BF17" i="1"/>
  <c r="BG17" i="1"/>
  <c r="BH17" i="1"/>
  <c r="BI17" i="1"/>
  <c r="AP18" i="1"/>
  <c r="J18" i="1"/>
  <c r="AT18" i="1"/>
  <c r="AS18" i="1"/>
  <c r="AR18" i="1"/>
  <c r="AQ18" i="1"/>
  <c r="Q18" i="1"/>
  <c r="AU18" i="1"/>
  <c r="O18" i="1"/>
  <c r="AV18" i="1"/>
  <c r="AW18" i="1"/>
  <c r="AX18" i="1"/>
  <c r="BA18" i="1"/>
  <c r="S18" i="1"/>
  <c r="K18" i="1"/>
  <c r="BD18" i="1"/>
  <c r="L18" i="1"/>
  <c r="M18" i="1"/>
  <c r="BB18" i="1"/>
  <c r="N18" i="1"/>
  <c r="AY18" i="1"/>
  <c r="AZ18" i="1"/>
  <c r="BC18" i="1"/>
  <c r="BE18" i="1"/>
  <c r="BF18" i="1"/>
  <c r="BG18" i="1"/>
  <c r="BH18" i="1"/>
  <c r="BI18" i="1"/>
  <c r="AP19" i="1"/>
  <c r="J19" i="1"/>
  <c r="AT19" i="1"/>
  <c r="AS19" i="1"/>
  <c r="AR19" i="1"/>
  <c r="AQ19" i="1"/>
  <c r="Q19" i="1"/>
  <c r="AU19" i="1"/>
  <c r="O19" i="1"/>
  <c r="AV19" i="1"/>
  <c r="AW19" i="1"/>
  <c r="AX19" i="1"/>
  <c r="BA19" i="1"/>
  <c r="S19" i="1"/>
  <c r="K19" i="1"/>
  <c r="BD19" i="1"/>
  <c r="L19" i="1"/>
  <c r="M19" i="1"/>
  <c r="BB19" i="1"/>
  <c r="N19" i="1"/>
  <c r="AY19" i="1"/>
  <c r="AZ19" i="1"/>
  <c r="BC19" i="1"/>
  <c r="BE19" i="1"/>
  <c r="BF19" i="1"/>
  <c r="BG19" i="1"/>
  <c r="BH19" i="1"/>
  <c r="BI19" i="1"/>
  <c r="AP20" i="1"/>
  <c r="J20" i="1"/>
  <c r="AT20" i="1"/>
  <c r="AS20" i="1"/>
  <c r="AR20" i="1"/>
  <c r="AQ20" i="1"/>
  <c r="Q20" i="1"/>
  <c r="AU20" i="1"/>
  <c r="O20" i="1"/>
  <c r="AV20" i="1"/>
  <c r="AW20" i="1"/>
  <c r="AX20" i="1"/>
  <c r="BA20" i="1"/>
  <c r="S20" i="1"/>
  <c r="K20" i="1"/>
  <c r="BD20" i="1"/>
  <c r="L20" i="1"/>
  <c r="M20" i="1"/>
  <c r="BB20" i="1"/>
  <c r="N20" i="1"/>
  <c r="AY20" i="1"/>
  <c r="AZ20" i="1"/>
  <c r="BC20" i="1"/>
  <c r="BE20" i="1"/>
  <c r="BF20" i="1"/>
  <c r="BG20" i="1"/>
  <c r="BH20" i="1"/>
  <c r="BI20" i="1"/>
  <c r="AP21" i="1"/>
  <c r="J21" i="1"/>
  <c r="AT21" i="1"/>
  <c r="AS21" i="1"/>
  <c r="AR21" i="1"/>
  <c r="AQ21" i="1"/>
  <c r="Q21" i="1"/>
  <c r="AU21" i="1"/>
  <c r="O21" i="1"/>
  <c r="AV21" i="1"/>
  <c r="AW21" i="1"/>
  <c r="AX21" i="1"/>
  <c r="BA21" i="1"/>
  <c r="S21" i="1"/>
  <c r="K21" i="1"/>
  <c r="BD21" i="1"/>
  <c r="L21" i="1"/>
  <c r="M21" i="1"/>
  <c r="BB21" i="1"/>
  <c r="N21" i="1"/>
  <c r="AY21" i="1"/>
  <c r="AZ21" i="1"/>
  <c r="BC21" i="1"/>
  <c r="BE21" i="1"/>
  <c r="BF21" i="1"/>
  <c r="BG21" i="1"/>
  <c r="BH21" i="1"/>
  <c r="BI21" i="1"/>
</calcChain>
</file>

<file path=xl/sharedStrings.xml><?xml version="1.0" encoding="utf-8"?>
<sst xmlns="http://schemas.openxmlformats.org/spreadsheetml/2006/main" count="180" uniqueCount="91">
  <si>
    <t>OPEN 6.1.4</t>
  </si>
  <si>
    <t>Thr Jul 14 2011 13:39:18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</si>
  <si>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</si>
  <si>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</si>
  <si>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</si>
  <si>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</si>
  <si>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</si>
  <si>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</si>
  <si>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</si>
  <si>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/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</si>
  <si>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</si>
  <si>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</si>
  <si>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</si>
  <si>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</si>
  <si>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</si>
  <si>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</si>
  <si>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</si>
  <si>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</si>
  <si>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</si>
  <si>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</si>
  <si>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</si>
  <si>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</si>
  <si>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</si>
  <si>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</si>
  <si>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</si>
  <si>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</si>
  <si>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</si>
  <si>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</si>
  <si>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</si>
  <si>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</si>
  <si>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</si>
  <si>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</si>
  <si>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</si>
  <si>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</si>
  <si>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</si>
  <si>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</si>
  <si>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</si>
  <si>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</si>
  <si>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</si>
  <si>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</si>
  <si>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</si>
  <si>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</si>
  <si>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</si>
  <si>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</si>
  <si>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</si>
  <si>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</si>
  <si>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</si>
  <si>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</si>
  <si>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</si>
  <si>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</si>
  <si>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</si>
  <si>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</si>
  <si>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</si>
  <si>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</si>
  <si>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</si>
  <si>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</si>
  <si>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</si>
  <si>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</si>
  <si>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</si>
  <si>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</si>
  <si>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</si>
  <si>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</si>
  <si>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</si>
  <si>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</si>
  <si>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</si>
  <si>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</si>
  <si>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</si>
  <si>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</si>
  <si>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</si>
  <si>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</si>
  <si>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</si>
  <si>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</si>
  <si>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</si>
  <si>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13:39:38</t>
  </si>
  <si>
    <t>m5</t>
  </si>
  <si>
    <t>t</t>
  </si>
  <si>
    <t>sam</t>
  </si>
  <si>
    <t>13:41:02</t>
  </si>
  <si>
    <t>b</t>
  </si>
  <si>
    <t>13:42:48</t>
  </si>
  <si>
    <t>tlat</t>
  </si>
  <si>
    <t>13:45:11</t>
  </si>
  <si>
    <t>14:09:50</t>
  </si>
  <si>
    <t>14:13:06</t>
  </si>
  <si>
    <t>14:15:39</t>
  </si>
  <si>
    <t>14:17:56</t>
  </si>
  <si>
    <t>14:53:39</t>
  </si>
  <si>
    <t>scal</t>
  </si>
  <si>
    <t>14:56:04</t>
  </si>
  <si>
    <t>14:58:05</t>
  </si>
  <si>
    <t>15:01:48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</si>
</sst>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1"/>
  <sheetViews>
    <sheetView tabSelected="1" workbookViewId="0">
      <selection activeCell="A10" sqref="A10:XFD21"/>
    </sheetView>
  </sheetViews>
  <sheetFormatPr baseColWidth="10" defaultRowHeight="15" x14ac:dyDescent="0"/>
  <sheetData>
    <row r="1" spans="1:61">
      <c r="A1" s="1" t="s">
        <v>0</v>
      </c>
    </row>
    <row r="2" spans="1:61">
      <c r="A2" s="1" t="s">
        <v>1</v>
      </c>
    </row>
    <row r="3" spans="1:61">
      <c r="A3" s="1" t="s">
        <v>2</v>
      </c>
      <c r="B3" s="1" t="s">
        <v>3</v>
      </c>
    </row>
    <row r="4" spans="1:61">
      <c r="A4" s="1" t="s">
        <v>4</v>
      </c>
      <c r="B4" s="1" t="s">
        <v>5</v>
      </c>
      <c r="C4" s="1">
        <v>1</v>
      </c>
      <c r="D4" s="1">
        <v>0.18999999761581421</v>
      </c>
    </row>
    <row r="5" spans="1:61">
      <c r="A5" s="1" t="s">
        <v>6</v>
      </c>
      <c r="B5" s="1" t="s">
        <v>7</v>
      </c>
    </row>
    <row r="6" spans="1:61">
      <c r="A6" s="1" t="s">
        <v>8</v>
      </c>
      <c r="B6" s="1" t="s">
        <v>9</v>
      </c>
    </row>
    <row r="8" spans="1:61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</row>
    <row r="9" spans="1:61">
      <c r="A9" s="1" t="s">
        <v>71</v>
      </c>
      <c r="B9" s="1" t="s">
        <v>71</v>
      </c>
      <c r="C9" s="1" t="s">
        <v>71</v>
      </c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72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71</v>
      </c>
      <c r="Q9" s="1" t="s">
        <v>72</v>
      </c>
      <c r="R9" s="1" t="s">
        <v>71</v>
      </c>
      <c r="S9" s="1" t="s">
        <v>72</v>
      </c>
      <c r="T9" s="1" t="s">
        <v>71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72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</row>
    <row r="10" spans="1:61">
      <c r="A10" s="1">
        <v>1</v>
      </c>
      <c r="B10" s="1" t="s">
        <v>73</v>
      </c>
      <c r="C10" s="1" t="s">
        <v>74</v>
      </c>
      <c r="D10" s="1">
        <v>22</v>
      </c>
      <c r="E10" s="1" t="s">
        <v>75</v>
      </c>
      <c r="F10" s="1" t="s">
        <v>76</v>
      </c>
      <c r="G10" s="1">
        <v>0</v>
      </c>
      <c r="H10" s="1">
        <v>12</v>
      </c>
      <c r="I10" s="1">
        <v>0</v>
      </c>
      <c r="J10">
        <f t="shared" ref="J10:J21" si="0">(W10-X10*(1000-Y10)/(1000-Z10))*AP10</f>
        <v>10.902361778994264</v>
      </c>
      <c r="K10">
        <f t="shared" ref="K10:K21" si="1">IF(BA10&lt;&gt;0,1/(1/BA10-1/S10),0)</f>
        <v>0.26309382180274243</v>
      </c>
      <c r="L10">
        <f t="shared" ref="L10:L21" si="2">((BD10-AQ10/2)*X10-J10)/(BD10+AQ10/2)</f>
        <v>300.55021991952714</v>
      </c>
      <c r="M10">
        <f t="shared" ref="M10:M21" si="3">AQ10*1000</f>
        <v>9.6555036554802243</v>
      </c>
      <c r="N10">
        <f t="shared" ref="N10:N21" si="4">(AV10-BB10)</f>
        <v>3.5833741142176128</v>
      </c>
      <c r="O10">
        <f t="shared" ref="O10:O21" si="5">(U10+AU10*I10)</f>
        <v>38.851779937744141</v>
      </c>
      <c r="P10" s="1">
        <v>2</v>
      </c>
      <c r="Q10">
        <f t="shared" ref="Q10:Q21" si="6">(P10*AJ10+AK10)</f>
        <v>2.2982609868049622</v>
      </c>
      <c r="R10" s="1">
        <v>1</v>
      </c>
      <c r="S10">
        <f t="shared" ref="S10:S21" si="7">Q10*(R10+1)*(R10+1)/(R10*R10+1)</f>
        <v>4.5965219736099243</v>
      </c>
      <c r="T10" s="1">
        <v>37.709457397460938</v>
      </c>
      <c r="U10" s="1">
        <v>38.851779937744141</v>
      </c>
      <c r="V10" s="1">
        <v>37.548881530761719</v>
      </c>
      <c r="W10" s="1">
        <v>398.73751831054688</v>
      </c>
      <c r="X10" s="1">
        <v>391.41384887695312</v>
      </c>
      <c r="Y10" s="1">
        <v>30.081878662109375</v>
      </c>
      <c r="Z10" s="1">
        <v>34.731063842773438</v>
      </c>
      <c r="AA10" s="1">
        <v>44.7718505859375</v>
      </c>
      <c r="AB10" s="1">
        <v>51.691383361816406</v>
      </c>
      <c r="AC10" s="1">
        <v>400.937255859375</v>
      </c>
      <c r="AD10" s="1">
        <v>1898.4552001953125</v>
      </c>
      <c r="AE10" s="1">
        <v>912.7308349609375</v>
      </c>
      <c r="AF10" s="1">
        <v>97.53302001953125</v>
      </c>
      <c r="AG10" s="1">
        <v>23.734088897705078</v>
      </c>
      <c r="AH10" s="1">
        <v>-0.52818059921264648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ref="AP10:AP21" si="8">AC10*0.000001/(P10*0.0001)</f>
        <v>2.0046862792968749</v>
      </c>
      <c r="AQ10">
        <f t="shared" ref="AQ10:AQ21" si="9">(Z10-Y10)/(1000-Z10)*AP10</f>
        <v>9.655503655480225E-3</v>
      </c>
      <c r="AR10">
        <f t="shared" ref="AR10:AR21" si="10">(U10+273.15)</f>
        <v>312.00177993774412</v>
      </c>
      <c r="AS10">
        <f t="shared" ref="AS10:AS21" si="11">(T10+273.15)</f>
        <v>310.85945739746091</v>
      </c>
      <c r="AT10">
        <f t="shared" ref="AT10:AT21" si="12">(AD10*AL10+AE10*AM10)*AN10</f>
        <v>360.70648351083946</v>
      </c>
      <c r="AU10">
        <f t="shared" ref="AU10:AU21" si="13">((AT10+0.00000010773*(AS10^4-AR10^4))-AQ10*44100)/(Q10*51.4+0.00000043092*AR10^3)</f>
        <v>-0.6094406009112382</v>
      </c>
      <c r="AV10">
        <f t="shared" ref="AV10:AV21" si="14">0.61365*EXP(17.502*O10/(240.97+O10))</f>
        <v>6.9707996592944523</v>
      </c>
      <c r="AW10">
        <f t="shared" ref="AW10:AW21" si="15">AV10*1000/AF10</f>
        <v>71.471176201644639</v>
      </c>
      <c r="AX10">
        <f t="shared" ref="AX10:AX21" si="16">(AW10-Z10)</f>
        <v>36.740112358871201</v>
      </c>
      <c r="AY10">
        <f t="shared" ref="AY10:AY21" si="17">IF(I10,U10,(T10+U10)/2)</f>
        <v>38.280618667602539</v>
      </c>
      <c r="AZ10">
        <f t="shared" ref="AZ10:AZ21" si="18">0.61365*EXP(17.502*AY10/(240.97+AY10))</f>
        <v>6.7591880400187305</v>
      </c>
      <c r="BA10">
        <f t="shared" ref="BA10:BA21" si="19">IF(AX10&lt;&gt;0,(1000-(AW10+Z10)/2)/AX10*AQ10,0)</f>
        <v>0.24885023506979262</v>
      </c>
      <c r="BB10">
        <f t="shared" ref="BB10:BB21" si="20">Z10*AF10/1000</f>
        <v>3.3874255450768396</v>
      </c>
      <c r="BC10">
        <f t="shared" ref="BC10:BC21" si="21">(AZ10-BB10)</f>
        <v>3.371762494941891</v>
      </c>
      <c r="BD10">
        <f t="shared" ref="BD10:BD21" si="22">1/(1.6/K10+1.37/S10)</f>
        <v>0.15675130676907573</v>
      </c>
      <c r="BE10">
        <f t="shared" ref="BE10:BE21" si="23">L10*AF10*0.001</f>
        <v>29.313570616285762</v>
      </c>
      <c r="BF10">
        <f t="shared" ref="BF10:BF21" si="24">L10/X10</f>
        <v>0.76785790993820879</v>
      </c>
      <c r="BG10">
        <f t="shared" ref="BG10:BG21" si="25">(1-AQ10*AF10/AV10/K10)*100</f>
        <v>48.650838819246701</v>
      </c>
      <c r="BH10">
        <f t="shared" ref="BH10:BH21" si="26">(X10-J10/(S10/1.35))</f>
        <v>388.21182167331</v>
      </c>
      <c r="BI10">
        <f t="shared" ref="BI10:BI21" si="27">J10*BG10/100/BH10</f>
        <v>1.3662877224416885E-2</v>
      </c>
    </row>
    <row r="11" spans="1:61">
      <c r="A11" s="1">
        <v>2</v>
      </c>
      <c r="B11" s="1" t="s">
        <v>77</v>
      </c>
      <c r="C11" s="1" t="s">
        <v>74</v>
      </c>
      <c r="D11" s="1">
        <v>22</v>
      </c>
      <c r="E11" s="1" t="s">
        <v>78</v>
      </c>
      <c r="F11" s="1" t="s">
        <v>76</v>
      </c>
      <c r="G11" s="1">
        <v>0</v>
      </c>
      <c r="H11" s="1">
        <v>107.5</v>
      </c>
      <c r="I11" s="1">
        <v>0</v>
      </c>
      <c r="J11">
        <f t="shared" si="0"/>
        <v>-2.4599178369825099</v>
      </c>
      <c r="K11">
        <f t="shared" si="1"/>
        <v>3.1152790399726678E-2</v>
      </c>
      <c r="L11">
        <f t="shared" si="2"/>
        <v>499.77163768933394</v>
      </c>
      <c r="M11">
        <f t="shared" si="3"/>
        <v>1.1827476280974869</v>
      </c>
      <c r="N11">
        <f t="shared" si="4"/>
        <v>3.5436470593911431</v>
      </c>
      <c r="O11">
        <f t="shared" si="5"/>
        <v>37.819934844970703</v>
      </c>
      <c r="P11" s="1">
        <v>2</v>
      </c>
      <c r="Q11">
        <f t="shared" si="6"/>
        <v>2.2982609868049622</v>
      </c>
      <c r="R11" s="1">
        <v>1</v>
      </c>
      <c r="S11">
        <f t="shared" si="7"/>
        <v>4.5965219736099243</v>
      </c>
      <c r="T11" s="1">
        <v>37.931190490722656</v>
      </c>
      <c r="U11" s="1">
        <v>37.819934844970703</v>
      </c>
      <c r="V11" s="1">
        <v>37.821178436279297</v>
      </c>
      <c r="W11" s="1">
        <v>399.19970703125</v>
      </c>
      <c r="X11" s="1">
        <v>400.190673828125</v>
      </c>
      <c r="Y11" s="1">
        <v>30.690130233764648</v>
      </c>
      <c r="Z11" s="1">
        <v>31.261672973632812</v>
      </c>
      <c r="AA11" s="1">
        <v>45.129341125488281</v>
      </c>
      <c r="AB11" s="1">
        <v>45.96978759765625</v>
      </c>
      <c r="AC11" s="1">
        <v>400.9404296875</v>
      </c>
      <c r="AD11" s="1">
        <v>27.994091033935547</v>
      </c>
      <c r="AE11" s="1">
        <v>150.34275817871094</v>
      </c>
      <c r="AF11" s="1">
        <v>97.529754638671875</v>
      </c>
      <c r="AG11" s="1">
        <v>23.734088897705078</v>
      </c>
      <c r="AH11" s="1">
        <v>-0.52818059921264648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2.0047021484374996</v>
      </c>
      <c r="AQ11">
        <f t="shared" si="9"/>
        <v>1.1827476280974868E-3</v>
      </c>
      <c r="AR11">
        <f t="shared" si="10"/>
        <v>310.96993484497068</v>
      </c>
      <c r="AS11">
        <f t="shared" si="11"/>
        <v>311.08119049072263</v>
      </c>
      <c r="AT11">
        <f t="shared" si="12"/>
        <v>5.3188772297046398</v>
      </c>
      <c r="AU11">
        <f t="shared" si="13"/>
        <v>-0.34631290584173641</v>
      </c>
      <c r="AV11">
        <f t="shared" si="14"/>
        <v>6.592590354103951</v>
      </c>
      <c r="AW11">
        <f t="shared" si="15"/>
        <v>67.595682758848028</v>
      </c>
      <c r="AX11">
        <f t="shared" si="16"/>
        <v>36.334009785215216</v>
      </c>
      <c r="AY11">
        <f t="shared" si="17"/>
        <v>37.87556266784668</v>
      </c>
      <c r="AZ11">
        <f t="shared" si="18"/>
        <v>6.6125160488027657</v>
      </c>
      <c r="BA11">
        <f t="shared" si="19"/>
        <v>3.0943074635508109E-2</v>
      </c>
      <c r="BB11">
        <f t="shared" si="20"/>
        <v>3.0489432947128079</v>
      </c>
      <c r="BC11">
        <f t="shared" si="21"/>
        <v>3.5635727540899578</v>
      </c>
      <c r="BD11">
        <f t="shared" si="22"/>
        <v>1.935815458672448E-2</v>
      </c>
      <c r="BE11">
        <f t="shared" si="23"/>
        <v>48.742605199207958</v>
      </c>
      <c r="BF11">
        <f t="shared" si="24"/>
        <v>1.2488337944226489</v>
      </c>
      <c r="BG11">
        <f t="shared" si="25"/>
        <v>43.833653662297301</v>
      </c>
      <c r="BH11">
        <f t="shared" si="26"/>
        <v>400.9131524976479</v>
      </c>
      <c r="BI11">
        <f t="shared" si="27"/>
        <v>-2.6895397627203425E-3</v>
      </c>
    </row>
    <row r="12" spans="1:61">
      <c r="A12" s="1">
        <v>3</v>
      </c>
      <c r="B12" s="1" t="s">
        <v>79</v>
      </c>
      <c r="C12" s="1" t="s">
        <v>74</v>
      </c>
      <c r="D12" s="1">
        <v>22</v>
      </c>
      <c r="E12" s="1" t="s">
        <v>75</v>
      </c>
      <c r="F12" s="1" t="s">
        <v>80</v>
      </c>
      <c r="G12" s="1">
        <v>0</v>
      </c>
      <c r="H12" s="1">
        <v>203</v>
      </c>
      <c r="I12" s="1">
        <v>0</v>
      </c>
      <c r="J12">
        <f t="shared" si="0"/>
        <v>16.210104242892658</v>
      </c>
      <c r="K12">
        <f t="shared" si="1"/>
        <v>0.40820994697954854</v>
      </c>
      <c r="L12">
        <f t="shared" si="2"/>
        <v>293.53263567922249</v>
      </c>
      <c r="M12">
        <f t="shared" si="3"/>
        <v>10.707957079452502</v>
      </c>
      <c r="N12">
        <f t="shared" si="4"/>
        <v>2.6823453353496571</v>
      </c>
      <c r="O12">
        <f t="shared" si="5"/>
        <v>38.201854705810547</v>
      </c>
      <c r="P12" s="1">
        <v>4</v>
      </c>
      <c r="Q12">
        <f t="shared" si="6"/>
        <v>1.8591305017471313</v>
      </c>
      <c r="R12" s="1">
        <v>1</v>
      </c>
      <c r="S12">
        <f t="shared" si="7"/>
        <v>3.7182610034942627</v>
      </c>
      <c r="T12" s="1">
        <v>38.071090698242188</v>
      </c>
      <c r="U12" s="1">
        <v>38.201854705810547</v>
      </c>
      <c r="V12" s="1">
        <v>37.972896575927734</v>
      </c>
      <c r="W12" s="1">
        <v>398.6854248046875</v>
      </c>
      <c r="X12" s="1">
        <v>378.4693603515625</v>
      </c>
      <c r="Y12" s="1">
        <v>31.266263961791992</v>
      </c>
      <c r="Z12" s="1">
        <v>41.506134033203125</v>
      </c>
      <c r="AA12" s="1">
        <v>45.6295166015625</v>
      </c>
      <c r="AB12" s="1">
        <v>60.573429107666016</v>
      </c>
      <c r="AC12" s="1">
        <v>400.92349243164062</v>
      </c>
      <c r="AD12" s="1">
        <v>140.45596313476562</v>
      </c>
      <c r="AE12" s="1">
        <v>1347.4521484375</v>
      </c>
      <c r="AF12" s="1">
        <v>97.530235290527344</v>
      </c>
      <c r="AG12" s="1">
        <v>23.734088897705078</v>
      </c>
      <c r="AH12" s="1">
        <v>-0.52818059921264648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 t="shared" si="8"/>
        <v>1.0023087310791015</v>
      </c>
      <c r="AQ12">
        <f t="shared" si="9"/>
        <v>1.0707957079452502E-2</v>
      </c>
      <c r="AR12">
        <f t="shared" si="10"/>
        <v>311.35185470581052</v>
      </c>
      <c r="AS12">
        <f t="shared" si="11"/>
        <v>311.22109069824216</v>
      </c>
      <c r="AT12">
        <f t="shared" si="12"/>
        <v>26.686632660732357</v>
      </c>
      <c r="AU12">
        <f t="shared" si="13"/>
        <v>-4.1194840269212287</v>
      </c>
      <c r="AV12">
        <f t="shared" si="14"/>
        <v>6.7304483536081223</v>
      </c>
      <c r="AW12">
        <f t="shared" si="15"/>
        <v>69.008839500480718</v>
      </c>
      <c r="AX12">
        <f t="shared" si="16"/>
        <v>27.502705467277593</v>
      </c>
      <c r="AY12">
        <f t="shared" si="17"/>
        <v>38.136472702026367</v>
      </c>
      <c r="AZ12">
        <f t="shared" si="18"/>
        <v>6.7066721174666997</v>
      </c>
      <c r="BA12">
        <f t="shared" si="19"/>
        <v>0.36782789587267906</v>
      </c>
      <c r="BB12">
        <f t="shared" si="20"/>
        <v>4.0481030182584652</v>
      </c>
      <c r="BC12">
        <f t="shared" si="21"/>
        <v>2.6585690992082345</v>
      </c>
      <c r="BD12">
        <f t="shared" si="22"/>
        <v>0.23320876316702649</v>
      </c>
      <c r="BE12">
        <f t="shared" si="23"/>
        <v>28.628307023243213</v>
      </c>
      <c r="BF12">
        <f t="shared" si="24"/>
        <v>0.7755783332277103</v>
      </c>
      <c r="BG12">
        <f t="shared" si="25"/>
        <v>61.988210588874715</v>
      </c>
      <c r="BH12">
        <f t="shared" si="26"/>
        <v>372.58390994683305</v>
      </c>
      <c r="BI12">
        <f t="shared" si="27"/>
        <v>2.6969370620954339E-2</v>
      </c>
    </row>
    <row r="13" spans="1:61">
      <c r="A13" s="1">
        <v>4</v>
      </c>
      <c r="B13" s="1" t="s">
        <v>81</v>
      </c>
      <c r="C13" s="1" t="s">
        <v>74</v>
      </c>
      <c r="D13" s="1">
        <v>22</v>
      </c>
      <c r="E13" s="1" t="s">
        <v>78</v>
      </c>
      <c r="F13" s="1" t="s">
        <v>80</v>
      </c>
      <c r="G13" s="1">
        <v>0</v>
      </c>
      <c r="H13" s="1">
        <v>352.5</v>
      </c>
      <c r="I13" s="1">
        <v>0</v>
      </c>
      <c r="J13">
        <f t="shared" si="0"/>
        <v>0.95904266201819588</v>
      </c>
      <c r="K13">
        <f t="shared" si="1"/>
        <v>4.479296806300944E-2</v>
      </c>
      <c r="L13">
        <f t="shared" si="2"/>
        <v>343.92475326692056</v>
      </c>
      <c r="M13">
        <f t="shared" si="3"/>
        <v>1.4672949987560908</v>
      </c>
      <c r="N13">
        <f t="shared" si="4"/>
        <v>3.0718879666738763</v>
      </c>
      <c r="O13">
        <f t="shared" si="5"/>
        <v>37.088321685791016</v>
      </c>
      <c r="P13" s="1">
        <v>3.5</v>
      </c>
      <c r="Q13">
        <f t="shared" si="6"/>
        <v>1.9689131230115891</v>
      </c>
      <c r="R13" s="1">
        <v>1</v>
      </c>
      <c r="S13">
        <f t="shared" si="7"/>
        <v>3.9378262460231781</v>
      </c>
      <c r="T13" s="1">
        <v>38.028636932373047</v>
      </c>
      <c r="U13" s="1">
        <v>37.088321685791016</v>
      </c>
      <c r="V13" s="1">
        <v>37.995872497558594</v>
      </c>
      <c r="W13" s="1">
        <v>399.49868774414062</v>
      </c>
      <c r="X13" s="1">
        <v>398.15142822265625</v>
      </c>
      <c r="Y13" s="1">
        <v>32.225643157958984</v>
      </c>
      <c r="Z13" s="1">
        <v>33.463729858398438</v>
      </c>
      <c r="AA13" s="1">
        <v>47.1339111328125</v>
      </c>
      <c r="AB13" s="1">
        <v>48.94476318359375</v>
      </c>
      <c r="AC13" s="1">
        <v>400.91525268554688</v>
      </c>
      <c r="AD13" s="1">
        <v>1555.5052490234375</v>
      </c>
      <c r="AE13" s="1">
        <v>1646.658447265625</v>
      </c>
      <c r="AF13" s="1">
        <v>97.521980285644531</v>
      </c>
      <c r="AG13" s="1">
        <v>23.734088897705078</v>
      </c>
      <c r="AH13" s="1">
        <v>-0.52818059921264648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 t="shared" si="8"/>
        <v>1.145472150530134</v>
      </c>
      <c r="AQ13">
        <f t="shared" si="9"/>
        <v>1.4672949987560909E-3</v>
      </c>
      <c r="AR13">
        <f t="shared" si="10"/>
        <v>310.23832168579099</v>
      </c>
      <c r="AS13">
        <f t="shared" si="11"/>
        <v>311.17863693237302</v>
      </c>
      <c r="AT13">
        <f t="shared" si="12"/>
        <v>295.54599360583961</v>
      </c>
      <c r="AU13">
        <f t="shared" si="13"/>
        <v>2.1302190161674663</v>
      </c>
      <c r="AV13">
        <f t="shared" si="14"/>
        <v>6.3353371702087431</v>
      </c>
      <c r="AW13">
        <f t="shared" si="15"/>
        <v>64.963171909064684</v>
      </c>
      <c r="AX13">
        <f t="shared" si="16"/>
        <v>31.499442050666246</v>
      </c>
      <c r="AY13">
        <f t="shared" si="17"/>
        <v>37.558479309082031</v>
      </c>
      <c r="AZ13">
        <f t="shared" si="18"/>
        <v>6.4996342414008961</v>
      </c>
      <c r="BA13">
        <f t="shared" si="19"/>
        <v>4.4289176492678717E-2</v>
      </c>
      <c r="BB13">
        <f t="shared" si="20"/>
        <v>3.2634492035348668</v>
      </c>
      <c r="BC13">
        <f t="shared" si="21"/>
        <v>3.2361850378660293</v>
      </c>
      <c r="BD13">
        <f t="shared" si="22"/>
        <v>2.7725561232424572E-2</v>
      </c>
      <c r="BE13">
        <f t="shared" si="23"/>
        <v>33.540223007841789</v>
      </c>
      <c r="BF13">
        <f t="shared" si="24"/>
        <v>0.86380389190664719</v>
      </c>
      <c r="BG13">
        <f t="shared" si="25"/>
        <v>49.575642291619346</v>
      </c>
      <c r="BH13">
        <f t="shared" si="26"/>
        <v>397.82264083772981</v>
      </c>
      <c r="BI13">
        <f t="shared" si="27"/>
        <v>1.1951344914531885E-3</v>
      </c>
    </row>
    <row r="14" spans="1:61">
      <c r="A14" s="1">
        <v>5</v>
      </c>
      <c r="B14" s="1" t="s">
        <v>82</v>
      </c>
      <c r="C14" s="1" t="s">
        <v>74</v>
      </c>
      <c r="D14" s="1">
        <v>20</v>
      </c>
      <c r="E14" s="1" t="s">
        <v>75</v>
      </c>
      <c r="F14" s="1" t="s">
        <v>80</v>
      </c>
      <c r="G14" s="1">
        <v>0</v>
      </c>
      <c r="H14" s="1">
        <v>1824</v>
      </c>
      <c r="I14" s="1">
        <v>0</v>
      </c>
      <c r="J14">
        <f t="shared" si="0"/>
        <v>15.64115564669625</v>
      </c>
      <c r="K14">
        <f t="shared" si="1"/>
        <v>0.40709358123207295</v>
      </c>
      <c r="L14">
        <f t="shared" si="2"/>
        <v>303.96981474493253</v>
      </c>
      <c r="M14">
        <f t="shared" si="3"/>
        <v>11.226596804131647</v>
      </c>
      <c r="N14">
        <f t="shared" si="4"/>
        <v>2.7715911199059482</v>
      </c>
      <c r="O14">
        <f t="shared" si="5"/>
        <v>38.731513977050781</v>
      </c>
      <c r="P14" s="1">
        <v>2.5</v>
      </c>
      <c r="Q14">
        <f t="shared" si="6"/>
        <v>2.1884783655405045</v>
      </c>
      <c r="R14" s="1">
        <v>1</v>
      </c>
      <c r="S14">
        <f t="shared" si="7"/>
        <v>4.3769567310810089</v>
      </c>
      <c r="T14" s="1">
        <v>38.511974334716797</v>
      </c>
      <c r="U14" s="1">
        <v>38.731513977050781</v>
      </c>
      <c r="V14" s="1">
        <v>38.437068939208984</v>
      </c>
      <c r="W14" s="1">
        <v>399.25326538085938</v>
      </c>
      <c r="X14" s="1">
        <v>386.793212890625</v>
      </c>
      <c r="Y14" s="1">
        <v>35.909656524658203</v>
      </c>
      <c r="Z14" s="1">
        <v>42.611343383789062</v>
      </c>
      <c r="AA14" s="1">
        <v>51.150180816650391</v>
      </c>
      <c r="AB14" s="1">
        <v>60.696151733398438</v>
      </c>
      <c r="AC14" s="1">
        <v>400.951904296875</v>
      </c>
      <c r="AD14" s="1">
        <v>1937.7470703125</v>
      </c>
      <c r="AE14" s="1">
        <v>2050.6015625</v>
      </c>
      <c r="AF14" s="1">
        <v>97.489990234375</v>
      </c>
      <c r="AG14" s="1">
        <v>23.569446563720703</v>
      </c>
      <c r="AH14" s="1">
        <v>-0.77161169052124023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 t="shared" si="8"/>
        <v>1.6038076171875</v>
      </c>
      <c r="AQ14">
        <f t="shared" si="9"/>
        <v>1.1226596804131647E-2</v>
      </c>
      <c r="AR14">
        <f t="shared" si="10"/>
        <v>311.88151397705076</v>
      </c>
      <c r="AS14">
        <f t="shared" si="11"/>
        <v>311.66197433471677</v>
      </c>
      <c r="AT14">
        <f t="shared" si="12"/>
        <v>368.17193873942597</v>
      </c>
      <c r="AU14">
        <f t="shared" si="13"/>
        <v>-1.0336684974760793</v>
      </c>
      <c r="AV14">
        <f t="shared" si="14"/>
        <v>6.9257705702651435</v>
      </c>
      <c r="AW14">
        <f t="shared" si="15"/>
        <v>71.040837665640822</v>
      </c>
      <c r="AX14">
        <f t="shared" si="16"/>
        <v>28.42949428185176</v>
      </c>
      <c r="AY14">
        <f t="shared" si="17"/>
        <v>38.621744155883789</v>
      </c>
      <c r="AZ14">
        <f t="shared" si="18"/>
        <v>6.8848918117411362</v>
      </c>
      <c r="BA14">
        <f t="shared" si="19"/>
        <v>0.37245239373163747</v>
      </c>
      <c r="BB14">
        <f t="shared" si="20"/>
        <v>4.1541794503591953</v>
      </c>
      <c r="BC14">
        <f t="shared" si="21"/>
        <v>2.7307123613819408</v>
      </c>
      <c r="BD14">
        <f t="shared" si="22"/>
        <v>0.23566546510919997</v>
      </c>
      <c r="BE14">
        <f t="shared" si="23"/>
        <v>29.634014271028249</v>
      </c>
      <c r="BF14">
        <f t="shared" si="24"/>
        <v>0.78587163531974191</v>
      </c>
      <c r="BG14">
        <f t="shared" si="25"/>
        <v>61.180870078547443</v>
      </c>
      <c r="BH14">
        <f t="shared" si="26"/>
        <v>381.96895681034505</v>
      </c>
      <c r="BI14">
        <f t="shared" si="27"/>
        <v>2.5052808466160273E-2</v>
      </c>
    </row>
    <row r="15" spans="1:61">
      <c r="A15" s="1">
        <v>6</v>
      </c>
      <c r="B15" s="1" t="s">
        <v>83</v>
      </c>
      <c r="C15" s="1" t="s">
        <v>74</v>
      </c>
      <c r="D15" s="1">
        <v>20</v>
      </c>
      <c r="E15" s="1" t="s">
        <v>78</v>
      </c>
      <c r="F15" s="1" t="s">
        <v>80</v>
      </c>
      <c r="G15" s="1">
        <v>0</v>
      </c>
      <c r="H15" s="1">
        <v>1978</v>
      </c>
      <c r="I15" s="1">
        <v>0</v>
      </c>
      <c r="J15">
        <f t="shared" si="0"/>
        <v>0.50702062064581943</v>
      </c>
      <c r="K15">
        <f t="shared" si="1"/>
        <v>2.3003520782905861E-2</v>
      </c>
      <c r="L15">
        <f t="shared" si="2"/>
        <v>342.72004371110552</v>
      </c>
      <c r="M15">
        <f t="shared" si="3"/>
        <v>0.8096334423846302</v>
      </c>
      <c r="N15">
        <f t="shared" si="4"/>
        <v>3.2652441872760694</v>
      </c>
      <c r="O15">
        <f t="shared" si="5"/>
        <v>38.480628967285156</v>
      </c>
      <c r="P15" s="1">
        <v>2.5</v>
      </c>
      <c r="Q15">
        <f t="shared" si="6"/>
        <v>2.1884783655405045</v>
      </c>
      <c r="R15" s="1">
        <v>1</v>
      </c>
      <c r="S15">
        <f t="shared" si="7"/>
        <v>4.3769567310810089</v>
      </c>
      <c r="T15" s="1">
        <v>38.627471923828125</v>
      </c>
      <c r="U15" s="1">
        <v>38.480628967285156</v>
      </c>
      <c r="V15" s="1">
        <v>38.571819305419922</v>
      </c>
      <c r="W15" s="1">
        <v>399.64410400390625</v>
      </c>
      <c r="X15" s="1">
        <v>399.12640380859375</v>
      </c>
      <c r="Y15" s="1">
        <v>36.106842041015625</v>
      </c>
      <c r="Z15" s="1">
        <v>36.59326171875</v>
      </c>
      <c r="AA15" s="1">
        <v>51.110401153564453</v>
      </c>
      <c r="AB15" s="1">
        <v>51.798942565917969</v>
      </c>
      <c r="AC15" s="1">
        <v>400.89163208007812</v>
      </c>
      <c r="AD15" s="1">
        <v>321.37924194335938</v>
      </c>
      <c r="AE15" s="1">
        <v>1725.93408203125</v>
      </c>
      <c r="AF15" s="1">
        <v>97.487983703613281</v>
      </c>
      <c r="AG15" s="1">
        <v>23.569446563720703</v>
      </c>
      <c r="AH15" s="1">
        <v>-0.77161169052124023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 t="shared" si="8"/>
        <v>1.6035665283203124</v>
      </c>
      <c r="AQ15">
        <f t="shared" si="9"/>
        <v>8.0963344238463015E-4</v>
      </c>
      <c r="AR15">
        <f t="shared" si="10"/>
        <v>311.63062896728513</v>
      </c>
      <c r="AS15">
        <f t="shared" si="11"/>
        <v>311.7774719238281</v>
      </c>
      <c r="AT15">
        <f t="shared" si="12"/>
        <v>61.062055203010459</v>
      </c>
      <c r="AU15">
        <f t="shared" si="13"/>
        <v>0.21726920784702383</v>
      </c>
      <c r="AV15">
        <f t="shared" si="14"/>
        <v>6.832647489375625</v>
      </c>
      <c r="AW15">
        <f t="shared" si="15"/>
        <v>70.087073604358281</v>
      </c>
      <c r="AX15">
        <f t="shared" si="16"/>
        <v>33.493811885608281</v>
      </c>
      <c r="AY15">
        <f t="shared" si="17"/>
        <v>38.554050445556641</v>
      </c>
      <c r="AZ15">
        <f t="shared" si="18"/>
        <v>6.8597868499970938</v>
      </c>
      <c r="BA15">
        <f t="shared" si="19"/>
        <v>2.2883255612740877E-2</v>
      </c>
      <c r="BB15">
        <f t="shared" si="20"/>
        <v>3.5674033020995557</v>
      </c>
      <c r="BC15">
        <f t="shared" si="21"/>
        <v>3.2923835478975381</v>
      </c>
      <c r="BD15">
        <f t="shared" si="22"/>
        <v>1.431279142571123E-2</v>
      </c>
      <c r="BE15">
        <f t="shared" si="23"/>
        <v>33.41108603620988</v>
      </c>
      <c r="BF15">
        <f t="shared" si="24"/>
        <v>0.85867544828094455</v>
      </c>
      <c r="BG15">
        <f t="shared" si="25"/>
        <v>49.782371441349781</v>
      </c>
      <c r="BH15">
        <f t="shared" si="26"/>
        <v>398.97002167371647</v>
      </c>
      <c r="BI15">
        <f t="shared" si="27"/>
        <v>6.3264625145335082E-4</v>
      </c>
    </row>
    <row r="16" spans="1:61">
      <c r="A16" s="1">
        <v>7</v>
      </c>
      <c r="B16" s="1" t="s">
        <v>84</v>
      </c>
      <c r="C16" s="1" t="s">
        <v>74</v>
      </c>
      <c r="D16" s="1">
        <v>20</v>
      </c>
      <c r="E16" s="1" t="s">
        <v>75</v>
      </c>
      <c r="F16" s="1" t="s">
        <v>76</v>
      </c>
      <c r="G16" s="1">
        <v>0</v>
      </c>
      <c r="H16" s="1">
        <v>2155</v>
      </c>
      <c r="I16" s="1">
        <v>0</v>
      </c>
      <c r="J16">
        <f t="shared" si="0"/>
        <v>18.764663743532306</v>
      </c>
      <c r="K16">
        <f t="shared" si="1"/>
        <v>0.55919067241581033</v>
      </c>
      <c r="L16">
        <f t="shared" si="2"/>
        <v>312.67653866732212</v>
      </c>
      <c r="M16">
        <f t="shared" si="3"/>
        <v>16.671592389299008</v>
      </c>
      <c r="N16">
        <f t="shared" si="4"/>
        <v>3.0561297481612373</v>
      </c>
      <c r="O16">
        <f t="shared" si="5"/>
        <v>39.373256683349609</v>
      </c>
      <c r="P16" s="1">
        <v>1.5</v>
      </c>
      <c r="Q16">
        <f t="shared" si="6"/>
        <v>2.4080436080694199</v>
      </c>
      <c r="R16" s="1">
        <v>1</v>
      </c>
      <c r="S16">
        <f t="shared" si="7"/>
        <v>4.8160872161388397</v>
      </c>
      <c r="T16" s="1">
        <v>38.935825347900391</v>
      </c>
      <c r="U16" s="1">
        <v>39.373256683349609</v>
      </c>
      <c r="V16" s="1">
        <v>38.832324981689453</v>
      </c>
      <c r="W16" s="1">
        <v>399.58908081054688</v>
      </c>
      <c r="X16" s="1">
        <v>390.13461303710938</v>
      </c>
      <c r="Y16" s="1">
        <v>36.215435028076172</v>
      </c>
      <c r="Z16" s="1">
        <v>42.190029144287109</v>
      </c>
      <c r="AA16" s="1">
        <v>50.417415618896484</v>
      </c>
      <c r="AB16" s="1">
        <v>58.734958648681641</v>
      </c>
      <c r="AC16" s="1">
        <v>400.90298461914062</v>
      </c>
      <c r="AD16" s="1">
        <v>1823.1109619140625</v>
      </c>
      <c r="AE16" s="1">
        <v>1977.0283203125</v>
      </c>
      <c r="AF16" s="1">
        <v>97.484352111816406</v>
      </c>
      <c r="AG16" s="1">
        <v>23.569446563720703</v>
      </c>
      <c r="AH16" s="1">
        <v>-0.77161169052124023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 t="shared" si="8"/>
        <v>2.6726865641276039</v>
      </c>
      <c r="AQ16">
        <f t="shared" si="9"/>
        <v>1.6671592389299009E-2</v>
      </c>
      <c r="AR16">
        <f t="shared" si="10"/>
        <v>312.52325668334959</v>
      </c>
      <c r="AS16">
        <f t="shared" si="11"/>
        <v>312.08582534790037</v>
      </c>
      <c r="AT16">
        <f t="shared" si="12"/>
        <v>346.39107841703662</v>
      </c>
      <c r="AU16">
        <f t="shared" si="13"/>
        <v>-2.881592565277475</v>
      </c>
      <c r="AV16">
        <f t="shared" si="14"/>
        <v>7.1689974048707183</v>
      </c>
      <c r="AW16">
        <f t="shared" si="15"/>
        <v>73.53998102841922</v>
      </c>
      <c r="AX16">
        <f t="shared" si="16"/>
        <v>31.349951884132111</v>
      </c>
      <c r="AY16">
        <f t="shared" si="17"/>
        <v>39.154541015625</v>
      </c>
      <c r="AZ16">
        <f t="shared" si="18"/>
        <v>7.0852831159822136</v>
      </c>
      <c r="BA16">
        <f t="shared" si="19"/>
        <v>0.50101801332730955</v>
      </c>
      <c r="BB16">
        <f t="shared" si="20"/>
        <v>4.1128676567094811</v>
      </c>
      <c r="BC16">
        <f t="shared" si="21"/>
        <v>2.9724154592727325</v>
      </c>
      <c r="BD16">
        <f t="shared" si="22"/>
        <v>0.31789009044964978</v>
      </c>
      <c r="BE16">
        <f t="shared" si="23"/>
        <v>30.481069792549206</v>
      </c>
      <c r="BF16">
        <f t="shared" si="24"/>
        <v>0.80145808195075607</v>
      </c>
      <c r="BG16">
        <f t="shared" si="25"/>
        <v>59.459075192916529</v>
      </c>
      <c r="BH16">
        <f t="shared" si="26"/>
        <v>384.87468004235808</v>
      </c>
      <c r="BI16">
        <f t="shared" si="27"/>
        <v>2.8989424619299153E-2</v>
      </c>
    </row>
    <row r="17" spans="1:61">
      <c r="A17" s="1">
        <v>8</v>
      </c>
      <c r="B17" s="1" t="s">
        <v>85</v>
      </c>
      <c r="C17" s="1" t="s">
        <v>74</v>
      </c>
      <c r="D17" s="1">
        <v>20</v>
      </c>
      <c r="E17" s="1" t="s">
        <v>78</v>
      </c>
      <c r="F17" s="1" t="s">
        <v>76</v>
      </c>
      <c r="G17" s="1">
        <v>0</v>
      </c>
      <c r="H17" s="1">
        <v>2296</v>
      </c>
      <c r="I17" s="1">
        <v>0</v>
      </c>
      <c r="J17">
        <f t="shared" si="0"/>
        <v>-2.9797523516392341</v>
      </c>
      <c r="K17">
        <f t="shared" si="1"/>
        <v>2.7488194195152547E-2</v>
      </c>
      <c r="L17">
        <f t="shared" si="2"/>
        <v>547.74654929374083</v>
      </c>
      <c r="M17">
        <f t="shared" si="3"/>
        <v>0.96125778654801441</v>
      </c>
      <c r="N17">
        <f t="shared" si="4"/>
        <v>3.246075873244977</v>
      </c>
      <c r="O17">
        <f t="shared" si="5"/>
        <v>38.420894622802734</v>
      </c>
      <c r="P17" s="1">
        <v>1.5</v>
      </c>
      <c r="Q17">
        <f t="shared" si="6"/>
        <v>2.4080436080694199</v>
      </c>
      <c r="R17" s="1">
        <v>1</v>
      </c>
      <c r="S17">
        <f t="shared" si="7"/>
        <v>4.8160872161388397</v>
      </c>
      <c r="T17" s="1">
        <v>39.041332244873047</v>
      </c>
      <c r="U17" s="1">
        <v>38.420894622802734</v>
      </c>
      <c r="V17" s="1">
        <v>38.990428924560547</v>
      </c>
      <c r="W17" s="1">
        <v>399.132568359375</v>
      </c>
      <c r="X17" s="1">
        <v>400.10357666015625</v>
      </c>
      <c r="Y17" s="1">
        <v>36.218399047851562</v>
      </c>
      <c r="Z17" s="1">
        <v>36.564914703369141</v>
      </c>
      <c r="AA17" s="1">
        <v>50.136844635009766</v>
      </c>
      <c r="AB17" s="1">
        <v>50.616523742675781</v>
      </c>
      <c r="AC17" s="1">
        <v>400.89508056640625</v>
      </c>
      <c r="AD17" s="1">
        <v>131.75845336914062</v>
      </c>
      <c r="AE17" s="1">
        <v>177.99702453613281</v>
      </c>
      <c r="AF17" s="1">
        <v>97.485809326171875</v>
      </c>
      <c r="AG17" s="1">
        <v>23.569446563720703</v>
      </c>
      <c r="AH17" s="1">
        <v>-0.77161169052124023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 t="shared" si="8"/>
        <v>2.6726338704427079</v>
      </c>
      <c r="AQ17">
        <f t="shared" si="9"/>
        <v>9.6125778654801441E-4</v>
      </c>
      <c r="AR17">
        <f t="shared" si="10"/>
        <v>311.57089462280271</v>
      </c>
      <c r="AS17">
        <f t="shared" si="11"/>
        <v>312.19133224487302</v>
      </c>
      <c r="AT17">
        <f t="shared" si="12"/>
        <v>25.034105826000086</v>
      </c>
      <c r="AU17">
        <f t="shared" si="13"/>
        <v>-6.7588481399266112E-2</v>
      </c>
      <c r="AV17">
        <f t="shared" si="14"/>
        <v>6.8106361760453593</v>
      </c>
      <c r="AW17">
        <f t="shared" si="15"/>
        <v>69.862846942759262</v>
      </c>
      <c r="AX17">
        <f t="shared" si="16"/>
        <v>33.297932239390121</v>
      </c>
      <c r="AY17">
        <f t="shared" si="17"/>
        <v>38.731113433837891</v>
      </c>
      <c r="AZ17">
        <f t="shared" si="18"/>
        <v>6.9256210243916856</v>
      </c>
      <c r="BA17">
        <f t="shared" si="19"/>
        <v>2.7332193564193381E-2</v>
      </c>
      <c r="BB17">
        <f t="shared" si="20"/>
        <v>3.5645603028003823</v>
      </c>
      <c r="BC17">
        <f t="shared" si="21"/>
        <v>3.3610607215913033</v>
      </c>
      <c r="BD17">
        <f t="shared" si="22"/>
        <v>1.7096568496198131E-2</v>
      </c>
      <c r="BE17">
        <f t="shared" si="23"/>
        <v>53.39751566351822</v>
      </c>
      <c r="BF17">
        <f t="shared" si="24"/>
        <v>1.3690118790389894</v>
      </c>
      <c r="BG17">
        <f t="shared" si="25"/>
        <v>49.945009751776759</v>
      </c>
      <c r="BH17">
        <f t="shared" si="26"/>
        <v>400.93883264581052</v>
      </c>
      <c r="BI17">
        <f t="shared" si="27"/>
        <v>-3.711881916710528E-3</v>
      </c>
    </row>
    <row r="18" spans="1:61">
      <c r="A18" s="1">
        <v>9</v>
      </c>
      <c r="B18" s="1" t="s">
        <v>86</v>
      </c>
      <c r="C18" s="1" t="s">
        <v>74</v>
      </c>
      <c r="D18" s="1">
        <v>10</v>
      </c>
      <c r="E18" s="1" t="s">
        <v>75</v>
      </c>
      <c r="F18" s="1" t="s">
        <v>87</v>
      </c>
      <c r="G18" s="1">
        <v>0</v>
      </c>
      <c r="H18" s="1">
        <v>4447.5</v>
      </c>
      <c r="I18" s="1">
        <v>0</v>
      </c>
      <c r="J18">
        <f t="shared" si="0"/>
        <v>15.973000551083654</v>
      </c>
      <c r="K18">
        <f t="shared" si="1"/>
        <v>0.31910759605812883</v>
      </c>
      <c r="L18">
        <f t="shared" si="2"/>
        <v>280.42184151770357</v>
      </c>
      <c r="M18">
        <f t="shared" si="3"/>
        <v>13.958707366533007</v>
      </c>
      <c r="N18">
        <f t="shared" si="4"/>
        <v>4.2683449179828648</v>
      </c>
      <c r="O18">
        <f t="shared" si="5"/>
        <v>42.200233459472656</v>
      </c>
      <c r="P18" s="1">
        <v>2</v>
      </c>
      <c r="Q18">
        <f t="shared" si="6"/>
        <v>2.2982609868049622</v>
      </c>
      <c r="R18" s="1">
        <v>1</v>
      </c>
      <c r="S18">
        <f t="shared" si="7"/>
        <v>4.5965219736099243</v>
      </c>
      <c r="T18" s="1">
        <v>42.301761627197266</v>
      </c>
      <c r="U18" s="1">
        <v>42.200233459472656</v>
      </c>
      <c r="V18" s="1">
        <v>42.163089752197266</v>
      </c>
      <c r="W18" s="1">
        <v>400.81527709960938</v>
      </c>
      <c r="X18" s="1">
        <v>390.13143920898438</v>
      </c>
      <c r="Y18" s="1">
        <v>35.018936157226562</v>
      </c>
      <c r="Z18" s="1">
        <v>41.691368103027344</v>
      </c>
      <c r="AA18" s="1">
        <v>40.741573333740234</v>
      </c>
      <c r="AB18" s="1">
        <v>48.504379272460938</v>
      </c>
      <c r="AC18" s="1">
        <v>400.95574951171875</v>
      </c>
      <c r="AD18" s="1">
        <v>1789.221435546875</v>
      </c>
      <c r="AE18" s="1">
        <v>1908.451904296875</v>
      </c>
      <c r="AF18" s="1">
        <v>97.440017700195312</v>
      </c>
      <c r="AG18" s="1">
        <v>23.569446563720703</v>
      </c>
      <c r="AH18" s="1">
        <v>-0.77161169052124023</v>
      </c>
      <c r="AI18" s="1">
        <v>1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 t="shared" si="8"/>
        <v>2.0047787475585936</v>
      </c>
      <c r="AQ18">
        <f t="shared" si="9"/>
        <v>1.3958707366533008E-2</v>
      </c>
      <c r="AR18">
        <f t="shared" si="10"/>
        <v>315.35023345947263</v>
      </c>
      <c r="AS18">
        <f t="shared" si="11"/>
        <v>315.45176162719724</v>
      </c>
      <c r="AT18">
        <f t="shared" si="12"/>
        <v>339.95206848806993</v>
      </c>
      <c r="AU18">
        <f t="shared" si="13"/>
        <v>-2.0832963228986685</v>
      </c>
      <c r="AV18">
        <f t="shared" si="14"/>
        <v>8.3307525638872075</v>
      </c>
      <c r="AW18">
        <f t="shared" si="15"/>
        <v>85.496213573353117</v>
      </c>
      <c r="AX18">
        <f t="shared" si="16"/>
        <v>43.804845470325773</v>
      </c>
      <c r="AY18">
        <f t="shared" si="17"/>
        <v>42.250997543334961</v>
      </c>
      <c r="AZ18">
        <f t="shared" si="18"/>
        <v>8.3530214353094951</v>
      </c>
      <c r="BA18">
        <f t="shared" si="19"/>
        <v>0.29839210958405865</v>
      </c>
      <c r="BB18">
        <f t="shared" si="20"/>
        <v>4.0624076459043428</v>
      </c>
      <c r="BC18">
        <f t="shared" si="21"/>
        <v>4.2906137894051524</v>
      </c>
      <c r="BD18">
        <f t="shared" si="22"/>
        <v>0.18825179834189934</v>
      </c>
      <c r="BE18">
        <f t="shared" si="23"/>
        <v>27.3243092010064</v>
      </c>
      <c r="BF18">
        <f t="shared" si="24"/>
        <v>0.71878811429880196</v>
      </c>
      <c r="BG18">
        <f t="shared" si="25"/>
        <v>48.836390080207927</v>
      </c>
      <c r="BH18">
        <f t="shared" si="26"/>
        <v>385.44016374728398</v>
      </c>
      <c r="BI18">
        <f t="shared" si="27"/>
        <v>2.023825638927319E-2</v>
      </c>
    </row>
    <row r="19" spans="1:61">
      <c r="A19" s="1">
        <v>10</v>
      </c>
      <c r="B19" s="1" t="s">
        <v>88</v>
      </c>
      <c r="C19" s="1" t="s">
        <v>74</v>
      </c>
      <c r="D19" s="1">
        <v>10</v>
      </c>
      <c r="E19" s="1" t="s">
        <v>78</v>
      </c>
      <c r="F19" s="1" t="s">
        <v>87</v>
      </c>
      <c r="G19" s="1">
        <v>0</v>
      </c>
      <c r="H19" s="1">
        <v>4612</v>
      </c>
      <c r="I19" s="1">
        <v>0</v>
      </c>
      <c r="J19">
        <f t="shared" si="0"/>
        <v>1.368323185943902</v>
      </c>
      <c r="K19">
        <f t="shared" si="1"/>
        <v>0.19215789234196426</v>
      </c>
      <c r="L19">
        <f t="shared" si="2"/>
        <v>359.37392870033943</v>
      </c>
      <c r="M19">
        <f t="shared" si="3"/>
        <v>8.359212183845969</v>
      </c>
      <c r="N19">
        <f t="shared" si="4"/>
        <v>4.1500413898367743</v>
      </c>
      <c r="O19">
        <f t="shared" si="5"/>
        <v>41.286228179931641</v>
      </c>
      <c r="P19" s="1">
        <v>2</v>
      </c>
      <c r="Q19">
        <f t="shared" si="6"/>
        <v>2.2982609868049622</v>
      </c>
      <c r="R19" s="1">
        <v>1</v>
      </c>
      <c r="S19">
        <f t="shared" si="7"/>
        <v>4.5965219736099243</v>
      </c>
      <c r="T19" s="1">
        <v>42.103378295898438</v>
      </c>
      <c r="U19" s="1">
        <v>41.286228179931641</v>
      </c>
      <c r="V19" s="1">
        <v>42.062690734863281</v>
      </c>
      <c r="W19" s="1">
        <v>400.83831787109375</v>
      </c>
      <c r="X19" s="1">
        <v>398.49407958984375</v>
      </c>
      <c r="Y19" s="1">
        <v>34.874336242675781</v>
      </c>
      <c r="Z19" s="1">
        <v>38.882076263427734</v>
      </c>
      <c r="AA19" s="1">
        <v>40.996650695800781</v>
      </c>
      <c r="AB19" s="1">
        <v>45.707962036132812</v>
      </c>
      <c r="AC19" s="1">
        <v>400.93362426757812</v>
      </c>
      <c r="AD19" s="1">
        <v>674.311767578125</v>
      </c>
      <c r="AE19" s="1">
        <v>830.1673583984375</v>
      </c>
      <c r="AF19" s="1">
        <v>97.434669494628906</v>
      </c>
      <c r="AG19" s="1">
        <v>23.569446563720703</v>
      </c>
      <c r="AH19" s="1">
        <v>-0.77161169052124023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si="8"/>
        <v>2.0046681213378905</v>
      </c>
      <c r="AQ19">
        <f t="shared" si="9"/>
        <v>8.3592121838459692E-3</v>
      </c>
      <c r="AR19">
        <f t="shared" si="10"/>
        <v>314.43622817993162</v>
      </c>
      <c r="AS19">
        <f t="shared" si="11"/>
        <v>315.25337829589841</v>
      </c>
      <c r="AT19">
        <f t="shared" si="12"/>
        <v>128.11923423215922</v>
      </c>
      <c r="AU19">
        <f t="shared" si="13"/>
        <v>-1.7451312960702758</v>
      </c>
      <c r="AV19">
        <f t="shared" si="14"/>
        <v>7.9385036398288111</v>
      </c>
      <c r="AW19">
        <f t="shared" si="15"/>
        <v>81.475143098488388</v>
      </c>
      <c r="AX19">
        <f t="shared" si="16"/>
        <v>42.593066835060654</v>
      </c>
      <c r="AY19">
        <f t="shared" si="17"/>
        <v>41.694803237915039</v>
      </c>
      <c r="AZ19">
        <f t="shared" si="18"/>
        <v>8.1118218546462195</v>
      </c>
      <c r="BA19">
        <f t="shared" si="19"/>
        <v>0.18444707085818857</v>
      </c>
      <c r="BB19">
        <f t="shared" si="20"/>
        <v>3.7884622499920368</v>
      </c>
      <c r="BC19">
        <f t="shared" si="21"/>
        <v>4.3233596046541827</v>
      </c>
      <c r="BD19">
        <f t="shared" si="22"/>
        <v>0.11594824731322922</v>
      </c>
      <c r="BE19">
        <f t="shared" si="23"/>
        <v>35.015479967903907</v>
      </c>
      <c r="BF19">
        <f t="shared" si="24"/>
        <v>0.90183003238148651</v>
      </c>
      <c r="BG19">
        <f t="shared" si="25"/>
        <v>46.607286777500448</v>
      </c>
      <c r="BH19">
        <f t="shared" si="26"/>
        <v>398.09220262468841</v>
      </c>
      <c r="BI19">
        <f t="shared" si="27"/>
        <v>1.6019864421136355E-3</v>
      </c>
    </row>
    <row r="20" spans="1:61">
      <c r="A20" s="1">
        <v>11</v>
      </c>
      <c r="B20" s="1" t="s">
        <v>89</v>
      </c>
      <c r="C20" s="1" t="s">
        <v>74</v>
      </c>
      <c r="D20" s="1">
        <v>10</v>
      </c>
      <c r="E20" s="1" t="s">
        <v>75</v>
      </c>
      <c r="F20" s="1" t="s">
        <v>80</v>
      </c>
      <c r="G20" s="1">
        <v>0</v>
      </c>
      <c r="H20" s="1">
        <v>4723.5</v>
      </c>
      <c r="I20" s="1">
        <v>0</v>
      </c>
      <c r="J20">
        <f t="shared" si="0"/>
        <v>9.2377168671910361</v>
      </c>
      <c r="K20">
        <f t="shared" si="1"/>
        <v>0.33032579712561433</v>
      </c>
      <c r="L20">
        <f t="shared" si="2"/>
        <v>315.98733317817431</v>
      </c>
      <c r="M20">
        <f t="shared" si="3"/>
        <v>11.573333188350249</v>
      </c>
      <c r="N20">
        <f t="shared" si="4"/>
        <v>3.4925398766505875</v>
      </c>
      <c r="O20">
        <f t="shared" si="5"/>
        <v>41.641624450683594</v>
      </c>
      <c r="P20" s="1">
        <v>4.5</v>
      </c>
      <c r="Q20">
        <f t="shared" si="6"/>
        <v>1.7493478804826736</v>
      </c>
      <c r="R20" s="1">
        <v>1</v>
      </c>
      <c r="S20">
        <f t="shared" si="7"/>
        <v>3.4986957609653473</v>
      </c>
      <c r="T20" s="1">
        <v>42.038333892822266</v>
      </c>
      <c r="U20" s="1">
        <v>41.641624450683594</v>
      </c>
      <c r="V20" s="1">
        <v>41.969940185546875</v>
      </c>
      <c r="W20" s="1">
        <v>400.98016357421875</v>
      </c>
      <c r="X20" s="1">
        <v>385.60391235351562</v>
      </c>
      <c r="Y20" s="1">
        <v>34.803089141845703</v>
      </c>
      <c r="Z20" s="1">
        <v>47.179241180419922</v>
      </c>
      <c r="AA20" s="1">
        <v>41.050067901611328</v>
      </c>
      <c r="AB20" s="1">
        <v>55.647674560546875</v>
      </c>
      <c r="AC20" s="1">
        <v>400.95584106445312</v>
      </c>
      <c r="AD20" s="1">
        <v>1933.2445068359375</v>
      </c>
      <c r="AE20" s="1">
        <v>2049.8564453125</v>
      </c>
      <c r="AF20" s="1">
        <v>97.427162170410156</v>
      </c>
      <c r="AG20" s="1">
        <v>23.569446563720703</v>
      </c>
      <c r="AH20" s="1">
        <v>-0.77161169052124023</v>
      </c>
      <c r="AI20" s="1">
        <v>0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8"/>
        <v>0.89101298014322905</v>
      </c>
      <c r="AQ20">
        <f t="shared" si="9"/>
        <v>1.1573333188350248E-2</v>
      </c>
      <c r="AR20">
        <f t="shared" si="10"/>
        <v>314.79162445068357</v>
      </c>
      <c r="AS20">
        <f t="shared" si="11"/>
        <v>315.18833389282224</v>
      </c>
      <c r="AT20">
        <f t="shared" si="12"/>
        <v>367.31645168961404</v>
      </c>
      <c r="AU20">
        <f t="shared" si="13"/>
        <v>-1.3324960079257315</v>
      </c>
      <c r="AV20">
        <f t="shared" si="14"/>
        <v>8.089079458212252</v>
      </c>
      <c r="AW20">
        <f t="shared" si="15"/>
        <v>83.026943185141917</v>
      </c>
      <c r="AX20">
        <f t="shared" si="16"/>
        <v>35.847702004721995</v>
      </c>
      <c r="AY20">
        <f t="shared" si="17"/>
        <v>41.83997917175293</v>
      </c>
      <c r="AZ20">
        <f t="shared" si="18"/>
        <v>8.1741898009724867</v>
      </c>
      <c r="BA20">
        <f t="shared" si="19"/>
        <v>0.30182892642607351</v>
      </c>
      <c r="BB20">
        <f t="shared" si="20"/>
        <v>4.5965395815616645</v>
      </c>
      <c r="BC20">
        <f t="shared" si="21"/>
        <v>3.5776502194108222</v>
      </c>
      <c r="BD20">
        <f t="shared" si="22"/>
        <v>0.19101184872906102</v>
      </c>
      <c r="BE20">
        <f t="shared" si="23"/>
        <v>30.785749153345417</v>
      </c>
      <c r="BF20">
        <f t="shared" si="24"/>
        <v>0.81946091067790328</v>
      </c>
      <c r="BG20">
        <f t="shared" si="25"/>
        <v>57.801509498079518</v>
      </c>
      <c r="BH20">
        <f t="shared" si="26"/>
        <v>382.03946473567902</v>
      </c>
      <c r="BI20">
        <f t="shared" si="27"/>
        <v>1.3976408945315056E-2</v>
      </c>
    </row>
    <row r="21" spans="1:61">
      <c r="A21" s="1">
        <v>12</v>
      </c>
      <c r="B21" s="1" t="s">
        <v>90</v>
      </c>
      <c r="C21" s="1" t="s">
        <v>74</v>
      </c>
      <c r="D21" s="1">
        <v>10</v>
      </c>
      <c r="E21" s="1" t="s">
        <v>78</v>
      </c>
      <c r="F21" s="1" t="s">
        <v>80</v>
      </c>
      <c r="G21" s="1">
        <v>0</v>
      </c>
      <c r="H21" s="1">
        <v>4948.5</v>
      </c>
      <c r="I21" s="1">
        <v>0</v>
      </c>
      <c r="J21">
        <f t="shared" si="0"/>
        <v>-1.3573471863743287</v>
      </c>
      <c r="K21">
        <f t="shared" si="1"/>
        <v>7.5278455827685123E-2</v>
      </c>
      <c r="L21">
        <f t="shared" si="2"/>
        <v>405.9699683456148</v>
      </c>
      <c r="M21">
        <f t="shared" si="3"/>
        <v>2.8624576152559356</v>
      </c>
      <c r="N21">
        <f t="shared" si="4"/>
        <v>3.5761836860207405</v>
      </c>
      <c r="O21">
        <f t="shared" si="5"/>
        <v>39.650642395019531</v>
      </c>
      <c r="P21" s="1">
        <v>5</v>
      </c>
      <c r="Q21">
        <f t="shared" si="6"/>
        <v>1.6395652592182159</v>
      </c>
      <c r="R21" s="1">
        <v>1</v>
      </c>
      <c r="S21">
        <f t="shared" si="7"/>
        <v>3.2791305184364319</v>
      </c>
      <c r="T21" s="1">
        <v>41.452987670898438</v>
      </c>
      <c r="U21" s="1">
        <v>39.650642395019531</v>
      </c>
      <c r="V21" s="1">
        <v>41.481620788574219</v>
      </c>
      <c r="W21" s="1">
        <v>401.34332275390625</v>
      </c>
      <c r="X21" s="1">
        <v>401.60244750976562</v>
      </c>
      <c r="Y21" s="1">
        <v>34.545452117919922</v>
      </c>
      <c r="Z21" s="1">
        <v>37.979721069335938</v>
      </c>
      <c r="AA21" s="1">
        <v>42.02386474609375</v>
      </c>
      <c r="AB21" s="1">
        <v>46.201587677001953</v>
      </c>
      <c r="AC21" s="1">
        <v>400.92117309570312</v>
      </c>
      <c r="AD21" s="1">
        <v>290.74993896484375</v>
      </c>
      <c r="AE21" s="1">
        <v>23.245223999023438</v>
      </c>
      <c r="AF21" s="1">
        <v>97.426116943359375</v>
      </c>
      <c r="AG21" s="1">
        <v>23.569446563720703</v>
      </c>
      <c r="AH21" s="1">
        <v>-0.77161169052124023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8"/>
        <v>0.80184234619140626</v>
      </c>
      <c r="AQ21">
        <f t="shared" si="9"/>
        <v>2.8624576152559357E-3</v>
      </c>
      <c r="AR21">
        <f t="shared" si="10"/>
        <v>312.80064239501951</v>
      </c>
      <c r="AS21">
        <f t="shared" si="11"/>
        <v>314.60298767089841</v>
      </c>
      <c r="AT21">
        <f t="shared" si="12"/>
        <v>55.242487710118439</v>
      </c>
      <c r="AU21">
        <f t="shared" si="13"/>
        <v>-0.48239378021211066</v>
      </c>
      <c r="AV21">
        <f t="shared" si="14"/>
        <v>7.2764004323980336</v>
      </c>
      <c r="AW21">
        <f t="shared" si="15"/>
        <v>74.686343464025299</v>
      </c>
      <c r="AX21">
        <f t="shared" si="16"/>
        <v>36.706622394689361</v>
      </c>
      <c r="AY21">
        <f t="shared" si="17"/>
        <v>40.551815032958984</v>
      </c>
      <c r="AZ21">
        <f t="shared" si="18"/>
        <v>7.6350185365340293</v>
      </c>
      <c r="BA21">
        <f t="shared" si="19"/>
        <v>7.3589083435923047E-2</v>
      </c>
      <c r="BB21">
        <f t="shared" si="20"/>
        <v>3.700216746377293</v>
      </c>
      <c r="BC21">
        <f t="shared" si="21"/>
        <v>3.9348017901567363</v>
      </c>
      <c r="BD21">
        <f t="shared" si="22"/>
        <v>4.6142030715054169E-2</v>
      </c>
      <c r="BE21">
        <f t="shared" si="23"/>
        <v>39.552077611531772</v>
      </c>
      <c r="BF21">
        <f t="shared" si="24"/>
        <v>1.0108752346080834</v>
      </c>
      <c r="BG21">
        <f t="shared" si="25"/>
        <v>49.087178528224996</v>
      </c>
      <c r="BH21">
        <f t="shared" si="26"/>
        <v>402.1612598813083</v>
      </c>
      <c r="BI21">
        <f t="shared" si="27"/>
        <v>-1.6567568860810929E-3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 rios m5 7-14_1.xls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2011-07-15T21:26:19Z</dcterms:created>
  <dcterms:modified xsi:type="dcterms:W3CDTF">2011-07-15T21:26:19Z</dcterms:modified>
</cp:coreProperties>
</file>