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180" yWindow="2260" windowWidth="25600" windowHeight="18380" tabRatio="500" activeTab="2"/>
  </bookViews>
  <sheets>
    <sheet name="Tres Rios All Trans All Data" sheetId="1" r:id="rId1"/>
    <sheet name="Tres Rios AllTran ET by date" sheetId="2" r:id="rId2"/>
    <sheet name="Tres Ruios AllTran ET by speci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12" i="1" l="1"/>
  <c r="K112" i="1"/>
  <c r="AR112" i="1"/>
  <c r="AU112" i="1"/>
  <c r="AT112" i="1"/>
  <c r="AS112" i="1"/>
  <c r="R112" i="1"/>
  <c r="AV112" i="1"/>
  <c r="P112" i="1"/>
  <c r="AW112" i="1"/>
  <c r="AX112" i="1"/>
  <c r="AY112" i="1"/>
  <c r="BB112" i="1"/>
  <c r="T112" i="1"/>
  <c r="L112" i="1"/>
  <c r="BH112" i="1"/>
  <c r="BI112" i="1"/>
  <c r="BJ112" i="1"/>
  <c r="BE112" i="1"/>
  <c r="M112" i="1"/>
  <c r="BG112" i="1"/>
  <c r="BF112" i="1"/>
  <c r="AZ112" i="1"/>
  <c r="BA112" i="1"/>
  <c r="BC112" i="1"/>
  <c r="BD112" i="1"/>
  <c r="O112" i="1"/>
  <c r="N112" i="1"/>
  <c r="AQ111" i="1"/>
  <c r="K111" i="1"/>
  <c r="AR111" i="1"/>
  <c r="AU111" i="1"/>
  <c r="AT111" i="1"/>
  <c r="AS111" i="1"/>
  <c r="R111" i="1"/>
  <c r="AV111" i="1"/>
  <c r="P111" i="1"/>
  <c r="AW111" i="1"/>
  <c r="AX111" i="1"/>
  <c r="AY111" i="1"/>
  <c r="BB111" i="1"/>
  <c r="T111" i="1"/>
  <c r="L111" i="1"/>
  <c r="BH111" i="1"/>
  <c r="BI111" i="1"/>
  <c r="BJ111" i="1"/>
  <c r="BE111" i="1"/>
  <c r="M111" i="1"/>
  <c r="BG111" i="1"/>
  <c r="BF111" i="1"/>
  <c r="AZ111" i="1"/>
  <c r="BA111" i="1"/>
  <c r="BC111" i="1"/>
  <c r="BD111" i="1"/>
  <c r="O111" i="1"/>
  <c r="N111" i="1"/>
  <c r="AQ110" i="1"/>
  <c r="K110" i="1"/>
  <c r="AR110" i="1"/>
  <c r="AU110" i="1"/>
  <c r="AT110" i="1"/>
  <c r="AS110" i="1"/>
  <c r="R110" i="1"/>
  <c r="AV110" i="1"/>
  <c r="P110" i="1"/>
  <c r="AW110" i="1"/>
  <c r="AX110" i="1"/>
  <c r="AY110" i="1"/>
  <c r="BB110" i="1"/>
  <c r="T110" i="1"/>
  <c r="L110" i="1"/>
  <c r="BH110" i="1"/>
  <c r="BI110" i="1"/>
  <c r="BJ110" i="1"/>
  <c r="BE110" i="1"/>
  <c r="M110" i="1"/>
  <c r="BG110" i="1"/>
  <c r="BF110" i="1"/>
  <c r="AZ110" i="1"/>
  <c r="BA110" i="1"/>
  <c r="BC110" i="1"/>
  <c r="BD110" i="1"/>
  <c r="O110" i="1"/>
  <c r="N110" i="1"/>
  <c r="AQ109" i="1"/>
  <c r="K109" i="1"/>
  <c r="AR109" i="1"/>
  <c r="AU109" i="1"/>
  <c r="AT109" i="1"/>
  <c r="AS109" i="1"/>
  <c r="R109" i="1"/>
  <c r="AV109" i="1"/>
  <c r="P109" i="1"/>
  <c r="AW109" i="1"/>
  <c r="AX109" i="1"/>
  <c r="AY109" i="1"/>
  <c r="BB109" i="1"/>
  <c r="T109" i="1"/>
  <c r="L109" i="1"/>
  <c r="BH109" i="1"/>
  <c r="BI109" i="1"/>
  <c r="BJ109" i="1"/>
  <c r="BE109" i="1"/>
  <c r="M109" i="1"/>
  <c r="BG109" i="1"/>
  <c r="BF109" i="1"/>
  <c r="AZ109" i="1"/>
  <c r="BA109" i="1"/>
  <c r="BC109" i="1"/>
  <c r="BD109" i="1"/>
  <c r="O109" i="1"/>
  <c r="N109" i="1"/>
  <c r="AQ108" i="1"/>
  <c r="K108" i="1"/>
  <c r="AR108" i="1"/>
  <c r="AU108" i="1"/>
  <c r="AT108" i="1"/>
  <c r="AS108" i="1"/>
  <c r="R108" i="1"/>
  <c r="AV108" i="1"/>
  <c r="P108" i="1"/>
  <c r="AW108" i="1"/>
  <c r="AX108" i="1"/>
  <c r="AY108" i="1"/>
  <c r="BB108" i="1"/>
  <c r="T108" i="1"/>
  <c r="L108" i="1"/>
  <c r="BH108" i="1"/>
  <c r="BI108" i="1"/>
  <c r="BJ108" i="1"/>
  <c r="BE108" i="1"/>
  <c r="M108" i="1"/>
  <c r="BG108" i="1"/>
  <c r="BF108" i="1"/>
  <c r="AZ108" i="1"/>
  <c r="BA108" i="1"/>
  <c r="BC108" i="1"/>
  <c r="BD108" i="1"/>
  <c r="O108" i="1"/>
  <c r="N108" i="1"/>
  <c r="AQ107" i="1"/>
  <c r="K107" i="1"/>
  <c r="AR107" i="1"/>
  <c r="AU107" i="1"/>
  <c r="AT107" i="1"/>
  <c r="AS107" i="1"/>
  <c r="R107" i="1"/>
  <c r="AV107" i="1"/>
  <c r="P107" i="1"/>
  <c r="AW107" i="1"/>
  <c r="AX107" i="1"/>
  <c r="AY107" i="1"/>
  <c r="BB107" i="1"/>
  <c r="T107" i="1"/>
  <c r="L107" i="1"/>
  <c r="BH107" i="1"/>
  <c r="BI107" i="1"/>
  <c r="BJ107" i="1"/>
  <c r="BE107" i="1"/>
  <c r="M107" i="1"/>
  <c r="BG107" i="1"/>
  <c r="BF107" i="1"/>
  <c r="AZ107" i="1"/>
  <c r="BA107" i="1"/>
  <c r="BC107" i="1"/>
  <c r="BD107" i="1"/>
  <c r="O107" i="1"/>
  <c r="N107" i="1"/>
  <c r="AQ106" i="1"/>
  <c r="K106" i="1"/>
  <c r="AR106" i="1"/>
  <c r="AU106" i="1"/>
  <c r="AT106" i="1"/>
  <c r="AS106" i="1"/>
  <c r="R106" i="1"/>
  <c r="AV106" i="1"/>
  <c r="P106" i="1"/>
  <c r="AW106" i="1"/>
  <c r="AX106" i="1"/>
  <c r="AY106" i="1"/>
  <c r="BB106" i="1"/>
  <c r="T106" i="1"/>
  <c r="L106" i="1"/>
  <c r="BH106" i="1"/>
  <c r="BI106" i="1"/>
  <c r="BJ106" i="1"/>
  <c r="BE106" i="1"/>
  <c r="M106" i="1"/>
  <c r="BG106" i="1"/>
  <c r="BF106" i="1"/>
  <c r="AZ106" i="1"/>
  <c r="BA106" i="1"/>
  <c r="BC106" i="1"/>
  <c r="BD106" i="1"/>
  <c r="O106" i="1"/>
  <c r="N106" i="1"/>
  <c r="AQ105" i="1"/>
  <c r="K105" i="1"/>
  <c r="AR105" i="1"/>
  <c r="AU105" i="1"/>
  <c r="AT105" i="1"/>
  <c r="AS105" i="1"/>
  <c r="R105" i="1"/>
  <c r="AV105" i="1"/>
  <c r="P105" i="1"/>
  <c r="AW105" i="1"/>
  <c r="AX105" i="1"/>
  <c r="AY105" i="1"/>
  <c r="BB105" i="1"/>
  <c r="T105" i="1"/>
  <c r="L105" i="1"/>
  <c r="BH105" i="1"/>
  <c r="BI105" i="1"/>
  <c r="BJ105" i="1"/>
  <c r="BE105" i="1"/>
  <c r="M105" i="1"/>
  <c r="BG105" i="1"/>
  <c r="BF105" i="1"/>
  <c r="AZ105" i="1"/>
  <c r="BA105" i="1"/>
  <c r="BC105" i="1"/>
  <c r="BD105" i="1"/>
  <c r="O105" i="1"/>
  <c r="N105" i="1"/>
  <c r="AQ104" i="1"/>
  <c r="K104" i="1"/>
  <c r="AR104" i="1"/>
  <c r="AU104" i="1"/>
  <c r="AT104" i="1"/>
  <c r="AS104" i="1"/>
  <c r="R104" i="1"/>
  <c r="AV104" i="1"/>
  <c r="P104" i="1"/>
  <c r="AW104" i="1"/>
  <c r="AX104" i="1"/>
  <c r="AY104" i="1"/>
  <c r="BB104" i="1"/>
  <c r="T104" i="1"/>
  <c r="L104" i="1"/>
  <c r="BH104" i="1"/>
  <c r="BI104" i="1"/>
  <c r="BJ104" i="1"/>
  <c r="BE104" i="1"/>
  <c r="M104" i="1"/>
  <c r="BG104" i="1"/>
  <c r="BF104" i="1"/>
  <c r="AZ104" i="1"/>
  <c r="BA104" i="1"/>
  <c r="BC104" i="1"/>
  <c r="BD104" i="1"/>
  <c r="O104" i="1"/>
  <c r="N104" i="1"/>
  <c r="AQ103" i="1"/>
  <c r="K103" i="1"/>
  <c r="AR103" i="1"/>
  <c r="AU103" i="1"/>
  <c r="AT103" i="1"/>
  <c r="AS103" i="1"/>
  <c r="R103" i="1"/>
  <c r="AV103" i="1"/>
  <c r="P103" i="1"/>
  <c r="AW103" i="1"/>
  <c r="AX103" i="1"/>
  <c r="AY103" i="1"/>
  <c r="BB103" i="1"/>
  <c r="T103" i="1"/>
  <c r="L103" i="1"/>
  <c r="BH103" i="1"/>
  <c r="BI103" i="1"/>
  <c r="BJ103" i="1"/>
  <c r="BE103" i="1"/>
  <c r="M103" i="1"/>
  <c r="BG103" i="1"/>
  <c r="BF103" i="1"/>
  <c r="AZ103" i="1"/>
  <c r="BA103" i="1"/>
  <c r="BC103" i="1"/>
  <c r="BD103" i="1"/>
  <c r="O103" i="1"/>
  <c r="N103" i="1"/>
  <c r="AQ102" i="1"/>
  <c r="K102" i="1"/>
  <c r="AR102" i="1"/>
  <c r="AU102" i="1"/>
  <c r="AT102" i="1"/>
  <c r="AS102" i="1"/>
  <c r="R102" i="1"/>
  <c r="AV102" i="1"/>
  <c r="P102" i="1"/>
  <c r="AW102" i="1"/>
  <c r="AX102" i="1"/>
  <c r="AY102" i="1"/>
  <c r="BB102" i="1"/>
  <c r="T102" i="1"/>
  <c r="L102" i="1"/>
  <c r="BH102" i="1"/>
  <c r="BI102" i="1"/>
  <c r="BJ102" i="1"/>
  <c r="BE102" i="1"/>
  <c r="M102" i="1"/>
  <c r="BG102" i="1"/>
  <c r="BF102" i="1"/>
  <c r="AZ102" i="1"/>
  <c r="BA102" i="1"/>
  <c r="BC102" i="1"/>
  <c r="BD102" i="1"/>
  <c r="O102" i="1"/>
  <c r="N102" i="1"/>
  <c r="AQ101" i="1"/>
  <c r="K101" i="1"/>
  <c r="AR101" i="1"/>
  <c r="AU101" i="1"/>
  <c r="AT101" i="1"/>
  <c r="AS101" i="1"/>
  <c r="R101" i="1"/>
  <c r="AV101" i="1"/>
  <c r="P101" i="1"/>
  <c r="AW101" i="1"/>
  <c r="AX101" i="1"/>
  <c r="AY101" i="1"/>
  <c r="BB101" i="1"/>
  <c r="T101" i="1"/>
  <c r="L101" i="1"/>
  <c r="BH101" i="1"/>
  <c r="BI101" i="1"/>
  <c r="BJ101" i="1"/>
  <c r="BE101" i="1"/>
  <c r="M101" i="1"/>
  <c r="BG101" i="1"/>
  <c r="BF101" i="1"/>
  <c r="AZ101" i="1"/>
  <c r="BA101" i="1"/>
  <c r="BC101" i="1"/>
  <c r="BD101" i="1"/>
  <c r="O101" i="1"/>
  <c r="N101" i="1"/>
  <c r="AQ100" i="1"/>
  <c r="K100" i="1"/>
  <c r="AR100" i="1"/>
  <c r="AU100" i="1"/>
  <c r="AT100" i="1"/>
  <c r="AS100" i="1"/>
  <c r="R100" i="1"/>
  <c r="AV100" i="1"/>
  <c r="P100" i="1"/>
  <c r="AW100" i="1"/>
  <c r="AX100" i="1"/>
  <c r="AY100" i="1"/>
  <c r="BB100" i="1"/>
  <c r="T100" i="1"/>
  <c r="L100" i="1"/>
  <c r="BH100" i="1"/>
  <c r="BI100" i="1"/>
  <c r="BJ100" i="1"/>
  <c r="BE100" i="1"/>
  <c r="M100" i="1"/>
  <c r="BG100" i="1"/>
  <c r="BF100" i="1"/>
  <c r="AZ100" i="1"/>
  <c r="BA100" i="1"/>
  <c r="BC100" i="1"/>
  <c r="BD100" i="1"/>
  <c r="O100" i="1"/>
  <c r="N100" i="1"/>
  <c r="AQ99" i="1"/>
  <c r="K99" i="1"/>
  <c r="AR99" i="1"/>
  <c r="AU99" i="1"/>
  <c r="AT99" i="1"/>
  <c r="AS99" i="1"/>
  <c r="R99" i="1"/>
  <c r="AV99" i="1"/>
  <c r="P99" i="1"/>
  <c r="AW99" i="1"/>
  <c r="AX99" i="1"/>
  <c r="AY99" i="1"/>
  <c r="BB99" i="1"/>
  <c r="T99" i="1"/>
  <c r="L99" i="1"/>
  <c r="BH99" i="1"/>
  <c r="BI99" i="1"/>
  <c r="BJ99" i="1"/>
  <c r="BE99" i="1"/>
  <c r="M99" i="1"/>
  <c r="BG99" i="1"/>
  <c r="BF99" i="1"/>
  <c r="AZ99" i="1"/>
  <c r="BA99" i="1"/>
  <c r="BC99" i="1"/>
  <c r="BD99" i="1"/>
  <c r="O99" i="1"/>
  <c r="N99" i="1"/>
  <c r="AQ98" i="1"/>
  <c r="K98" i="1"/>
  <c r="AR98" i="1"/>
  <c r="AU98" i="1"/>
  <c r="AT98" i="1"/>
  <c r="AS98" i="1"/>
  <c r="R98" i="1"/>
  <c r="AV98" i="1"/>
  <c r="P98" i="1"/>
  <c r="AW98" i="1"/>
  <c r="AX98" i="1"/>
  <c r="AY98" i="1"/>
  <c r="BB98" i="1"/>
  <c r="T98" i="1"/>
  <c r="L98" i="1"/>
  <c r="BH98" i="1"/>
  <c r="BI98" i="1"/>
  <c r="BJ98" i="1"/>
  <c r="BE98" i="1"/>
  <c r="M98" i="1"/>
  <c r="BG98" i="1"/>
  <c r="BF98" i="1"/>
  <c r="AZ98" i="1"/>
  <c r="BA98" i="1"/>
  <c r="BC98" i="1"/>
  <c r="BD98" i="1"/>
  <c r="O98" i="1"/>
  <c r="N98" i="1"/>
  <c r="AQ97" i="1"/>
  <c r="K97" i="1"/>
  <c r="AR97" i="1"/>
  <c r="AU97" i="1"/>
  <c r="AT97" i="1"/>
  <c r="AS97" i="1"/>
  <c r="R97" i="1"/>
  <c r="AV97" i="1"/>
  <c r="P97" i="1"/>
  <c r="AW97" i="1"/>
  <c r="AX97" i="1"/>
  <c r="AY97" i="1"/>
  <c r="BB97" i="1"/>
  <c r="T97" i="1"/>
  <c r="L97" i="1"/>
  <c r="BH97" i="1"/>
  <c r="BI97" i="1"/>
  <c r="BJ97" i="1"/>
  <c r="BE97" i="1"/>
  <c r="M97" i="1"/>
  <c r="BG97" i="1"/>
  <c r="BF97" i="1"/>
  <c r="AZ97" i="1"/>
  <c r="BA97" i="1"/>
  <c r="BC97" i="1"/>
  <c r="BD97" i="1"/>
  <c r="O97" i="1"/>
  <c r="N97" i="1"/>
  <c r="AQ96" i="1"/>
  <c r="K96" i="1"/>
  <c r="AR96" i="1"/>
  <c r="AU96" i="1"/>
  <c r="AT96" i="1"/>
  <c r="AS96" i="1"/>
  <c r="R96" i="1"/>
  <c r="AV96" i="1"/>
  <c r="P96" i="1"/>
  <c r="AW96" i="1"/>
  <c r="AX96" i="1"/>
  <c r="AY96" i="1"/>
  <c r="BB96" i="1"/>
  <c r="T96" i="1"/>
  <c r="L96" i="1"/>
  <c r="BH96" i="1"/>
  <c r="BI96" i="1"/>
  <c r="BJ96" i="1"/>
  <c r="BE96" i="1"/>
  <c r="M96" i="1"/>
  <c r="BG96" i="1"/>
  <c r="BF96" i="1"/>
  <c r="AZ96" i="1"/>
  <c r="BA96" i="1"/>
  <c r="BC96" i="1"/>
  <c r="BD96" i="1"/>
  <c r="O96" i="1"/>
  <c r="N96" i="1"/>
  <c r="AQ95" i="1"/>
  <c r="K95" i="1"/>
  <c r="AR95" i="1"/>
  <c r="AU95" i="1"/>
  <c r="AT95" i="1"/>
  <c r="AS95" i="1"/>
  <c r="R95" i="1"/>
  <c r="AV95" i="1"/>
  <c r="P95" i="1"/>
  <c r="AW95" i="1"/>
  <c r="AX95" i="1"/>
  <c r="AY95" i="1"/>
  <c r="BB95" i="1"/>
  <c r="T95" i="1"/>
  <c r="L95" i="1"/>
  <c r="BH95" i="1"/>
  <c r="BI95" i="1"/>
  <c r="BJ95" i="1"/>
  <c r="BE95" i="1"/>
  <c r="M95" i="1"/>
  <c r="BG95" i="1"/>
  <c r="BF95" i="1"/>
  <c r="AZ95" i="1"/>
  <c r="BA95" i="1"/>
  <c r="BC95" i="1"/>
  <c r="BD95" i="1"/>
  <c r="O95" i="1"/>
  <c r="N95" i="1"/>
  <c r="AQ94" i="1"/>
  <c r="K94" i="1"/>
  <c r="AR94" i="1"/>
  <c r="AU94" i="1"/>
  <c r="AT94" i="1"/>
  <c r="AS94" i="1"/>
  <c r="R94" i="1"/>
  <c r="AV94" i="1"/>
  <c r="P94" i="1"/>
  <c r="AW94" i="1"/>
  <c r="AX94" i="1"/>
  <c r="AY94" i="1"/>
  <c r="BB94" i="1"/>
  <c r="T94" i="1"/>
  <c r="L94" i="1"/>
  <c r="BH94" i="1"/>
  <c r="BI94" i="1"/>
  <c r="BJ94" i="1"/>
  <c r="BE94" i="1"/>
  <c r="M94" i="1"/>
  <c r="BG94" i="1"/>
  <c r="BF94" i="1"/>
  <c r="AZ94" i="1"/>
  <c r="BA94" i="1"/>
  <c r="BC94" i="1"/>
  <c r="BD94" i="1"/>
  <c r="O94" i="1"/>
  <c r="N94" i="1"/>
  <c r="AQ93" i="1"/>
  <c r="K93" i="1"/>
  <c r="AR93" i="1"/>
  <c r="AU93" i="1"/>
  <c r="AT93" i="1"/>
  <c r="AS93" i="1"/>
  <c r="R93" i="1"/>
  <c r="AV93" i="1"/>
  <c r="P93" i="1"/>
  <c r="AW93" i="1"/>
  <c r="AX93" i="1"/>
  <c r="AY93" i="1"/>
  <c r="BB93" i="1"/>
  <c r="T93" i="1"/>
  <c r="L93" i="1"/>
  <c r="BH93" i="1"/>
  <c r="BI93" i="1"/>
  <c r="BJ93" i="1"/>
  <c r="BE93" i="1"/>
  <c r="M93" i="1"/>
  <c r="BG93" i="1"/>
  <c r="BF93" i="1"/>
  <c r="AZ93" i="1"/>
  <c r="BA93" i="1"/>
  <c r="BC93" i="1"/>
  <c r="BD93" i="1"/>
  <c r="O93" i="1"/>
  <c r="N93" i="1"/>
  <c r="AQ92" i="1"/>
  <c r="K92" i="1"/>
  <c r="AR92" i="1"/>
  <c r="AU92" i="1"/>
  <c r="AT92" i="1"/>
  <c r="AS92" i="1"/>
  <c r="R92" i="1"/>
  <c r="AV92" i="1"/>
  <c r="P92" i="1"/>
  <c r="AW92" i="1"/>
  <c r="AX92" i="1"/>
  <c r="AY92" i="1"/>
  <c r="BB92" i="1"/>
  <c r="T92" i="1"/>
  <c r="L92" i="1"/>
  <c r="BH92" i="1"/>
  <c r="BI92" i="1"/>
  <c r="BJ92" i="1"/>
  <c r="BE92" i="1"/>
  <c r="M92" i="1"/>
  <c r="BG92" i="1"/>
  <c r="BF92" i="1"/>
  <c r="AZ92" i="1"/>
  <c r="BA92" i="1"/>
  <c r="BC92" i="1"/>
  <c r="BD92" i="1"/>
  <c r="O92" i="1"/>
  <c r="N92" i="1"/>
  <c r="AQ91" i="1"/>
  <c r="K91" i="1"/>
  <c r="AR91" i="1"/>
  <c r="AU91" i="1"/>
  <c r="AT91" i="1"/>
  <c r="AS91" i="1"/>
  <c r="R91" i="1"/>
  <c r="AV91" i="1"/>
  <c r="P91" i="1"/>
  <c r="AW91" i="1"/>
  <c r="AX91" i="1"/>
  <c r="AY91" i="1"/>
  <c r="BB91" i="1"/>
  <c r="T91" i="1"/>
  <c r="L91" i="1"/>
  <c r="BH91" i="1"/>
  <c r="BI91" i="1"/>
  <c r="BJ91" i="1"/>
  <c r="BE91" i="1"/>
  <c r="M91" i="1"/>
  <c r="BG91" i="1"/>
  <c r="BF91" i="1"/>
  <c r="AZ91" i="1"/>
  <c r="BA91" i="1"/>
  <c r="BC91" i="1"/>
  <c r="BD91" i="1"/>
  <c r="O91" i="1"/>
  <c r="N91" i="1"/>
  <c r="AQ90" i="1"/>
  <c r="K90" i="1"/>
  <c r="AR90" i="1"/>
  <c r="AU90" i="1"/>
  <c r="AT90" i="1"/>
  <c r="AS90" i="1"/>
  <c r="R90" i="1"/>
  <c r="AV90" i="1"/>
  <c r="P90" i="1"/>
  <c r="AW90" i="1"/>
  <c r="AX90" i="1"/>
  <c r="AY90" i="1"/>
  <c r="BB90" i="1"/>
  <c r="T90" i="1"/>
  <c r="L90" i="1"/>
  <c r="BH90" i="1"/>
  <c r="BI90" i="1"/>
  <c r="BJ90" i="1"/>
  <c r="BE90" i="1"/>
  <c r="M90" i="1"/>
  <c r="BG90" i="1"/>
  <c r="BF90" i="1"/>
  <c r="AZ90" i="1"/>
  <c r="BA90" i="1"/>
  <c r="BC90" i="1"/>
  <c r="BD90" i="1"/>
  <c r="O90" i="1"/>
  <c r="N90" i="1"/>
  <c r="AQ89" i="1"/>
  <c r="K89" i="1"/>
  <c r="AR89" i="1"/>
  <c r="AU89" i="1"/>
  <c r="AT89" i="1"/>
  <c r="AS89" i="1"/>
  <c r="R89" i="1"/>
  <c r="AV89" i="1"/>
  <c r="P89" i="1"/>
  <c r="AW89" i="1"/>
  <c r="AX89" i="1"/>
  <c r="AY89" i="1"/>
  <c r="BB89" i="1"/>
  <c r="T89" i="1"/>
  <c r="L89" i="1"/>
  <c r="BH89" i="1"/>
  <c r="BI89" i="1"/>
  <c r="BJ89" i="1"/>
  <c r="BE89" i="1"/>
  <c r="M89" i="1"/>
  <c r="BG89" i="1"/>
  <c r="BF89" i="1"/>
  <c r="AZ89" i="1"/>
  <c r="BA89" i="1"/>
  <c r="BC89" i="1"/>
  <c r="BD89" i="1"/>
  <c r="O89" i="1"/>
  <c r="N89" i="1"/>
  <c r="AQ88" i="1"/>
  <c r="K88" i="1"/>
  <c r="AR88" i="1"/>
  <c r="AU88" i="1"/>
  <c r="AT88" i="1"/>
  <c r="AS88" i="1"/>
  <c r="R88" i="1"/>
  <c r="AV88" i="1"/>
  <c r="P88" i="1"/>
  <c r="AW88" i="1"/>
  <c r="AX88" i="1"/>
  <c r="AY88" i="1"/>
  <c r="BB88" i="1"/>
  <c r="T88" i="1"/>
  <c r="L88" i="1"/>
  <c r="BH88" i="1"/>
  <c r="BI88" i="1"/>
  <c r="BJ88" i="1"/>
  <c r="BE88" i="1"/>
  <c r="M88" i="1"/>
  <c r="BG88" i="1"/>
  <c r="BF88" i="1"/>
  <c r="AZ88" i="1"/>
  <c r="BA88" i="1"/>
  <c r="BC88" i="1"/>
  <c r="BD88" i="1"/>
  <c r="O88" i="1"/>
  <c r="N88" i="1"/>
  <c r="AQ87" i="1"/>
  <c r="K87" i="1"/>
  <c r="AR87" i="1"/>
  <c r="AU87" i="1"/>
  <c r="AT87" i="1"/>
  <c r="AS87" i="1"/>
  <c r="R87" i="1"/>
  <c r="AV87" i="1"/>
  <c r="P87" i="1"/>
  <c r="AW87" i="1"/>
  <c r="AX87" i="1"/>
  <c r="AY87" i="1"/>
  <c r="BB87" i="1"/>
  <c r="T87" i="1"/>
  <c r="L87" i="1"/>
  <c r="BH87" i="1"/>
  <c r="BI87" i="1"/>
  <c r="BJ87" i="1"/>
  <c r="BE87" i="1"/>
  <c r="M87" i="1"/>
  <c r="BG87" i="1"/>
  <c r="BF87" i="1"/>
  <c r="AZ87" i="1"/>
  <c r="BA87" i="1"/>
  <c r="BC87" i="1"/>
  <c r="BD87" i="1"/>
  <c r="O87" i="1"/>
  <c r="N87" i="1"/>
  <c r="AQ86" i="1"/>
  <c r="K86" i="1"/>
  <c r="AR86" i="1"/>
  <c r="AU86" i="1"/>
  <c r="AT86" i="1"/>
  <c r="AS86" i="1"/>
  <c r="R86" i="1"/>
  <c r="AV86" i="1"/>
  <c r="P86" i="1"/>
  <c r="AW86" i="1"/>
  <c r="AX86" i="1"/>
  <c r="AY86" i="1"/>
  <c r="BB86" i="1"/>
  <c r="T86" i="1"/>
  <c r="L86" i="1"/>
  <c r="BH86" i="1"/>
  <c r="BI86" i="1"/>
  <c r="BJ86" i="1"/>
  <c r="BE86" i="1"/>
  <c r="M86" i="1"/>
  <c r="BG86" i="1"/>
  <c r="BF86" i="1"/>
  <c r="AZ86" i="1"/>
  <c r="BA86" i="1"/>
  <c r="BC86" i="1"/>
  <c r="BD86" i="1"/>
  <c r="O86" i="1"/>
  <c r="N86" i="1"/>
  <c r="AQ85" i="1"/>
  <c r="K85" i="1"/>
  <c r="AR85" i="1"/>
  <c r="AU85" i="1"/>
  <c r="AT85" i="1"/>
  <c r="AS85" i="1"/>
  <c r="R85" i="1"/>
  <c r="AV85" i="1"/>
  <c r="P85" i="1"/>
  <c r="AW85" i="1"/>
  <c r="AX85" i="1"/>
  <c r="AY85" i="1"/>
  <c r="BB85" i="1"/>
  <c r="T85" i="1"/>
  <c r="L85" i="1"/>
  <c r="BH85" i="1"/>
  <c r="BI85" i="1"/>
  <c r="BJ85" i="1"/>
  <c r="BE85" i="1"/>
  <c r="M85" i="1"/>
  <c r="BG85" i="1"/>
  <c r="BF85" i="1"/>
  <c r="AZ85" i="1"/>
  <c r="BA85" i="1"/>
  <c r="BC85" i="1"/>
  <c r="BD85" i="1"/>
  <c r="O85" i="1"/>
  <c r="N85" i="1"/>
  <c r="AQ84" i="1"/>
  <c r="K84" i="1"/>
  <c r="AR84" i="1"/>
  <c r="AU84" i="1"/>
  <c r="AT84" i="1"/>
  <c r="AS84" i="1"/>
  <c r="R84" i="1"/>
  <c r="AV84" i="1"/>
  <c r="P84" i="1"/>
  <c r="AW84" i="1"/>
  <c r="AX84" i="1"/>
  <c r="AY84" i="1"/>
  <c r="BB84" i="1"/>
  <c r="T84" i="1"/>
  <c r="L84" i="1"/>
  <c r="BH84" i="1"/>
  <c r="BI84" i="1"/>
  <c r="BJ84" i="1"/>
  <c r="BE84" i="1"/>
  <c r="M84" i="1"/>
  <c r="BG84" i="1"/>
  <c r="BF84" i="1"/>
  <c r="AZ84" i="1"/>
  <c r="BA84" i="1"/>
  <c r="BC84" i="1"/>
  <c r="BD84" i="1"/>
  <c r="O84" i="1"/>
  <c r="N84" i="1"/>
  <c r="AQ83" i="1"/>
  <c r="K83" i="1"/>
  <c r="AR83" i="1"/>
  <c r="AU83" i="1"/>
  <c r="AT83" i="1"/>
  <c r="AS83" i="1"/>
  <c r="R83" i="1"/>
  <c r="AV83" i="1"/>
  <c r="P83" i="1"/>
  <c r="AW83" i="1"/>
  <c r="AX83" i="1"/>
  <c r="AY83" i="1"/>
  <c r="BB83" i="1"/>
  <c r="T83" i="1"/>
  <c r="L83" i="1"/>
  <c r="BH83" i="1"/>
  <c r="BI83" i="1"/>
  <c r="BJ83" i="1"/>
  <c r="BE83" i="1"/>
  <c r="M83" i="1"/>
  <c r="BG83" i="1"/>
  <c r="BF83" i="1"/>
  <c r="AZ83" i="1"/>
  <c r="BA83" i="1"/>
  <c r="BC83" i="1"/>
  <c r="BD83" i="1"/>
  <c r="O83" i="1"/>
  <c r="N83" i="1"/>
  <c r="AQ82" i="1"/>
  <c r="K82" i="1"/>
  <c r="AR82" i="1"/>
  <c r="AU82" i="1"/>
  <c r="AT82" i="1"/>
  <c r="AS82" i="1"/>
  <c r="R82" i="1"/>
  <c r="AV82" i="1"/>
  <c r="P82" i="1"/>
  <c r="AW82" i="1"/>
  <c r="AX82" i="1"/>
  <c r="AY82" i="1"/>
  <c r="BB82" i="1"/>
  <c r="T82" i="1"/>
  <c r="L82" i="1"/>
  <c r="BH82" i="1"/>
  <c r="BI82" i="1"/>
  <c r="BJ82" i="1"/>
  <c r="BE82" i="1"/>
  <c r="M82" i="1"/>
  <c r="BG82" i="1"/>
  <c r="BF82" i="1"/>
  <c r="AZ82" i="1"/>
  <c r="BA82" i="1"/>
  <c r="BC82" i="1"/>
  <c r="BD82" i="1"/>
  <c r="O82" i="1"/>
  <c r="N82" i="1"/>
  <c r="AQ81" i="1"/>
  <c r="K81" i="1"/>
  <c r="AR81" i="1"/>
  <c r="AU81" i="1"/>
  <c r="AT81" i="1"/>
  <c r="AS81" i="1"/>
  <c r="R81" i="1"/>
  <c r="AV81" i="1"/>
  <c r="P81" i="1"/>
  <c r="AW81" i="1"/>
  <c r="AX81" i="1"/>
  <c r="AY81" i="1"/>
  <c r="BB81" i="1"/>
  <c r="T81" i="1"/>
  <c r="L81" i="1"/>
  <c r="BH81" i="1"/>
  <c r="BI81" i="1"/>
  <c r="BJ81" i="1"/>
  <c r="BE81" i="1"/>
  <c r="M81" i="1"/>
  <c r="BG81" i="1"/>
  <c r="BF81" i="1"/>
  <c r="AZ81" i="1"/>
  <c r="BA81" i="1"/>
  <c r="BC81" i="1"/>
  <c r="BD81" i="1"/>
  <c r="O81" i="1"/>
  <c r="N81" i="1"/>
  <c r="AQ80" i="1"/>
  <c r="K80" i="1"/>
  <c r="AR80" i="1"/>
  <c r="AU80" i="1"/>
  <c r="AT80" i="1"/>
  <c r="AS80" i="1"/>
  <c r="R80" i="1"/>
  <c r="AV80" i="1"/>
  <c r="P80" i="1"/>
  <c r="AW80" i="1"/>
  <c r="AX80" i="1"/>
  <c r="AY80" i="1"/>
  <c r="BB80" i="1"/>
  <c r="T80" i="1"/>
  <c r="L80" i="1"/>
  <c r="BH80" i="1"/>
  <c r="BI80" i="1"/>
  <c r="BJ80" i="1"/>
  <c r="BE80" i="1"/>
  <c r="M80" i="1"/>
  <c r="BG80" i="1"/>
  <c r="BF80" i="1"/>
  <c r="AZ80" i="1"/>
  <c r="BA80" i="1"/>
  <c r="BC80" i="1"/>
  <c r="BD80" i="1"/>
  <c r="O80" i="1"/>
  <c r="N80" i="1"/>
  <c r="AQ79" i="1"/>
  <c r="K79" i="1"/>
  <c r="AR79" i="1"/>
  <c r="AU79" i="1"/>
  <c r="AT79" i="1"/>
  <c r="AS79" i="1"/>
  <c r="R79" i="1"/>
  <c r="AV79" i="1"/>
  <c r="P79" i="1"/>
  <c r="AW79" i="1"/>
  <c r="AX79" i="1"/>
  <c r="AY79" i="1"/>
  <c r="BB79" i="1"/>
  <c r="T79" i="1"/>
  <c r="L79" i="1"/>
  <c r="BH79" i="1"/>
  <c r="BI79" i="1"/>
  <c r="BJ79" i="1"/>
  <c r="BE79" i="1"/>
  <c r="M79" i="1"/>
  <c r="BG79" i="1"/>
  <c r="BF79" i="1"/>
  <c r="AZ79" i="1"/>
  <c r="BA79" i="1"/>
  <c r="BC79" i="1"/>
  <c r="BD79" i="1"/>
  <c r="O79" i="1"/>
  <c r="N79" i="1"/>
  <c r="AQ78" i="1"/>
  <c r="K78" i="1"/>
  <c r="AR78" i="1"/>
  <c r="AU78" i="1"/>
  <c r="AT78" i="1"/>
  <c r="AS78" i="1"/>
  <c r="R78" i="1"/>
  <c r="AV78" i="1"/>
  <c r="P78" i="1"/>
  <c r="AW78" i="1"/>
  <c r="AX78" i="1"/>
  <c r="AY78" i="1"/>
  <c r="BB78" i="1"/>
  <c r="T78" i="1"/>
  <c r="L78" i="1"/>
  <c r="BH78" i="1"/>
  <c r="BI78" i="1"/>
  <c r="BJ78" i="1"/>
  <c r="BE78" i="1"/>
  <c r="M78" i="1"/>
  <c r="BG78" i="1"/>
  <c r="BF78" i="1"/>
  <c r="AZ78" i="1"/>
  <c r="BA78" i="1"/>
  <c r="BC78" i="1"/>
  <c r="BD78" i="1"/>
  <c r="O78" i="1"/>
  <c r="N78" i="1"/>
  <c r="AQ77" i="1"/>
  <c r="K77" i="1"/>
  <c r="AR77" i="1"/>
  <c r="AU77" i="1"/>
  <c r="AT77" i="1"/>
  <c r="AS77" i="1"/>
  <c r="R77" i="1"/>
  <c r="AV77" i="1"/>
  <c r="P77" i="1"/>
  <c r="AW77" i="1"/>
  <c r="AX77" i="1"/>
  <c r="AY77" i="1"/>
  <c r="BB77" i="1"/>
  <c r="T77" i="1"/>
  <c r="L77" i="1"/>
  <c r="BH77" i="1"/>
  <c r="BI77" i="1"/>
  <c r="BJ77" i="1"/>
  <c r="BE77" i="1"/>
  <c r="M77" i="1"/>
  <c r="BG77" i="1"/>
  <c r="BF77" i="1"/>
  <c r="AZ77" i="1"/>
  <c r="BA77" i="1"/>
  <c r="BC77" i="1"/>
  <c r="BD77" i="1"/>
  <c r="O77" i="1"/>
  <c r="N77" i="1"/>
  <c r="AQ76" i="1"/>
  <c r="K76" i="1"/>
  <c r="AR76" i="1"/>
  <c r="AU76" i="1"/>
  <c r="AT76" i="1"/>
  <c r="AS76" i="1"/>
  <c r="R76" i="1"/>
  <c r="AV76" i="1"/>
  <c r="P76" i="1"/>
  <c r="AW76" i="1"/>
  <c r="AX76" i="1"/>
  <c r="AY76" i="1"/>
  <c r="BB76" i="1"/>
  <c r="T76" i="1"/>
  <c r="L76" i="1"/>
  <c r="BH76" i="1"/>
  <c r="BI76" i="1"/>
  <c r="BJ76" i="1"/>
  <c r="BE76" i="1"/>
  <c r="M76" i="1"/>
  <c r="BG76" i="1"/>
  <c r="BF76" i="1"/>
  <c r="AZ76" i="1"/>
  <c r="BA76" i="1"/>
  <c r="BC76" i="1"/>
  <c r="BD76" i="1"/>
  <c r="O76" i="1"/>
  <c r="N76" i="1"/>
  <c r="AQ75" i="1"/>
  <c r="K75" i="1"/>
  <c r="AR75" i="1"/>
  <c r="AU75" i="1"/>
  <c r="AT75" i="1"/>
  <c r="AS75" i="1"/>
  <c r="R75" i="1"/>
  <c r="AV75" i="1"/>
  <c r="P75" i="1"/>
  <c r="AW75" i="1"/>
  <c r="AX75" i="1"/>
  <c r="AY75" i="1"/>
  <c r="BB75" i="1"/>
  <c r="T75" i="1"/>
  <c r="L75" i="1"/>
  <c r="BH75" i="1"/>
  <c r="BI75" i="1"/>
  <c r="BJ75" i="1"/>
  <c r="BE75" i="1"/>
  <c r="M75" i="1"/>
  <c r="BG75" i="1"/>
  <c r="BF75" i="1"/>
  <c r="AZ75" i="1"/>
  <c r="BA75" i="1"/>
  <c r="BC75" i="1"/>
  <c r="BD75" i="1"/>
  <c r="O75" i="1"/>
  <c r="N75" i="1"/>
  <c r="AQ74" i="1"/>
  <c r="K74" i="1"/>
  <c r="AR74" i="1"/>
  <c r="AU74" i="1"/>
  <c r="AT74" i="1"/>
  <c r="AS74" i="1"/>
  <c r="R74" i="1"/>
  <c r="AV74" i="1"/>
  <c r="P74" i="1"/>
  <c r="AW74" i="1"/>
  <c r="AX74" i="1"/>
  <c r="AY74" i="1"/>
  <c r="BB74" i="1"/>
  <c r="T74" i="1"/>
  <c r="L74" i="1"/>
  <c r="BH74" i="1"/>
  <c r="BI74" i="1"/>
  <c r="BJ74" i="1"/>
  <c r="BE74" i="1"/>
  <c r="M74" i="1"/>
  <c r="BG74" i="1"/>
  <c r="BF74" i="1"/>
  <c r="AZ74" i="1"/>
  <c r="BA74" i="1"/>
  <c r="BC74" i="1"/>
  <c r="BD74" i="1"/>
  <c r="O74" i="1"/>
  <c r="N74" i="1"/>
  <c r="AQ73" i="1"/>
  <c r="K73" i="1"/>
  <c r="AR73" i="1"/>
  <c r="AU73" i="1"/>
  <c r="AT73" i="1"/>
  <c r="AS73" i="1"/>
  <c r="R73" i="1"/>
  <c r="AV73" i="1"/>
  <c r="P73" i="1"/>
  <c r="AW73" i="1"/>
  <c r="AX73" i="1"/>
  <c r="AY73" i="1"/>
  <c r="BB73" i="1"/>
  <c r="T73" i="1"/>
  <c r="L73" i="1"/>
  <c r="BH73" i="1"/>
  <c r="BI73" i="1"/>
  <c r="BJ73" i="1"/>
  <c r="BE73" i="1"/>
  <c r="M73" i="1"/>
  <c r="BG73" i="1"/>
  <c r="BF73" i="1"/>
  <c r="AZ73" i="1"/>
  <c r="BA73" i="1"/>
  <c r="BC73" i="1"/>
  <c r="BD73" i="1"/>
  <c r="O73" i="1"/>
  <c r="N73" i="1"/>
  <c r="AQ72" i="1"/>
  <c r="K72" i="1"/>
  <c r="AR72" i="1"/>
  <c r="AU72" i="1"/>
  <c r="AT72" i="1"/>
  <c r="AS72" i="1"/>
  <c r="R72" i="1"/>
  <c r="AV72" i="1"/>
  <c r="P72" i="1"/>
  <c r="AW72" i="1"/>
  <c r="AX72" i="1"/>
  <c r="AY72" i="1"/>
  <c r="BB72" i="1"/>
  <c r="T72" i="1"/>
  <c r="L72" i="1"/>
  <c r="BH72" i="1"/>
  <c r="BI72" i="1"/>
  <c r="BJ72" i="1"/>
  <c r="BE72" i="1"/>
  <c r="M72" i="1"/>
  <c r="BG72" i="1"/>
  <c r="BF72" i="1"/>
  <c r="AZ72" i="1"/>
  <c r="BA72" i="1"/>
  <c r="BC72" i="1"/>
  <c r="BD72" i="1"/>
  <c r="O72" i="1"/>
  <c r="N72" i="1"/>
  <c r="AQ71" i="1"/>
  <c r="K71" i="1"/>
  <c r="AR71" i="1"/>
  <c r="AU71" i="1"/>
  <c r="AT71" i="1"/>
  <c r="AS71" i="1"/>
  <c r="R71" i="1"/>
  <c r="AV71" i="1"/>
  <c r="P71" i="1"/>
  <c r="AW71" i="1"/>
  <c r="AX71" i="1"/>
  <c r="AY71" i="1"/>
  <c r="BB71" i="1"/>
  <c r="T71" i="1"/>
  <c r="L71" i="1"/>
  <c r="BH71" i="1"/>
  <c r="BI71" i="1"/>
  <c r="BJ71" i="1"/>
  <c r="BE71" i="1"/>
  <c r="M71" i="1"/>
  <c r="BG71" i="1"/>
  <c r="BF71" i="1"/>
  <c r="AZ71" i="1"/>
  <c r="BA71" i="1"/>
  <c r="BC71" i="1"/>
  <c r="BD71" i="1"/>
  <c r="O71" i="1"/>
  <c r="N71" i="1"/>
  <c r="AQ21" i="1"/>
  <c r="K21" i="1"/>
  <c r="AR21" i="1"/>
  <c r="AU21" i="1"/>
  <c r="AT21" i="1"/>
  <c r="AS21" i="1"/>
  <c r="R21" i="1"/>
  <c r="AV21" i="1"/>
  <c r="P21" i="1"/>
  <c r="AW21" i="1"/>
  <c r="AX21" i="1"/>
  <c r="AY21" i="1"/>
  <c r="BB21" i="1"/>
  <c r="T21" i="1"/>
  <c r="L21" i="1"/>
  <c r="BH21" i="1"/>
  <c r="BI21" i="1"/>
  <c r="BJ21" i="1"/>
  <c r="BE21" i="1"/>
  <c r="M21" i="1"/>
  <c r="BG21" i="1"/>
  <c r="BF21" i="1"/>
  <c r="AZ21" i="1"/>
  <c r="BA21" i="1"/>
  <c r="BC21" i="1"/>
  <c r="BD21" i="1"/>
  <c r="O21" i="1"/>
  <c r="N21" i="1"/>
  <c r="AQ20" i="1"/>
  <c r="K20" i="1"/>
  <c r="AR20" i="1"/>
  <c r="AU20" i="1"/>
  <c r="AT20" i="1"/>
  <c r="AS20" i="1"/>
  <c r="R20" i="1"/>
  <c r="AV20" i="1"/>
  <c r="P20" i="1"/>
  <c r="AW20" i="1"/>
  <c r="AX20" i="1"/>
  <c r="AY20" i="1"/>
  <c r="BB20" i="1"/>
  <c r="T20" i="1"/>
  <c r="L20" i="1"/>
  <c r="BH20" i="1"/>
  <c r="BI20" i="1"/>
  <c r="BJ20" i="1"/>
  <c r="BE20" i="1"/>
  <c r="M20" i="1"/>
  <c r="BG20" i="1"/>
  <c r="BF20" i="1"/>
  <c r="AZ20" i="1"/>
  <c r="BA20" i="1"/>
  <c r="BC20" i="1"/>
  <c r="BD20" i="1"/>
  <c r="O20" i="1"/>
  <c r="N20" i="1"/>
  <c r="AQ19" i="1"/>
  <c r="K19" i="1"/>
  <c r="AR19" i="1"/>
  <c r="AU19" i="1"/>
  <c r="AT19" i="1"/>
  <c r="AS19" i="1"/>
  <c r="R19" i="1"/>
  <c r="AV19" i="1"/>
  <c r="P19" i="1"/>
  <c r="AW19" i="1"/>
  <c r="AX19" i="1"/>
  <c r="AY19" i="1"/>
  <c r="BB19" i="1"/>
  <c r="T19" i="1"/>
  <c r="L19" i="1"/>
  <c r="BH19" i="1"/>
  <c r="BI19" i="1"/>
  <c r="BJ19" i="1"/>
  <c r="BE19" i="1"/>
  <c r="M19" i="1"/>
  <c r="BG19" i="1"/>
  <c r="BF19" i="1"/>
  <c r="AZ19" i="1"/>
  <c r="BA19" i="1"/>
  <c r="BC19" i="1"/>
  <c r="BD19" i="1"/>
  <c r="O19" i="1"/>
  <c r="N19" i="1"/>
  <c r="AQ18" i="1"/>
  <c r="K18" i="1"/>
  <c r="AR18" i="1"/>
  <c r="AU18" i="1"/>
  <c r="AT18" i="1"/>
  <c r="AS18" i="1"/>
  <c r="R18" i="1"/>
  <c r="AV18" i="1"/>
  <c r="P18" i="1"/>
  <c r="AW18" i="1"/>
  <c r="AX18" i="1"/>
  <c r="AY18" i="1"/>
  <c r="BB18" i="1"/>
  <c r="T18" i="1"/>
  <c r="L18" i="1"/>
  <c r="BH18" i="1"/>
  <c r="BI18" i="1"/>
  <c r="BJ18" i="1"/>
  <c r="BE18" i="1"/>
  <c r="M18" i="1"/>
  <c r="BG18" i="1"/>
  <c r="BF18" i="1"/>
  <c r="AZ18" i="1"/>
  <c r="BA18" i="1"/>
  <c r="BC18" i="1"/>
  <c r="BD18" i="1"/>
  <c r="O18" i="1"/>
  <c r="N18" i="1"/>
  <c r="AQ17" i="1"/>
  <c r="K17" i="1"/>
  <c r="AR17" i="1"/>
  <c r="AU17" i="1"/>
  <c r="AT17" i="1"/>
  <c r="AS17" i="1"/>
  <c r="R17" i="1"/>
  <c r="AV17" i="1"/>
  <c r="P17" i="1"/>
  <c r="AW17" i="1"/>
  <c r="AX17" i="1"/>
  <c r="AY17" i="1"/>
  <c r="BB17" i="1"/>
  <c r="T17" i="1"/>
  <c r="L17" i="1"/>
  <c r="BH17" i="1"/>
  <c r="BI17" i="1"/>
  <c r="BJ17" i="1"/>
  <c r="BE17" i="1"/>
  <c r="M17" i="1"/>
  <c r="BG17" i="1"/>
  <c r="BF17" i="1"/>
  <c r="AZ17" i="1"/>
  <c r="BA17" i="1"/>
  <c r="BC17" i="1"/>
  <c r="BD17" i="1"/>
  <c r="O17" i="1"/>
  <c r="N17" i="1"/>
  <c r="AQ16" i="1"/>
  <c r="K16" i="1"/>
  <c r="AR16" i="1"/>
  <c r="AU16" i="1"/>
  <c r="AT16" i="1"/>
  <c r="AS16" i="1"/>
  <c r="R16" i="1"/>
  <c r="AV16" i="1"/>
  <c r="P16" i="1"/>
  <c r="AW16" i="1"/>
  <c r="AX16" i="1"/>
  <c r="AY16" i="1"/>
  <c r="BB16" i="1"/>
  <c r="T16" i="1"/>
  <c r="L16" i="1"/>
  <c r="BH16" i="1"/>
  <c r="BI16" i="1"/>
  <c r="BJ16" i="1"/>
  <c r="BE16" i="1"/>
  <c r="M16" i="1"/>
  <c r="BG16" i="1"/>
  <c r="BF16" i="1"/>
  <c r="AZ16" i="1"/>
  <c r="BA16" i="1"/>
  <c r="BC16" i="1"/>
  <c r="BD16" i="1"/>
  <c r="O16" i="1"/>
  <c r="N16" i="1"/>
  <c r="AQ15" i="1"/>
  <c r="K15" i="1"/>
  <c r="AR15" i="1"/>
  <c r="AU15" i="1"/>
  <c r="AT15" i="1"/>
  <c r="AS15" i="1"/>
  <c r="R15" i="1"/>
  <c r="AV15" i="1"/>
  <c r="P15" i="1"/>
  <c r="AW15" i="1"/>
  <c r="AX15" i="1"/>
  <c r="AY15" i="1"/>
  <c r="BB15" i="1"/>
  <c r="T15" i="1"/>
  <c r="L15" i="1"/>
  <c r="BH15" i="1"/>
  <c r="BI15" i="1"/>
  <c r="BJ15" i="1"/>
  <c r="BE15" i="1"/>
  <c r="M15" i="1"/>
  <c r="BG15" i="1"/>
  <c r="BF15" i="1"/>
  <c r="AZ15" i="1"/>
  <c r="BA15" i="1"/>
  <c r="BC15" i="1"/>
  <c r="BD15" i="1"/>
  <c r="O15" i="1"/>
  <c r="N15" i="1"/>
  <c r="AQ14" i="1"/>
  <c r="K14" i="1"/>
  <c r="AR14" i="1"/>
  <c r="AU14" i="1"/>
  <c r="AT14" i="1"/>
  <c r="AS14" i="1"/>
  <c r="R14" i="1"/>
  <c r="AV14" i="1"/>
  <c r="P14" i="1"/>
  <c r="AW14" i="1"/>
  <c r="AX14" i="1"/>
  <c r="AY14" i="1"/>
  <c r="BB14" i="1"/>
  <c r="T14" i="1"/>
  <c r="L14" i="1"/>
  <c r="BH14" i="1"/>
  <c r="BI14" i="1"/>
  <c r="BJ14" i="1"/>
  <c r="BE14" i="1"/>
  <c r="M14" i="1"/>
  <c r="BG14" i="1"/>
  <c r="BF14" i="1"/>
  <c r="AZ14" i="1"/>
  <c r="BA14" i="1"/>
  <c r="BC14" i="1"/>
  <c r="BD14" i="1"/>
  <c r="O14" i="1"/>
  <c r="N14" i="1"/>
  <c r="AQ13" i="1"/>
  <c r="K13" i="1"/>
  <c r="AR13" i="1"/>
  <c r="AU13" i="1"/>
  <c r="AT13" i="1"/>
  <c r="AS13" i="1"/>
  <c r="R13" i="1"/>
  <c r="AV13" i="1"/>
  <c r="P13" i="1"/>
  <c r="AW13" i="1"/>
  <c r="AX13" i="1"/>
  <c r="AY13" i="1"/>
  <c r="BB13" i="1"/>
  <c r="T13" i="1"/>
  <c r="L13" i="1"/>
  <c r="BH13" i="1"/>
  <c r="BI13" i="1"/>
  <c r="BJ13" i="1"/>
  <c r="BE13" i="1"/>
  <c r="M13" i="1"/>
  <c r="BG13" i="1"/>
  <c r="BF13" i="1"/>
  <c r="AZ13" i="1"/>
  <c r="BA13" i="1"/>
  <c r="BC13" i="1"/>
  <c r="BD13" i="1"/>
  <c r="O13" i="1"/>
  <c r="N13" i="1"/>
  <c r="AQ12" i="1"/>
  <c r="K12" i="1"/>
  <c r="AR12" i="1"/>
  <c r="AU12" i="1"/>
  <c r="AT12" i="1"/>
  <c r="AS12" i="1"/>
  <c r="R12" i="1"/>
  <c r="AV12" i="1"/>
  <c r="P12" i="1"/>
  <c r="AW12" i="1"/>
  <c r="AX12" i="1"/>
  <c r="AY12" i="1"/>
  <c r="BB12" i="1"/>
  <c r="T12" i="1"/>
  <c r="L12" i="1"/>
  <c r="BH12" i="1"/>
  <c r="BI12" i="1"/>
  <c r="BJ12" i="1"/>
  <c r="BE12" i="1"/>
  <c r="M12" i="1"/>
  <c r="BG12" i="1"/>
  <c r="BF12" i="1"/>
  <c r="AZ12" i="1"/>
  <c r="BA12" i="1"/>
  <c r="BC12" i="1"/>
  <c r="BD12" i="1"/>
  <c r="O12" i="1"/>
  <c r="N12" i="1"/>
  <c r="AQ11" i="1"/>
  <c r="K11" i="1"/>
  <c r="AR11" i="1"/>
  <c r="AU11" i="1"/>
  <c r="AT11" i="1"/>
  <c r="AS11" i="1"/>
  <c r="R11" i="1"/>
  <c r="AV11" i="1"/>
  <c r="P11" i="1"/>
  <c r="AW11" i="1"/>
  <c r="AX11" i="1"/>
  <c r="AY11" i="1"/>
  <c r="BB11" i="1"/>
  <c r="T11" i="1"/>
  <c r="L11" i="1"/>
  <c r="BH11" i="1"/>
  <c r="BI11" i="1"/>
  <c r="BJ11" i="1"/>
  <c r="BE11" i="1"/>
  <c r="M11" i="1"/>
  <c r="BG11" i="1"/>
  <c r="BF11" i="1"/>
  <c r="AZ11" i="1"/>
  <c r="BA11" i="1"/>
  <c r="BC11" i="1"/>
  <c r="BD11" i="1"/>
  <c r="O11" i="1"/>
  <c r="N11" i="1"/>
  <c r="AQ10" i="1"/>
  <c r="K10" i="1"/>
  <c r="AR10" i="1"/>
  <c r="AU10" i="1"/>
  <c r="AT10" i="1"/>
  <c r="AS10" i="1"/>
  <c r="R10" i="1"/>
  <c r="AV10" i="1"/>
  <c r="P10" i="1"/>
  <c r="AW10" i="1"/>
  <c r="AX10" i="1"/>
  <c r="AY10" i="1"/>
  <c r="BB10" i="1"/>
  <c r="T10" i="1"/>
  <c r="L10" i="1"/>
  <c r="BH10" i="1"/>
  <c r="BI10" i="1"/>
  <c r="BJ10" i="1"/>
  <c r="BE10" i="1"/>
  <c r="M10" i="1"/>
  <c r="BG10" i="1"/>
  <c r="BF10" i="1"/>
  <c r="AZ10" i="1"/>
  <c r="BA10" i="1"/>
  <c r="BC10" i="1"/>
  <c r="BD10" i="1"/>
  <c r="O10" i="1"/>
  <c r="N10" i="1"/>
  <c r="AQ9" i="1"/>
  <c r="K9" i="1"/>
  <c r="AR9" i="1"/>
  <c r="AU9" i="1"/>
  <c r="AT9" i="1"/>
  <c r="AS9" i="1"/>
  <c r="R9" i="1"/>
  <c r="AV9" i="1"/>
  <c r="P9" i="1"/>
  <c r="AW9" i="1"/>
  <c r="AX9" i="1"/>
  <c r="AY9" i="1"/>
  <c r="BB9" i="1"/>
  <c r="T9" i="1"/>
  <c r="L9" i="1"/>
  <c r="BH9" i="1"/>
  <c r="BI9" i="1"/>
  <c r="BJ9" i="1"/>
  <c r="BE9" i="1"/>
  <c r="M9" i="1"/>
  <c r="BG9" i="1"/>
  <c r="BF9" i="1"/>
  <c r="AZ9" i="1"/>
  <c r="BA9" i="1"/>
  <c r="BC9" i="1"/>
  <c r="BD9" i="1"/>
  <c r="O9" i="1"/>
  <c r="N9" i="1"/>
  <c r="AQ8" i="1"/>
  <c r="K8" i="1"/>
  <c r="AR8" i="1"/>
  <c r="AU8" i="1"/>
  <c r="AT8" i="1"/>
  <c r="AS8" i="1"/>
  <c r="R8" i="1"/>
  <c r="AV8" i="1"/>
  <c r="P8" i="1"/>
  <c r="AW8" i="1"/>
  <c r="AX8" i="1"/>
  <c r="AY8" i="1"/>
  <c r="BB8" i="1"/>
  <c r="T8" i="1"/>
  <c r="L8" i="1"/>
  <c r="BH8" i="1"/>
  <c r="BI8" i="1"/>
  <c r="BJ8" i="1"/>
  <c r="BE8" i="1"/>
  <c r="M8" i="1"/>
  <c r="BG8" i="1"/>
  <c r="BF8" i="1"/>
  <c r="AZ8" i="1"/>
  <c r="BA8" i="1"/>
  <c r="BC8" i="1"/>
  <c r="BD8" i="1"/>
  <c r="O8" i="1"/>
  <c r="N8" i="1"/>
  <c r="AQ7" i="1"/>
  <c r="K7" i="1"/>
  <c r="AR7" i="1"/>
  <c r="AU7" i="1"/>
  <c r="AT7" i="1"/>
  <c r="AS7" i="1"/>
  <c r="R7" i="1"/>
  <c r="AV7" i="1"/>
  <c r="P7" i="1"/>
  <c r="AW7" i="1"/>
  <c r="AX7" i="1"/>
  <c r="AY7" i="1"/>
  <c r="BB7" i="1"/>
  <c r="T7" i="1"/>
  <c r="L7" i="1"/>
  <c r="BH7" i="1"/>
  <c r="BI7" i="1"/>
  <c r="BJ7" i="1"/>
  <c r="BE7" i="1"/>
  <c r="M7" i="1"/>
  <c r="BG7" i="1"/>
  <c r="BF7" i="1"/>
  <c r="AZ7" i="1"/>
  <c r="BA7" i="1"/>
  <c r="BC7" i="1"/>
  <c r="BD7" i="1"/>
  <c r="O7" i="1"/>
  <c r="N7" i="1"/>
  <c r="AQ6" i="1"/>
  <c r="K6" i="1"/>
  <c r="AR6" i="1"/>
  <c r="AU6" i="1"/>
  <c r="AT6" i="1"/>
  <c r="AS6" i="1"/>
  <c r="R6" i="1"/>
  <c r="AV6" i="1"/>
  <c r="P6" i="1"/>
  <c r="AW6" i="1"/>
  <c r="AX6" i="1"/>
  <c r="AY6" i="1"/>
  <c r="BB6" i="1"/>
  <c r="T6" i="1"/>
  <c r="L6" i="1"/>
  <c r="BH6" i="1"/>
  <c r="BI6" i="1"/>
  <c r="BJ6" i="1"/>
  <c r="BE6" i="1"/>
  <c r="M6" i="1"/>
  <c r="BG6" i="1"/>
  <c r="BF6" i="1"/>
  <c r="AZ6" i="1"/>
  <c r="BA6" i="1"/>
  <c r="BC6" i="1"/>
  <c r="BD6" i="1"/>
  <c r="O6" i="1"/>
  <c r="N6" i="1"/>
  <c r="AQ5" i="1"/>
  <c r="K5" i="1"/>
  <c r="AR5" i="1"/>
  <c r="AU5" i="1"/>
  <c r="AT5" i="1"/>
  <c r="AS5" i="1"/>
  <c r="R5" i="1"/>
  <c r="AV5" i="1"/>
  <c r="P5" i="1"/>
  <c r="AW5" i="1"/>
  <c r="AX5" i="1"/>
  <c r="AY5" i="1"/>
  <c r="BB5" i="1"/>
  <c r="T5" i="1"/>
  <c r="L5" i="1"/>
  <c r="BH5" i="1"/>
  <c r="BI5" i="1"/>
  <c r="BJ5" i="1"/>
  <c r="BE5" i="1"/>
  <c r="M5" i="1"/>
  <c r="BG5" i="1"/>
  <c r="BF5" i="1"/>
  <c r="AZ5" i="1"/>
  <c r="BA5" i="1"/>
  <c r="BC5" i="1"/>
  <c r="BD5" i="1"/>
  <c r="O5" i="1"/>
  <c r="N5" i="1"/>
  <c r="AQ4" i="1"/>
  <c r="K4" i="1"/>
  <c r="AR4" i="1"/>
  <c r="AU4" i="1"/>
  <c r="AT4" i="1"/>
  <c r="AS4" i="1"/>
  <c r="R4" i="1"/>
  <c r="AV4" i="1"/>
  <c r="P4" i="1"/>
  <c r="AW4" i="1"/>
  <c r="AX4" i="1"/>
  <c r="AY4" i="1"/>
  <c r="BB4" i="1"/>
  <c r="T4" i="1"/>
  <c r="L4" i="1"/>
  <c r="BH4" i="1"/>
  <c r="BI4" i="1"/>
  <c r="BJ4" i="1"/>
  <c r="BE4" i="1"/>
  <c r="M4" i="1"/>
  <c r="BG4" i="1"/>
  <c r="BF4" i="1"/>
  <c r="AZ4" i="1"/>
  <c r="BA4" i="1"/>
  <c r="BC4" i="1"/>
  <c r="BD4" i="1"/>
  <c r="O4" i="1"/>
  <c r="N4" i="1"/>
  <c r="AQ3" i="1"/>
  <c r="K3" i="1"/>
  <c r="AR3" i="1"/>
  <c r="AU3" i="1"/>
  <c r="AT3" i="1"/>
  <c r="AS3" i="1"/>
  <c r="R3" i="1"/>
  <c r="AV3" i="1"/>
  <c r="P3" i="1"/>
  <c r="AW3" i="1"/>
  <c r="AX3" i="1"/>
  <c r="AY3" i="1"/>
  <c r="BB3" i="1"/>
  <c r="T3" i="1"/>
  <c r="L3" i="1"/>
  <c r="BH3" i="1"/>
  <c r="BI3" i="1"/>
  <c r="BJ3" i="1"/>
  <c r="BE3" i="1"/>
  <c r="M3" i="1"/>
  <c r="BG3" i="1"/>
  <c r="BF3" i="1"/>
  <c r="AZ3" i="1"/>
  <c r="BA3" i="1"/>
  <c r="BC3" i="1"/>
  <c r="BD3" i="1"/>
  <c r="O3" i="1"/>
  <c r="N3" i="1"/>
  <c r="AQ2" i="1"/>
  <c r="K2" i="1"/>
  <c r="AR2" i="1"/>
  <c r="AU2" i="1"/>
  <c r="AT2" i="1"/>
  <c r="AS2" i="1"/>
  <c r="R2" i="1"/>
  <c r="AV2" i="1"/>
  <c r="P2" i="1"/>
  <c r="AW2" i="1"/>
  <c r="AX2" i="1"/>
  <c r="AY2" i="1"/>
  <c r="BB2" i="1"/>
  <c r="T2" i="1"/>
  <c r="L2" i="1"/>
  <c r="BH2" i="1"/>
  <c r="BI2" i="1"/>
  <c r="BJ2" i="1"/>
  <c r="BE2" i="1"/>
  <c r="M2" i="1"/>
  <c r="BG2" i="1"/>
  <c r="BF2" i="1"/>
  <c r="AZ2" i="1"/>
  <c r="BA2" i="1"/>
  <c r="BC2" i="1"/>
  <c r="BD2" i="1"/>
  <c r="O2" i="1"/>
  <c r="N2" i="1"/>
  <c r="AQ70" i="1"/>
  <c r="K70" i="1"/>
  <c r="AR70" i="1"/>
  <c r="AU70" i="1"/>
  <c r="AT70" i="1"/>
  <c r="AS70" i="1"/>
  <c r="R70" i="1"/>
  <c r="AV70" i="1"/>
  <c r="P70" i="1"/>
  <c r="AW70" i="1"/>
  <c r="AX70" i="1"/>
  <c r="AY70" i="1"/>
  <c r="BB70" i="1"/>
  <c r="T70" i="1"/>
  <c r="L70" i="1"/>
  <c r="BH70" i="1"/>
  <c r="BI70" i="1"/>
  <c r="BJ70" i="1"/>
  <c r="BE70" i="1"/>
  <c r="M70" i="1"/>
  <c r="BG70" i="1"/>
  <c r="BF70" i="1"/>
  <c r="AZ70" i="1"/>
  <c r="BA70" i="1"/>
  <c r="BC70" i="1"/>
  <c r="BD70" i="1"/>
  <c r="O70" i="1"/>
  <c r="N70" i="1"/>
  <c r="AQ69" i="1"/>
  <c r="K69" i="1"/>
  <c r="AR69" i="1"/>
  <c r="AU69" i="1"/>
  <c r="AT69" i="1"/>
  <c r="AS69" i="1"/>
  <c r="R69" i="1"/>
  <c r="AV69" i="1"/>
  <c r="P69" i="1"/>
  <c r="AW69" i="1"/>
  <c r="AX69" i="1"/>
  <c r="AY69" i="1"/>
  <c r="BB69" i="1"/>
  <c r="T69" i="1"/>
  <c r="L69" i="1"/>
  <c r="BH69" i="1"/>
  <c r="BI69" i="1"/>
  <c r="BJ69" i="1"/>
  <c r="BE69" i="1"/>
  <c r="M69" i="1"/>
  <c r="BG69" i="1"/>
  <c r="BF69" i="1"/>
  <c r="AZ69" i="1"/>
  <c r="BA69" i="1"/>
  <c r="BC69" i="1"/>
  <c r="BD69" i="1"/>
  <c r="O69" i="1"/>
  <c r="N69" i="1"/>
  <c r="AQ68" i="1"/>
  <c r="K68" i="1"/>
  <c r="AR68" i="1"/>
  <c r="AU68" i="1"/>
  <c r="AT68" i="1"/>
  <c r="AS68" i="1"/>
  <c r="R68" i="1"/>
  <c r="AV68" i="1"/>
  <c r="P68" i="1"/>
  <c r="AW68" i="1"/>
  <c r="AX68" i="1"/>
  <c r="AY68" i="1"/>
  <c r="BB68" i="1"/>
  <c r="T68" i="1"/>
  <c r="L68" i="1"/>
  <c r="BH68" i="1"/>
  <c r="BI68" i="1"/>
  <c r="BJ68" i="1"/>
  <c r="BE68" i="1"/>
  <c r="M68" i="1"/>
  <c r="BG68" i="1"/>
  <c r="BF68" i="1"/>
  <c r="AZ68" i="1"/>
  <c r="BA68" i="1"/>
  <c r="BC68" i="1"/>
  <c r="BD68" i="1"/>
  <c r="O68" i="1"/>
  <c r="N68" i="1"/>
  <c r="AQ67" i="1"/>
  <c r="K67" i="1"/>
  <c r="AR67" i="1"/>
  <c r="AU67" i="1"/>
  <c r="AT67" i="1"/>
  <c r="AS67" i="1"/>
  <c r="R67" i="1"/>
  <c r="AV67" i="1"/>
  <c r="P67" i="1"/>
  <c r="AW67" i="1"/>
  <c r="AX67" i="1"/>
  <c r="AY67" i="1"/>
  <c r="BB67" i="1"/>
  <c r="T67" i="1"/>
  <c r="L67" i="1"/>
  <c r="BH67" i="1"/>
  <c r="BI67" i="1"/>
  <c r="BJ67" i="1"/>
  <c r="BE67" i="1"/>
  <c r="M67" i="1"/>
  <c r="BG67" i="1"/>
  <c r="BF67" i="1"/>
  <c r="AZ67" i="1"/>
  <c r="BA67" i="1"/>
  <c r="BC67" i="1"/>
  <c r="BD67" i="1"/>
  <c r="O67" i="1"/>
  <c r="N67" i="1"/>
  <c r="AQ66" i="1"/>
  <c r="K66" i="1"/>
  <c r="AR66" i="1"/>
  <c r="AU66" i="1"/>
  <c r="AT66" i="1"/>
  <c r="AS66" i="1"/>
  <c r="R66" i="1"/>
  <c r="AV66" i="1"/>
  <c r="P66" i="1"/>
  <c r="AW66" i="1"/>
  <c r="AX66" i="1"/>
  <c r="AY66" i="1"/>
  <c r="BB66" i="1"/>
  <c r="T66" i="1"/>
  <c r="L66" i="1"/>
  <c r="BH66" i="1"/>
  <c r="BI66" i="1"/>
  <c r="BJ66" i="1"/>
  <c r="BE66" i="1"/>
  <c r="M66" i="1"/>
  <c r="BG66" i="1"/>
  <c r="BF66" i="1"/>
  <c r="AZ66" i="1"/>
  <c r="BA66" i="1"/>
  <c r="BC66" i="1"/>
  <c r="BD66" i="1"/>
  <c r="O66" i="1"/>
  <c r="N66" i="1"/>
  <c r="AQ65" i="1"/>
  <c r="K65" i="1"/>
  <c r="AR65" i="1"/>
  <c r="AU65" i="1"/>
  <c r="AT65" i="1"/>
  <c r="AS65" i="1"/>
  <c r="R65" i="1"/>
  <c r="AV65" i="1"/>
  <c r="P65" i="1"/>
  <c r="AW65" i="1"/>
  <c r="AX65" i="1"/>
  <c r="AY65" i="1"/>
  <c r="BB65" i="1"/>
  <c r="T65" i="1"/>
  <c r="L65" i="1"/>
  <c r="BH65" i="1"/>
  <c r="BI65" i="1"/>
  <c r="BJ65" i="1"/>
  <c r="BE65" i="1"/>
  <c r="M65" i="1"/>
  <c r="BG65" i="1"/>
  <c r="BF65" i="1"/>
  <c r="AZ65" i="1"/>
  <c r="BA65" i="1"/>
  <c r="BC65" i="1"/>
  <c r="BD65" i="1"/>
  <c r="O65" i="1"/>
  <c r="N65" i="1"/>
  <c r="AQ64" i="1"/>
  <c r="K64" i="1"/>
  <c r="AR64" i="1"/>
  <c r="AU64" i="1"/>
  <c r="AT64" i="1"/>
  <c r="AS64" i="1"/>
  <c r="R64" i="1"/>
  <c r="AV64" i="1"/>
  <c r="P64" i="1"/>
  <c r="AW64" i="1"/>
  <c r="AX64" i="1"/>
  <c r="AY64" i="1"/>
  <c r="BB64" i="1"/>
  <c r="T64" i="1"/>
  <c r="L64" i="1"/>
  <c r="BH64" i="1"/>
  <c r="BI64" i="1"/>
  <c r="BJ64" i="1"/>
  <c r="BE64" i="1"/>
  <c r="M64" i="1"/>
  <c r="BG64" i="1"/>
  <c r="BF64" i="1"/>
  <c r="AZ64" i="1"/>
  <c r="BA64" i="1"/>
  <c r="BC64" i="1"/>
  <c r="BD64" i="1"/>
  <c r="O64" i="1"/>
  <c r="N64" i="1"/>
  <c r="AQ63" i="1"/>
  <c r="K63" i="1"/>
  <c r="AR63" i="1"/>
  <c r="AU63" i="1"/>
  <c r="AT63" i="1"/>
  <c r="AS63" i="1"/>
  <c r="R63" i="1"/>
  <c r="AV63" i="1"/>
  <c r="P63" i="1"/>
  <c r="AW63" i="1"/>
  <c r="AX63" i="1"/>
  <c r="AY63" i="1"/>
  <c r="BB63" i="1"/>
  <c r="T63" i="1"/>
  <c r="L63" i="1"/>
  <c r="BH63" i="1"/>
  <c r="BI63" i="1"/>
  <c r="BJ63" i="1"/>
  <c r="BE63" i="1"/>
  <c r="M63" i="1"/>
  <c r="BG63" i="1"/>
  <c r="BF63" i="1"/>
  <c r="AZ63" i="1"/>
  <c r="BA63" i="1"/>
  <c r="BC63" i="1"/>
  <c r="BD63" i="1"/>
  <c r="O63" i="1"/>
  <c r="N63" i="1"/>
  <c r="AQ62" i="1"/>
  <c r="K62" i="1"/>
  <c r="AR62" i="1"/>
  <c r="AU62" i="1"/>
  <c r="AT62" i="1"/>
  <c r="AS62" i="1"/>
  <c r="R62" i="1"/>
  <c r="AV62" i="1"/>
  <c r="P62" i="1"/>
  <c r="AW62" i="1"/>
  <c r="AX62" i="1"/>
  <c r="AY62" i="1"/>
  <c r="BB62" i="1"/>
  <c r="T62" i="1"/>
  <c r="L62" i="1"/>
  <c r="BH62" i="1"/>
  <c r="BI62" i="1"/>
  <c r="BJ62" i="1"/>
  <c r="BE62" i="1"/>
  <c r="M62" i="1"/>
  <c r="BG62" i="1"/>
  <c r="BF62" i="1"/>
  <c r="AZ62" i="1"/>
  <c r="BA62" i="1"/>
  <c r="BC62" i="1"/>
  <c r="BD62" i="1"/>
  <c r="O62" i="1"/>
  <c r="N62" i="1"/>
  <c r="AQ61" i="1"/>
  <c r="K61" i="1"/>
  <c r="AR61" i="1"/>
  <c r="AU61" i="1"/>
  <c r="AT61" i="1"/>
  <c r="AS61" i="1"/>
  <c r="R61" i="1"/>
  <c r="AV61" i="1"/>
  <c r="P61" i="1"/>
  <c r="AW61" i="1"/>
  <c r="AX61" i="1"/>
  <c r="AY61" i="1"/>
  <c r="BB61" i="1"/>
  <c r="T61" i="1"/>
  <c r="L61" i="1"/>
  <c r="BH61" i="1"/>
  <c r="BI61" i="1"/>
  <c r="BJ61" i="1"/>
  <c r="BE61" i="1"/>
  <c r="M61" i="1"/>
  <c r="BG61" i="1"/>
  <c r="BF61" i="1"/>
  <c r="AZ61" i="1"/>
  <c r="BA61" i="1"/>
  <c r="BC61" i="1"/>
  <c r="BD61" i="1"/>
  <c r="O61" i="1"/>
  <c r="N61" i="1"/>
  <c r="AQ60" i="1"/>
  <c r="K60" i="1"/>
  <c r="AR60" i="1"/>
  <c r="AU60" i="1"/>
  <c r="AT60" i="1"/>
  <c r="AS60" i="1"/>
  <c r="R60" i="1"/>
  <c r="AV60" i="1"/>
  <c r="P60" i="1"/>
  <c r="AW60" i="1"/>
  <c r="AX60" i="1"/>
  <c r="AY60" i="1"/>
  <c r="BB60" i="1"/>
  <c r="T60" i="1"/>
  <c r="L60" i="1"/>
  <c r="BH60" i="1"/>
  <c r="BI60" i="1"/>
  <c r="BJ60" i="1"/>
  <c r="BE60" i="1"/>
  <c r="M60" i="1"/>
  <c r="BG60" i="1"/>
  <c r="BF60" i="1"/>
  <c r="AZ60" i="1"/>
  <c r="BA60" i="1"/>
  <c r="BC60" i="1"/>
  <c r="BD60" i="1"/>
  <c r="O60" i="1"/>
  <c r="N60" i="1"/>
  <c r="AQ59" i="1"/>
  <c r="K59" i="1"/>
  <c r="AR59" i="1"/>
  <c r="AU59" i="1"/>
  <c r="AT59" i="1"/>
  <c r="AS59" i="1"/>
  <c r="R59" i="1"/>
  <c r="AV59" i="1"/>
  <c r="P59" i="1"/>
  <c r="AW59" i="1"/>
  <c r="AX59" i="1"/>
  <c r="AY59" i="1"/>
  <c r="BB59" i="1"/>
  <c r="T59" i="1"/>
  <c r="L59" i="1"/>
  <c r="BH59" i="1"/>
  <c r="BI59" i="1"/>
  <c r="BJ59" i="1"/>
  <c r="BE59" i="1"/>
  <c r="M59" i="1"/>
  <c r="BG59" i="1"/>
  <c r="BF59" i="1"/>
  <c r="AZ59" i="1"/>
  <c r="BA59" i="1"/>
  <c r="BC59" i="1"/>
  <c r="BD59" i="1"/>
  <c r="O59" i="1"/>
  <c r="N59" i="1"/>
  <c r="AQ58" i="1"/>
  <c r="K58" i="1"/>
  <c r="AR58" i="1"/>
  <c r="AU58" i="1"/>
  <c r="AT58" i="1"/>
  <c r="AS58" i="1"/>
  <c r="R58" i="1"/>
  <c r="AV58" i="1"/>
  <c r="P58" i="1"/>
  <c r="AW58" i="1"/>
  <c r="AX58" i="1"/>
  <c r="AY58" i="1"/>
  <c r="BB58" i="1"/>
  <c r="T58" i="1"/>
  <c r="L58" i="1"/>
  <c r="BH58" i="1"/>
  <c r="BI58" i="1"/>
  <c r="BJ58" i="1"/>
  <c r="BE58" i="1"/>
  <c r="M58" i="1"/>
  <c r="BG58" i="1"/>
  <c r="BF58" i="1"/>
  <c r="AZ58" i="1"/>
  <c r="BA58" i="1"/>
  <c r="BC58" i="1"/>
  <c r="BD58" i="1"/>
  <c r="O58" i="1"/>
  <c r="N58" i="1"/>
  <c r="AQ57" i="1"/>
  <c r="K57" i="1"/>
  <c r="AR57" i="1"/>
  <c r="AU57" i="1"/>
  <c r="AT57" i="1"/>
  <c r="AS57" i="1"/>
  <c r="R57" i="1"/>
  <c r="AV57" i="1"/>
  <c r="P57" i="1"/>
  <c r="AW57" i="1"/>
  <c r="AX57" i="1"/>
  <c r="AY57" i="1"/>
  <c r="BB57" i="1"/>
  <c r="T57" i="1"/>
  <c r="L57" i="1"/>
  <c r="BH57" i="1"/>
  <c r="BI57" i="1"/>
  <c r="BJ57" i="1"/>
  <c r="BE57" i="1"/>
  <c r="M57" i="1"/>
  <c r="BG57" i="1"/>
  <c r="BF57" i="1"/>
  <c r="AZ57" i="1"/>
  <c r="BA57" i="1"/>
  <c r="BC57" i="1"/>
  <c r="BD57" i="1"/>
  <c r="O57" i="1"/>
  <c r="N57" i="1"/>
  <c r="AQ56" i="1"/>
  <c r="K56" i="1"/>
  <c r="AR56" i="1"/>
  <c r="AU56" i="1"/>
  <c r="AT56" i="1"/>
  <c r="AS56" i="1"/>
  <c r="R56" i="1"/>
  <c r="AV56" i="1"/>
  <c r="P56" i="1"/>
  <c r="AW56" i="1"/>
  <c r="AX56" i="1"/>
  <c r="AY56" i="1"/>
  <c r="BB56" i="1"/>
  <c r="T56" i="1"/>
  <c r="L56" i="1"/>
  <c r="BH56" i="1"/>
  <c r="BI56" i="1"/>
  <c r="BJ56" i="1"/>
  <c r="BE56" i="1"/>
  <c r="M56" i="1"/>
  <c r="BG56" i="1"/>
  <c r="BF56" i="1"/>
  <c r="AZ56" i="1"/>
  <c r="BA56" i="1"/>
  <c r="BC56" i="1"/>
  <c r="BD56" i="1"/>
  <c r="O56" i="1"/>
  <c r="N56" i="1"/>
  <c r="AQ55" i="1"/>
  <c r="K55" i="1"/>
  <c r="AR55" i="1"/>
  <c r="AU55" i="1"/>
  <c r="AT55" i="1"/>
  <c r="AS55" i="1"/>
  <c r="R55" i="1"/>
  <c r="AV55" i="1"/>
  <c r="P55" i="1"/>
  <c r="AW55" i="1"/>
  <c r="AX55" i="1"/>
  <c r="AY55" i="1"/>
  <c r="BB55" i="1"/>
  <c r="T55" i="1"/>
  <c r="L55" i="1"/>
  <c r="BH55" i="1"/>
  <c r="BI55" i="1"/>
  <c r="BJ55" i="1"/>
  <c r="BE55" i="1"/>
  <c r="M55" i="1"/>
  <c r="BG55" i="1"/>
  <c r="BF55" i="1"/>
  <c r="AZ55" i="1"/>
  <c r="BA55" i="1"/>
  <c r="BC55" i="1"/>
  <c r="BD55" i="1"/>
  <c r="O55" i="1"/>
  <c r="N55" i="1"/>
  <c r="AQ54" i="1"/>
  <c r="K54" i="1"/>
  <c r="AR54" i="1"/>
  <c r="AU54" i="1"/>
  <c r="AT54" i="1"/>
  <c r="AS54" i="1"/>
  <c r="R54" i="1"/>
  <c r="AV54" i="1"/>
  <c r="P54" i="1"/>
  <c r="AW54" i="1"/>
  <c r="AX54" i="1"/>
  <c r="AY54" i="1"/>
  <c r="BB54" i="1"/>
  <c r="T54" i="1"/>
  <c r="L54" i="1"/>
  <c r="BH54" i="1"/>
  <c r="BI54" i="1"/>
  <c r="BJ54" i="1"/>
  <c r="BE54" i="1"/>
  <c r="M54" i="1"/>
  <c r="BG54" i="1"/>
  <c r="BF54" i="1"/>
  <c r="AZ54" i="1"/>
  <c r="BA54" i="1"/>
  <c r="BC54" i="1"/>
  <c r="BD54" i="1"/>
  <c r="O54" i="1"/>
  <c r="N54" i="1"/>
  <c r="AQ53" i="1"/>
  <c r="K53" i="1"/>
  <c r="AR53" i="1"/>
  <c r="AU53" i="1"/>
  <c r="AT53" i="1"/>
  <c r="AS53" i="1"/>
  <c r="R53" i="1"/>
  <c r="AV53" i="1"/>
  <c r="P53" i="1"/>
  <c r="AW53" i="1"/>
  <c r="AX53" i="1"/>
  <c r="AY53" i="1"/>
  <c r="BB53" i="1"/>
  <c r="T53" i="1"/>
  <c r="L53" i="1"/>
  <c r="BH53" i="1"/>
  <c r="BI53" i="1"/>
  <c r="BJ53" i="1"/>
  <c r="BE53" i="1"/>
  <c r="M53" i="1"/>
  <c r="BG53" i="1"/>
  <c r="BF53" i="1"/>
  <c r="AZ53" i="1"/>
  <c r="BA53" i="1"/>
  <c r="BC53" i="1"/>
  <c r="BD53" i="1"/>
  <c r="O53" i="1"/>
  <c r="N53" i="1"/>
  <c r="AQ52" i="1"/>
  <c r="K52" i="1"/>
  <c r="AR52" i="1"/>
  <c r="AU52" i="1"/>
  <c r="AT52" i="1"/>
  <c r="AS52" i="1"/>
  <c r="R52" i="1"/>
  <c r="AV52" i="1"/>
  <c r="P52" i="1"/>
  <c r="AW52" i="1"/>
  <c r="AX52" i="1"/>
  <c r="AY52" i="1"/>
  <c r="BB52" i="1"/>
  <c r="T52" i="1"/>
  <c r="L52" i="1"/>
  <c r="BH52" i="1"/>
  <c r="BI52" i="1"/>
  <c r="BJ52" i="1"/>
  <c r="BE52" i="1"/>
  <c r="M52" i="1"/>
  <c r="BG52" i="1"/>
  <c r="BF52" i="1"/>
  <c r="AZ52" i="1"/>
  <c r="BA52" i="1"/>
  <c r="BC52" i="1"/>
  <c r="BD52" i="1"/>
  <c r="O52" i="1"/>
  <c r="N52" i="1"/>
  <c r="AQ51" i="1"/>
  <c r="K51" i="1"/>
  <c r="AR51" i="1"/>
  <c r="AU51" i="1"/>
  <c r="AT51" i="1"/>
  <c r="AS51" i="1"/>
  <c r="R51" i="1"/>
  <c r="AV51" i="1"/>
  <c r="P51" i="1"/>
  <c r="AW51" i="1"/>
  <c r="AX51" i="1"/>
  <c r="AY51" i="1"/>
  <c r="BB51" i="1"/>
  <c r="T51" i="1"/>
  <c r="L51" i="1"/>
  <c r="BH51" i="1"/>
  <c r="BI51" i="1"/>
  <c r="BJ51" i="1"/>
  <c r="BE51" i="1"/>
  <c r="M51" i="1"/>
  <c r="BG51" i="1"/>
  <c r="BF51" i="1"/>
  <c r="AZ51" i="1"/>
  <c r="BA51" i="1"/>
  <c r="BC51" i="1"/>
  <c r="BD51" i="1"/>
  <c r="O51" i="1"/>
  <c r="N51" i="1"/>
  <c r="AQ132" i="1"/>
  <c r="K132" i="1"/>
  <c r="AR132" i="1"/>
  <c r="AU132" i="1"/>
  <c r="AT132" i="1"/>
  <c r="AS132" i="1"/>
  <c r="R132" i="1"/>
  <c r="AV132" i="1"/>
  <c r="P132" i="1"/>
  <c r="AW132" i="1"/>
  <c r="AX132" i="1"/>
  <c r="AY132" i="1"/>
  <c r="BB132" i="1"/>
  <c r="T132" i="1"/>
  <c r="L132" i="1"/>
  <c r="BH132" i="1"/>
  <c r="BI132" i="1"/>
  <c r="BJ132" i="1"/>
  <c r="BE132" i="1"/>
  <c r="M132" i="1"/>
  <c r="BG132" i="1"/>
  <c r="BF132" i="1"/>
  <c r="AZ132" i="1"/>
  <c r="BA132" i="1"/>
  <c r="BC132" i="1"/>
  <c r="BD132" i="1"/>
  <c r="O132" i="1"/>
  <c r="N132" i="1"/>
  <c r="AQ131" i="1"/>
  <c r="K131" i="1"/>
  <c r="AR131" i="1"/>
  <c r="AU131" i="1"/>
  <c r="AT131" i="1"/>
  <c r="AS131" i="1"/>
  <c r="R131" i="1"/>
  <c r="AV131" i="1"/>
  <c r="P131" i="1"/>
  <c r="AW131" i="1"/>
  <c r="AX131" i="1"/>
  <c r="AY131" i="1"/>
  <c r="BB131" i="1"/>
  <c r="T131" i="1"/>
  <c r="L131" i="1"/>
  <c r="BH131" i="1"/>
  <c r="BI131" i="1"/>
  <c r="BJ131" i="1"/>
  <c r="BE131" i="1"/>
  <c r="M131" i="1"/>
  <c r="BG131" i="1"/>
  <c r="BF131" i="1"/>
  <c r="AZ131" i="1"/>
  <c r="BA131" i="1"/>
  <c r="BC131" i="1"/>
  <c r="BD131" i="1"/>
  <c r="O131" i="1"/>
  <c r="N131" i="1"/>
  <c r="AQ130" i="1"/>
  <c r="K130" i="1"/>
  <c r="AR130" i="1"/>
  <c r="AU130" i="1"/>
  <c r="AT130" i="1"/>
  <c r="AS130" i="1"/>
  <c r="R130" i="1"/>
  <c r="AV130" i="1"/>
  <c r="P130" i="1"/>
  <c r="AW130" i="1"/>
  <c r="AX130" i="1"/>
  <c r="AY130" i="1"/>
  <c r="BB130" i="1"/>
  <c r="T130" i="1"/>
  <c r="L130" i="1"/>
  <c r="BH130" i="1"/>
  <c r="BI130" i="1"/>
  <c r="BJ130" i="1"/>
  <c r="BE130" i="1"/>
  <c r="M130" i="1"/>
  <c r="BG130" i="1"/>
  <c r="BF130" i="1"/>
  <c r="AZ130" i="1"/>
  <c r="BA130" i="1"/>
  <c r="BC130" i="1"/>
  <c r="BD130" i="1"/>
  <c r="O130" i="1"/>
  <c r="N130" i="1"/>
  <c r="AQ129" i="1"/>
  <c r="K129" i="1"/>
  <c r="AR129" i="1"/>
  <c r="AU129" i="1"/>
  <c r="AT129" i="1"/>
  <c r="AS129" i="1"/>
  <c r="R129" i="1"/>
  <c r="AV129" i="1"/>
  <c r="P129" i="1"/>
  <c r="AW129" i="1"/>
  <c r="AX129" i="1"/>
  <c r="AY129" i="1"/>
  <c r="BB129" i="1"/>
  <c r="T129" i="1"/>
  <c r="L129" i="1"/>
  <c r="BH129" i="1"/>
  <c r="BI129" i="1"/>
  <c r="BJ129" i="1"/>
  <c r="BE129" i="1"/>
  <c r="M129" i="1"/>
  <c r="BG129" i="1"/>
  <c r="BF129" i="1"/>
  <c r="AZ129" i="1"/>
  <c r="BA129" i="1"/>
  <c r="BC129" i="1"/>
  <c r="BD129" i="1"/>
  <c r="O129" i="1"/>
  <c r="N129" i="1"/>
  <c r="AQ128" i="1"/>
  <c r="K128" i="1"/>
  <c r="AR128" i="1"/>
  <c r="AU128" i="1"/>
  <c r="AT128" i="1"/>
  <c r="AS128" i="1"/>
  <c r="R128" i="1"/>
  <c r="AV128" i="1"/>
  <c r="P128" i="1"/>
  <c r="AW128" i="1"/>
  <c r="AX128" i="1"/>
  <c r="AY128" i="1"/>
  <c r="BB128" i="1"/>
  <c r="T128" i="1"/>
  <c r="L128" i="1"/>
  <c r="BH128" i="1"/>
  <c r="BI128" i="1"/>
  <c r="BJ128" i="1"/>
  <c r="BE128" i="1"/>
  <c r="M128" i="1"/>
  <c r="BG128" i="1"/>
  <c r="BF128" i="1"/>
  <c r="AZ128" i="1"/>
  <c r="BA128" i="1"/>
  <c r="BC128" i="1"/>
  <c r="BD128" i="1"/>
  <c r="O128" i="1"/>
  <c r="N128" i="1"/>
  <c r="AQ127" i="1"/>
  <c r="K127" i="1"/>
  <c r="AR127" i="1"/>
  <c r="AU127" i="1"/>
  <c r="AT127" i="1"/>
  <c r="AS127" i="1"/>
  <c r="R127" i="1"/>
  <c r="AV127" i="1"/>
  <c r="P127" i="1"/>
  <c r="AW127" i="1"/>
  <c r="AX127" i="1"/>
  <c r="AY127" i="1"/>
  <c r="BB127" i="1"/>
  <c r="T127" i="1"/>
  <c r="L127" i="1"/>
  <c r="BH127" i="1"/>
  <c r="BI127" i="1"/>
  <c r="BJ127" i="1"/>
  <c r="BE127" i="1"/>
  <c r="M127" i="1"/>
  <c r="BG127" i="1"/>
  <c r="BF127" i="1"/>
  <c r="AZ127" i="1"/>
  <c r="BA127" i="1"/>
  <c r="BC127" i="1"/>
  <c r="BD127" i="1"/>
  <c r="O127" i="1"/>
  <c r="N127" i="1"/>
  <c r="AQ126" i="1"/>
  <c r="K126" i="1"/>
  <c r="AR126" i="1"/>
  <c r="AU126" i="1"/>
  <c r="AT126" i="1"/>
  <c r="AS126" i="1"/>
  <c r="R126" i="1"/>
  <c r="AV126" i="1"/>
  <c r="P126" i="1"/>
  <c r="AW126" i="1"/>
  <c r="AX126" i="1"/>
  <c r="AY126" i="1"/>
  <c r="BB126" i="1"/>
  <c r="T126" i="1"/>
  <c r="L126" i="1"/>
  <c r="BH126" i="1"/>
  <c r="BI126" i="1"/>
  <c r="BJ126" i="1"/>
  <c r="BE126" i="1"/>
  <c r="M126" i="1"/>
  <c r="BG126" i="1"/>
  <c r="BF126" i="1"/>
  <c r="AZ126" i="1"/>
  <c r="BA126" i="1"/>
  <c r="BC126" i="1"/>
  <c r="BD126" i="1"/>
  <c r="O126" i="1"/>
  <c r="N126" i="1"/>
  <c r="AQ125" i="1"/>
  <c r="K125" i="1"/>
  <c r="AR125" i="1"/>
  <c r="AU125" i="1"/>
  <c r="AT125" i="1"/>
  <c r="AS125" i="1"/>
  <c r="R125" i="1"/>
  <c r="AV125" i="1"/>
  <c r="P125" i="1"/>
  <c r="AW125" i="1"/>
  <c r="AX125" i="1"/>
  <c r="AY125" i="1"/>
  <c r="BB125" i="1"/>
  <c r="T125" i="1"/>
  <c r="L125" i="1"/>
  <c r="BH125" i="1"/>
  <c r="BI125" i="1"/>
  <c r="BJ125" i="1"/>
  <c r="BE125" i="1"/>
  <c r="M125" i="1"/>
  <c r="BG125" i="1"/>
  <c r="BF125" i="1"/>
  <c r="AZ125" i="1"/>
  <c r="BA125" i="1"/>
  <c r="BC125" i="1"/>
  <c r="BD125" i="1"/>
  <c r="O125" i="1"/>
  <c r="N125" i="1"/>
  <c r="AQ124" i="1"/>
  <c r="K124" i="1"/>
  <c r="AR124" i="1"/>
  <c r="AU124" i="1"/>
  <c r="AT124" i="1"/>
  <c r="AS124" i="1"/>
  <c r="R124" i="1"/>
  <c r="AV124" i="1"/>
  <c r="P124" i="1"/>
  <c r="AW124" i="1"/>
  <c r="AX124" i="1"/>
  <c r="AY124" i="1"/>
  <c r="BB124" i="1"/>
  <c r="T124" i="1"/>
  <c r="L124" i="1"/>
  <c r="BH124" i="1"/>
  <c r="BI124" i="1"/>
  <c r="BJ124" i="1"/>
  <c r="BE124" i="1"/>
  <c r="M124" i="1"/>
  <c r="BG124" i="1"/>
  <c r="BF124" i="1"/>
  <c r="AZ124" i="1"/>
  <c r="BA124" i="1"/>
  <c r="BC124" i="1"/>
  <c r="BD124" i="1"/>
  <c r="O124" i="1"/>
  <c r="N124" i="1"/>
  <c r="AQ123" i="1"/>
  <c r="K123" i="1"/>
  <c r="AR123" i="1"/>
  <c r="AU123" i="1"/>
  <c r="AT123" i="1"/>
  <c r="AS123" i="1"/>
  <c r="R123" i="1"/>
  <c r="AV123" i="1"/>
  <c r="P123" i="1"/>
  <c r="AW123" i="1"/>
  <c r="AX123" i="1"/>
  <c r="AY123" i="1"/>
  <c r="BB123" i="1"/>
  <c r="T123" i="1"/>
  <c r="L123" i="1"/>
  <c r="BH123" i="1"/>
  <c r="BI123" i="1"/>
  <c r="BJ123" i="1"/>
  <c r="BE123" i="1"/>
  <c r="M123" i="1"/>
  <c r="BG123" i="1"/>
  <c r="BF123" i="1"/>
  <c r="AZ123" i="1"/>
  <c r="BA123" i="1"/>
  <c r="BC123" i="1"/>
  <c r="BD123" i="1"/>
  <c r="O123" i="1"/>
  <c r="N123" i="1"/>
  <c r="AQ50" i="1"/>
  <c r="K50" i="1"/>
  <c r="AR50" i="1"/>
  <c r="AU50" i="1"/>
  <c r="AT50" i="1"/>
  <c r="AS50" i="1"/>
  <c r="R50" i="1"/>
  <c r="AV50" i="1"/>
  <c r="P50" i="1"/>
  <c r="AW50" i="1"/>
  <c r="AX50" i="1"/>
  <c r="AY50" i="1"/>
  <c r="BB50" i="1"/>
  <c r="T50" i="1"/>
  <c r="L50" i="1"/>
  <c r="BH50" i="1"/>
  <c r="BI50" i="1"/>
  <c r="BJ50" i="1"/>
  <c r="BE50" i="1"/>
  <c r="M50" i="1"/>
  <c r="BG50" i="1"/>
  <c r="BF50" i="1"/>
  <c r="AZ50" i="1"/>
  <c r="BA50" i="1"/>
  <c r="BC50" i="1"/>
  <c r="BD50" i="1"/>
  <c r="O50" i="1"/>
  <c r="N50" i="1"/>
  <c r="AQ49" i="1"/>
  <c r="K49" i="1"/>
  <c r="AR49" i="1"/>
  <c r="AU49" i="1"/>
  <c r="AT49" i="1"/>
  <c r="AS49" i="1"/>
  <c r="R49" i="1"/>
  <c r="AV49" i="1"/>
  <c r="P49" i="1"/>
  <c r="AW49" i="1"/>
  <c r="AX49" i="1"/>
  <c r="AY49" i="1"/>
  <c r="BB49" i="1"/>
  <c r="T49" i="1"/>
  <c r="L49" i="1"/>
  <c r="BH49" i="1"/>
  <c r="BI49" i="1"/>
  <c r="BJ49" i="1"/>
  <c r="BE49" i="1"/>
  <c r="M49" i="1"/>
  <c r="BG49" i="1"/>
  <c r="BF49" i="1"/>
  <c r="AZ49" i="1"/>
  <c r="BA49" i="1"/>
  <c r="BC49" i="1"/>
  <c r="BD49" i="1"/>
  <c r="O49" i="1"/>
  <c r="N49" i="1"/>
  <c r="AQ48" i="1"/>
  <c r="K48" i="1"/>
  <c r="AR48" i="1"/>
  <c r="AU48" i="1"/>
  <c r="AT48" i="1"/>
  <c r="AS48" i="1"/>
  <c r="R48" i="1"/>
  <c r="AV48" i="1"/>
  <c r="P48" i="1"/>
  <c r="AW48" i="1"/>
  <c r="AX48" i="1"/>
  <c r="AY48" i="1"/>
  <c r="BB48" i="1"/>
  <c r="T48" i="1"/>
  <c r="L48" i="1"/>
  <c r="BH48" i="1"/>
  <c r="BI48" i="1"/>
  <c r="BJ48" i="1"/>
  <c r="BE48" i="1"/>
  <c r="M48" i="1"/>
  <c r="BG48" i="1"/>
  <c r="BF48" i="1"/>
  <c r="AZ48" i="1"/>
  <c r="BA48" i="1"/>
  <c r="BC48" i="1"/>
  <c r="BD48" i="1"/>
  <c r="O48" i="1"/>
  <c r="N48" i="1"/>
  <c r="AQ47" i="1"/>
  <c r="K47" i="1"/>
  <c r="AR47" i="1"/>
  <c r="AU47" i="1"/>
  <c r="AT47" i="1"/>
  <c r="AS47" i="1"/>
  <c r="R47" i="1"/>
  <c r="AV47" i="1"/>
  <c r="P47" i="1"/>
  <c r="AW47" i="1"/>
  <c r="AX47" i="1"/>
  <c r="AY47" i="1"/>
  <c r="BB47" i="1"/>
  <c r="T47" i="1"/>
  <c r="L47" i="1"/>
  <c r="BH47" i="1"/>
  <c r="BI47" i="1"/>
  <c r="BJ47" i="1"/>
  <c r="BE47" i="1"/>
  <c r="M47" i="1"/>
  <c r="BG47" i="1"/>
  <c r="BF47" i="1"/>
  <c r="AZ47" i="1"/>
  <c r="BA47" i="1"/>
  <c r="BC47" i="1"/>
  <c r="BD47" i="1"/>
  <c r="O47" i="1"/>
  <c r="N47" i="1"/>
  <c r="AQ46" i="1"/>
  <c r="K46" i="1"/>
  <c r="AR46" i="1"/>
  <c r="AU46" i="1"/>
  <c r="AT46" i="1"/>
  <c r="AS46" i="1"/>
  <c r="R46" i="1"/>
  <c r="AV46" i="1"/>
  <c r="P46" i="1"/>
  <c r="AW46" i="1"/>
  <c r="AX46" i="1"/>
  <c r="AY46" i="1"/>
  <c r="BB46" i="1"/>
  <c r="T46" i="1"/>
  <c r="L46" i="1"/>
  <c r="BH46" i="1"/>
  <c r="BI46" i="1"/>
  <c r="BJ46" i="1"/>
  <c r="BE46" i="1"/>
  <c r="M46" i="1"/>
  <c r="BG46" i="1"/>
  <c r="BF46" i="1"/>
  <c r="AZ46" i="1"/>
  <c r="BA46" i="1"/>
  <c r="BC46" i="1"/>
  <c r="BD46" i="1"/>
  <c r="O46" i="1"/>
  <c r="N46" i="1"/>
  <c r="AQ45" i="1"/>
  <c r="K45" i="1"/>
  <c r="AR45" i="1"/>
  <c r="AU45" i="1"/>
  <c r="AT45" i="1"/>
  <c r="AS45" i="1"/>
  <c r="R45" i="1"/>
  <c r="AV45" i="1"/>
  <c r="P45" i="1"/>
  <c r="AW45" i="1"/>
  <c r="AX45" i="1"/>
  <c r="AY45" i="1"/>
  <c r="BB45" i="1"/>
  <c r="T45" i="1"/>
  <c r="L45" i="1"/>
  <c r="BH45" i="1"/>
  <c r="BI45" i="1"/>
  <c r="BJ45" i="1"/>
  <c r="BE45" i="1"/>
  <c r="M45" i="1"/>
  <c r="BG45" i="1"/>
  <c r="BF45" i="1"/>
  <c r="AZ45" i="1"/>
  <c r="BA45" i="1"/>
  <c r="BC45" i="1"/>
  <c r="BD45" i="1"/>
  <c r="O45" i="1"/>
  <c r="N45" i="1"/>
  <c r="AQ44" i="1"/>
  <c r="K44" i="1"/>
  <c r="AR44" i="1"/>
  <c r="AU44" i="1"/>
  <c r="AT44" i="1"/>
  <c r="AS44" i="1"/>
  <c r="R44" i="1"/>
  <c r="AV44" i="1"/>
  <c r="P44" i="1"/>
  <c r="AW44" i="1"/>
  <c r="AX44" i="1"/>
  <c r="AY44" i="1"/>
  <c r="BB44" i="1"/>
  <c r="T44" i="1"/>
  <c r="L44" i="1"/>
  <c r="BH44" i="1"/>
  <c r="BI44" i="1"/>
  <c r="BJ44" i="1"/>
  <c r="BE44" i="1"/>
  <c r="M44" i="1"/>
  <c r="BG44" i="1"/>
  <c r="BF44" i="1"/>
  <c r="AZ44" i="1"/>
  <c r="BA44" i="1"/>
  <c r="BC44" i="1"/>
  <c r="BD44" i="1"/>
  <c r="O44" i="1"/>
  <c r="N44" i="1"/>
  <c r="AQ43" i="1"/>
  <c r="K43" i="1"/>
  <c r="AR43" i="1"/>
  <c r="AU43" i="1"/>
  <c r="AT43" i="1"/>
  <c r="AS43" i="1"/>
  <c r="R43" i="1"/>
  <c r="AV43" i="1"/>
  <c r="P43" i="1"/>
  <c r="AW43" i="1"/>
  <c r="AX43" i="1"/>
  <c r="AY43" i="1"/>
  <c r="BB43" i="1"/>
  <c r="T43" i="1"/>
  <c r="L43" i="1"/>
  <c r="BH43" i="1"/>
  <c r="BI43" i="1"/>
  <c r="BJ43" i="1"/>
  <c r="BE43" i="1"/>
  <c r="M43" i="1"/>
  <c r="BG43" i="1"/>
  <c r="BF43" i="1"/>
  <c r="AZ43" i="1"/>
  <c r="BA43" i="1"/>
  <c r="BC43" i="1"/>
  <c r="BD43" i="1"/>
  <c r="O43" i="1"/>
  <c r="N43" i="1"/>
  <c r="AQ42" i="1"/>
  <c r="K42" i="1"/>
  <c r="AR42" i="1"/>
  <c r="AU42" i="1"/>
  <c r="AT42" i="1"/>
  <c r="AS42" i="1"/>
  <c r="R42" i="1"/>
  <c r="AV42" i="1"/>
  <c r="P42" i="1"/>
  <c r="AW42" i="1"/>
  <c r="AX42" i="1"/>
  <c r="AY42" i="1"/>
  <c r="BB42" i="1"/>
  <c r="T42" i="1"/>
  <c r="L42" i="1"/>
  <c r="BH42" i="1"/>
  <c r="BI42" i="1"/>
  <c r="BJ42" i="1"/>
  <c r="BE42" i="1"/>
  <c r="M42" i="1"/>
  <c r="BG42" i="1"/>
  <c r="BF42" i="1"/>
  <c r="AZ42" i="1"/>
  <c r="BA42" i="1"/>
  <c r="BC42" i="1"/>
  <c r="BD42" i="1"/>
  <c r="O42" i="1"/>
  <c r="N42" i="1"/>
  <c r="AQ41" i="1"/>
  <c r="K41" i="1"/>
  <c r="AR41" i="1"/>
  <c r="AU41" i="1"/>
  <c r="AT41" i="1"/>
  <c r="AS41" i="1"/>
  <c r="R41" i="1"/>
  <c r="AV41" i="1"/>
  <c r="P41" i="1"/>
  <c r="AW41" i="1"/>
  <c r="AX41" i="1"/>
  <c r="AY41" i="1"/>
  <c r="BB41" i="1"/>
  <c r="T41" i="1"/>
  <c r="L41" i="1"/>
  <c r="BH41" i="1"/>
  <c r="BI41" i="1"/>
  <c r="BJ41" i="1"/>
  <c r="BE41" i="1"/>
  <c r="M41" i="1"/>
  <c r="BG41" i="1"/>
  <c r="BF41" i="1"/>
  <c r="AZ41" i="1"/>
  <c r="BA41" i="1"/>
  <c r="BC41" i="1"/>
  <c r="BD41" i="1"/>
  <c r="O41" i="1"/>
  <c r="N41" i="1"/>
  <c r="AQ40" i="1"/>
  <c r="K40" i="1"/>
  <c r="AR40" i="1"/>
  <c r="AU40" i="1"/>
  <c r="AT40" i="1"/>
  <c r="AS40" i="1"/>
  <c r="R40" i="1"/>
  <c r="AV40" i="1"/>
  <c r="P40" i="1"/>
  <c r="AW40" i="1"/>
  <c r="AX40" i="1"/>
  <c r="AY40" i="1"/>
  <c r="BB40" i="1"/>
  <c r="T40" i="1"/>
  <c r="L40" i="1"/>
  <c r="BH40" i="1"/>
  <c r="BI40" i="1"/>
  <c r="BJ40" i="1"/>
  <c r="BE40" i="1"/>
  <c r="M40" i="1"/>
  <c r="BG40" i="1"/>
  <c r="BF40" i="1"/>
  <c r="AZ40" i="1"/>
  <c r="BA40" i="1"/>
  <c r="BC40" i="1"/>
  <c r="BD40" i="1"/>
  <c r="O40" i="1"/>
  <c r="N40" i="1"/>
  <c r="AQ39" i="1"/>
  <c r="K39" i="1"/>
  <c r="AR39" i="1"/>
  <c r="AU39" i="1"/>
  <c r="AT39" i="1"/>
  <c r="AS39" i="1"/>
  <c r="R39" i="1"/>
  <c r="AV39" i="1"/>
  <c r="P39" i="1"/>
  <c r="AW39" i="1"/>
  <c r="AX39" i="1"/>
  <c r="AY39" i="1"/>
  <c r="BB39" i="1"/>
  <c r="T39" i="1"/>
  <c r="L39" i="1"/>
  <c r="BH39" i="1"/>
  <c r="BI39" i="1"/>
  <c r="BJ39" i="1"/>
  <c r="BE39" i="1"/>
  <c r="M39" i="1"/>
  <c r="BG39" i="1"/>
  <c r="BF39" i="1"/>
  <c r="AZ39" i="1"/>
  <c r="BA39" i="1"/>
  <c r="BC39" i="1"/>
  <c r="BD39" i="1"/>
  <c r="O39" i="1"/>
  <c r="N39" i="1"/>
  <c r="AQ38" i="1"/>
  <c r="K38" i="1"/>
  <c r="AR38" i="1"/>
  <c r="AU38" i="1"/>
  <c r="AT38" i="1"/>
  <c r="AS38" i="1"/>
  <c r="R38" i="1"/>
  <c r="AV38" i="1"/>
  <c r="P38" i="1"/>
  <c r="AW38" i="1"/>
  <c r="AX38" i="1"/>
  <c r="AY38" i="1"/>
  <c r="BB38" i="1"/>
  <c r="T38" i="1"/>
  <c r="L38" i="1"/>
  <c r="BH38" i="1"/>
  <c r="BI38" i="1"/>
  <c r="BJ38" i="1"/>
  <c r="BE38" i="1"/>
  <c r="M38" i="1"/>
  <c r="BG38" i="1"/>
  <c r="BF38" i="1"/>
  <c r="AZ38" i="1"/>
  <c r="BA38" i="1"/>
  <c r="BC38" i="1"/>
  <c r="BD38" i="1"/>
  <c r="O38" i="1"/>
  <c r="N38" i="1"/>
  <c r="AQ37" i="1"/>
  <c r="K37" i="1"/>
  <c r="AR37" i="1"/>
  <c r="AU37" i="1"/>
  <c r="AT37" i="1"/>
  <c r="AS37" i="1"/>
  <c r="R37" i="1"/>
  <c r="AV37" i="1"/>
  <c r="P37" i="1"/>
  <c r="AW37" i="1"/>
  <c r="AX37" i="1"/>
  <c r="AY37" i="1"/>
  <c r="BB37" i="1"/>
  <c r="T37" i="1"/>
  <c r="L37" i="1"/>
  <c r="BH37" i="1"/>
  <c r="BI37" i="1"/>
  <c r="BJ37" i="1"/>
  <c r="BE37" i="1"/>
  <c r="M37" i="1"/>
  <c r="BG37" i="1"/>
  <c r="BF37" i="1"/>
  <c r="AZ37" i="1"/>
  <c r="BA37" i="1"/>
  <c r="BC37" i="1"/>
  <c r="BD37" i="1"/>
  <c r="O37" i="1"/>
  <c r="N37" i="1"/>
  <c r="AQ36" i="1"/>
  <c r="K36" i="1"/>
  <c r="AR36" i="1"/>
  <c r="AU36" i="1"/>
  <c r="AT36" i="1"/>
  <c r="AS36" i="1"/>
  <c r="R36" i="1"/>
  <c r="AV36" i="1"/>
  <c r="P36" i="1"/>
  <c r="AW36" i="1"/>
  <c r="AX36" i="1"/>
  <c r="AY36" i="1"/>
  <c r="BB36" i="1"/>
  <c r="T36" i="1"/>
  <c r="L36" i="1"/>
  <c r="BH36" i="1"/>
  <c r="BI36" i="1"/>
  <c r="BJ36" i="1"/>
  <c r="BE36" i="1"/>
  <c r="M36" i="1"/>
  <c r="BG36" i="1"/>
  <c r="BF36" i="1"/>
  <c r="AZ36" i="1"/>
  <c r="BA36" i="1"/>
  <c r="BC36" i="1"/>
  <c r="BD36" i="1"/>
  <c r="O36" i="1"/>
  <c r="N36" i="1"/>
  <c r="AQ122" i="1"/>
  <c r="K122" i="1"/>
  <c r="AR122" i="1"/>
  <c r="AU122" i="1"/>
  <c r="AT122" i="1"/>
  <c r="AS122" i="1"/>
  <c r="R122" i="1"/>
  <c r="AV122" i="1"/>
  <c r="P122" i="1"/>
  <c r="AW122" i="1"/>
  <c r="AX122" i="1"/>
  <c r="AY122" i="1"/>
  <c r="BB122" i="1"/>
  <c r="T122" i="1"/>
  <c r="L122" i="1"/>
  <c r="BH122" i="1"/>
  <c r="BI122" i="1"/>
  <c r="BJ122" i="1"/>
  <c r="BE122" i="1"/>
  <c r="M122" i="1"/>
  <c r="BG122" i="1"/>
  <c r="BF122" i="1"/>
  <c r="AZ122" i="1"/>
  <c r="BA122" i="1"/>
  <c r="BC122" i="1"/>
  <c r="BD122" i="1"/>
  <c r="O122" i="1"/>
  <c r="N122" i="1"/>
  <c r="AQ121" i="1"/>
  <c r="K121" i="1"/>
  <c r="AR121" i="1"/>
  <c r="AU121" i="1"/>
  <c r="AT121" i="1"/>
  <c r="AS121" i="1"/>
  <c r="R121" i="1"/>
  <c r="AV121" i="1"/>
  <c r="P121" i="1"/>
  <c r="AW121" i="1"/>
  <c r="AX121" i="1"/>
  <c r="AY121" i="1"/>
  <c r="BB121" i="1"/>
  <c r="T121" i="1"/>
  <c r="L121" i="1"/>
  <c r="BH121" i="1"/>
  <c r="BI121" i="1"/>
  <c r="BJ121" i="1"/>
  <c r="BE121" i="1"/>
  <c r="M121" i="1"/>
  <c r="BG121" i="1"/>
  <c r="BF121" i="1"/>
  <c r="AZ121" i="1"/>
  <c r="BA121" i="1"/>
  <c r="BC121" i="1"/>
  <c r="BD121" i="1"/>
  <c r="O121" i="1"/>
  <c r="N121" i="1"/>
  <c r="AQ120" i="1"/>
  <c r="K120" i="1"/>
  <c r="AR120" i="1"/>
  <c r="AU120" i="1"/>
  <c r="AT120" i="1"/>
  <c r="AS120" i="1"/>
  <c r="R120" i="1"/>
  <c r="AV120" i="1"/>
  <c r="P120" i="1"/>
  <c r="AW120" i="1"/>
  <c r="AX120" i="1"/>
  <c r="AY120" i="1"/>
  <c r="BB120" i="1"/>
  <c r="T120" i="1"/>
  <c r="L120" i="1"/>
  <c r="BH120" i="1"/>
  <c r="BI120" i="1"/>
  <c r="BJ120" i="1"/>
  <c r="BE120" i="1"/>
  <c r="M120" i="1"/>
  <c r="BG120" i="1"/>
  <c r="BF120" i="1"/>
  <c r="AZ120" i="1"/>
  <c r="BA120" i="1"/>
  <c r="BC120" i="1"/>
  <c r="BD120" i="1"/>
  <c r="O120" i="1"/>
  <c r="N120" i="1"/>
  <c r="AQ119" i="1"/>
  <c r="K119" i="1"/>
  <c r="AR119" i="1"/>
  <c r="AU119" i="1"/>
  <c r="AT119" i="1"/>
  <c r="AS119" i="1"/>
  <c r="R119" i="1"/>
  <c r="AV119" i="1"/>
  <c r="P119" i="1"/>
  <c r="AW119" i="1"/>
  <c r="AX119" i="1"/>
  <c r="AY119" i="1"/>
  <c r="BB119" i="1"/>
  <c r="T119" i="1"/>
  <c r="L119" i="1"/>
  <c r="BH119" i="1"/>
  <c r="BI119" i="1"/>
  <c r="BJ119" i="1"/>
  <c r="BE119" i="1"/>
  <c r="M119" i="1"/>
  <c r="BG119" i="1"/>
  <c r="BF119" i="1"/>
  <c r="AZ119" i="1"/>
  <c r="BA119" i="1"/>
  <c r="BC119" i="1"/>
  <c r="BD119" i="1"/>
  <c r="O119" i="1"/>
  <c r="N119" i="1"/>
  <c r="AQ118" i="1"/>
  <c r="K118" i="1"/>
  <c r="AR118" i="1"/>
  <c r="AU118" i="1"/>
  <c r="AT118" i="1"/>
  <c r="AS118" i="1"/>
  <c r="R118" i="1"/>
  <c r="AV118" i="1"/>
  <c r="P118" i="1"/>
  <c r="AW118" i="1"/>
  <c r="AX118" i="1"/>
  <c r="AY118" i="1"/>
  <c r="BB118" i="1"/>
  <c r="T118" i="1"/>
  <c r="L118" i="1"/>
  <c r="BH118" i="1"/>
  <c r="BI118" i="1"/>
  <c r="BJ118" i="1"/>
  <c r="BE118" i="1"/>
  <c r="M118" i="1"/>
  <c r="BG118" i="1"/>
  <c r="BF118" i="1"/>
  <c r="AZ118" i="1"/>
  <c r="BA118" i="1"/>
  <c r="BC118" i="1"/>
  <c r="BD118" i="1"/>
  <c r="O118" i="1"/>
  <c r="N118" i="1"/>
  <c r="AQ117" i="1"/>
  <c r="K117" i="1"/>
  <c r="AR117" i="1"/>
  <c r="AU117" i="1"/>
  <c r="AT117" i="1"/>
  <c r="AS117" i="1"/>
  <c r="R117" i="1"/>
  <c r="AV117" i="1"/>
  <c r="P117" i="1"/>
  <c r="AW117" i="1"/>
  <c r="AX117" i="1"/>
  <c r="AY117" i="1"/>
  <c r="BB117" i="1"/>
  <c r="T117" i="1"/>
  <c r="L117" i="1"/>
  <c r="BH117" i="1"/>
  <c r="BI117" i="1"/>
  <c r="BJ117" i="1"/>
  <c r="BE117" i="1"/>
  <c r="M117" i="1"/>
  <c r="BG117" i="1"/>
  <c r="BF117" i="1"/>
  <c r="AZ117" i="1"/>
  <c r="BA117" i="1"/>
  <c r="BC117" i="1"/>
  <c r="BD117" i="1"/>
  <c r="O117" i="1"/>
  <c r="N117" i="1"/>
  <c r="AQ35" i="1"/>
  <c r="K35" i="1"/>
  <c r="AR35" i="1"/>
  <c r="AU35" i="1"/>
  <c r="AT35" i="1"/>
  <c r="AS35" i="1"/>
  <c r="R35" i="1"/>
  <c r="AV35" i="1"/>
  <c r="P35" i="1"/>
  <c r="AW35" i="1"/>
  <c r="AX35" i="1"/>
  <c r="AY35" i="1"/>
  <c r="BB35" i="1"/>
  <c r="T35" i="1"/>
  <c r="L35" i="1"/>
  <c r="BH35" i="1"/>
  <c r="BI35" i="1"/>
  <c r="BJ35" i="1"/>
  <c r="BE35" i="1"/>
  <c r="M35" i="1"/>
  <c r="BG35" i="1"/>
  <c r="BF35" i="1"/>
  <c r="AZ35" i="1"/>
  <c r="BA35" i="1"/>
  <c r="BC35" i="1"/>
  <c r="BD35" i="1"/>
  <c r="O35" i="1"/>
  <c r="N35" i="1"/>
  <c r="AQ34" i="1"/>
  <c r="K34" i="1"/>
  <c r="AR34" i="1"/>
  <c r="AU34" i="1"/>
  <c r="AT34" i="1"/>
  <c r="AS34" i="1"/>
  <c r="R34" i="1"/>
  <c r="AV34" i="1"/>
  <c r="P34" i="1"/>
  <c r="AW34" i="1"/>
  <c r="AX34" i="1"/>
  <c r="AY34" i="1"/>
  <c r="BB34" i="1"/>
  <c r="T34" i="1"/>
  <c r="L34" i="1"/>
  <c r="BH34" i="1"/>
  <c r="BI34" i="1"/>
  <c r="BJ34" i="1"/>
  <c r="BE34" i="1"/>
  <c r="M34" i="1"/>
  <c r="BG34" i="1"/>
  <c r="BF34" i="1"/>
  <c r="AZ34" i="1"/>
  <c r="BA34" i="1"/>
  <c r="BC34" i="1"/>
  <c r="BD34" i="1"/>
  <c r="O34" i="1"/>
  <c r="N34" i="1"/>
  <c r="AQ116" i="1"/>
  <c r="K116" i="1"/>
  <c r="AR116" i="1"/>
  <c r="AU116" i="1"/>
  <c r="AT116" i="1"/>
  <c r="AS116" i="1"/>
  <c r="R116" i="1"/>
  <c r="AV116" i="1"/>
  <c r="P116" i="1"/>
  <c r="AW116" i="1"/>
  <c r="AX116" i="1"/>
  <c r="AY116" i="1"/>
  <c r="BB116" i="1"/>
  <c r="T116" i="1"/>
  <c r="L116" i="1"/>
  <c r="BH116" i="1"/>
  <c r="BI116" i="1"/>
  <c r="BJ116" i="1"/>
  <c r="BE116" i="1"/>
  <c r="M116" i="1"/>
  <c r="BG116" i="1"/>
  <c r="BF116" i="1"/>
  <c r="AZ116" i="1"/>
  <c r="BA116" i="1"/>
  <c r="BC116" i="1"/>
  <c r="BD116" i="1"/>
  <c r="O116" i="1"/>
  <c r="N116" i="1"/>
  <c r="AQ115" i="1"/>
  <c r="K115" i="1"/>
  <c r="AR115" i="1"/>
  <c r="AU115" i="1"/>
  <c r="AT115" i="1"/>
  <c r="AS115" i="1"/>
  <c r="R115" i="1"/>
  <c r="AV115" i="1"/>
  <c r="P115" i="1"/>
  <c r="AW115" i="1"/>
  <c r="AX115" i="1"/>
  <c r="AY115" i="1"/>
  <c r="BB115" i="1"/>
  <c r="T115" i="1"/>
  <c r="L115" i="1"/>
  <c r="BH115" i="1"/>
  <c r="BI115" i="1"/>
  <c r="BJ115" i="1"/>
  <c r="BE115" i="1"/>
  <c r="M115" i="1"/>
  <c r="BG115" i="1"/>
  <c r="BF115" i="1"/>
  <c r="AZ115" i="1"/>
  <c r="BA115" i="1"/>
  <c r="BC115" i="1"/>
  <c r="BD115" i="1"/>
  <c r="O115" i="1"/>
  <c r="N115" i="1"/>
  <c r="AQ33" i="1"/>
  <c r="K33" i="1"/>
  <c r="AR33" i="1"/>
  <c r="AU33" i="1"/>
  <c r="AT33" i="1"/>
  <c r="AS33" i="1"/>
  <c r="R33" i="1"/>
  <c r="AV33" i="1"/>
  <c r="P33" i="1"/>
  <c r="AW33" i="1"/>
  <c r="AX33" i="1"/>
  <c r="AY33" i="1"/>
  <c r="BB33" i="1"/>
  <c r="T33" i="1"/>
  <c r="L33" i="1"/>
  <c r="BH33" i="1"/>
  <c r="BI33" i="1"/>
  <c r="BJ33" i="1"/>
  <c r="BE33" i="1"/>
  <c r="M33" i="1"/>
  <c r="BG33" i="1"/>
  <c r="BF33" i="1"/>
  <c r="AZ33" i="1"/>
  <c r="BA33" i="1"/>
  <c r="BC33" i="1"/>
  <c r="BD33" i="1"/>
  <c r="O33" i="1"/>
  <c r="N33" i="1"/>
  <c r="AQ32" i="1"/>
  <c r="K32" i="1"/>
  <c r="AR32" i="1"/>
  <c r="AU32" i="1"/>
  <c r="AT32" i="1"/>
  <c r="AS32" i="1"/>
  <c r="R32" i="1"/>
  <c r="AV32" i="1"/>
  <c r="P32" i="1"/>
  <c r="AW32" i="1"/>
  <c r="AX32" i="1"/>
  <c r="AY32" i="1"/>
  <c r="BB32" i="1"/>
  <c r="T32" i="1"/>
  <c r="L32" i="1"/>
  <c r="BH32" i="1"/>
  <c r="BI32" i="1"/>
  <c r="BJ32" i="1"/>
  <c r="BE32" i="1"/>
  <c r="M32" i="1"/>
  <c r="BG32" i="1"/>
  <c r="BF32" i="1"/>
  <c r="AZ32" i="1"/>
  <c r="BA32" i="1"/>
  <c r="BC32" i="1"/>
  <c r="BD32" i="1"/>
  <c r="O32" i="1"/>
  <c r="N32" i="1"/>
  <c r="AQ31" i="1"/>
  <c r="K31" i="1"/>
  <c r="AR31" i="1"/>
  <c r="AU31" i="1"/>
  <c r="AT31" i="1"/>
  <c r="AS31" i="1"/>
  <c r="R31" i="1"/>
  <c r="AV31" i="1"/>
  <c r="P31" i="1"/>
  <c r="AW31" i="1"/>
  <c r="AX31" i="1"/>
  <c r="AY31" i="1"/>
  <c r="BB31" i="1"/>
  <c r="T31" i="1"/>
  <c r="L31" i="1"/>
  <c r="BH31" i="1"/>
  <c r="BI31" i="1"/>
  <c r="BJ31" i="1"/>
  <c r="BE31" i="1"/>
  <c r="M31" i="1"/>
  <c r="BG31" i="1"/>
  <c r="BF31" i="1"/>
  <c r="AZ31" i="1"/>
  <c r="BA31" i="1"/>
  <c r="BC31" i="1"/>
  <c r="BD31" i="1"/>
  <c r="O31" i="1"/>
  <c r="N31" i="1"/>
  <c r="AQ30" i="1"/>
  <c r="K30" i="1"/>
  <c r="AR30" i="1"/>
  <c r="AU30" i="1"/>
  <c r="AT30" i="1"/>
  <c r="AS30" i="1"/>
  <c r="R30" i="1"/>
  <c r="AV30" i="1"/>
  <c r="P30" i="1"/>
  <c r="AW30" i="1"/>
  <c r="AX30" i="1"/>
  <c r="AY30" i="1"/>
  <c r="BB30" i="1"/>
  <c r="T30" i="1"/>
  <c r="L30" i="1"/>
  <c r="BH30" i="1"/>
  <c r="BI30" i="1"/>
  <c r="BJ30" i="1"/>
  <c r="BE30" i="1"/>
  <c r="M30" i="1"/>
  <c r="BG30" i="1"/>
  <c r="BF30" i="1"/>
  <c r="AZ30" i="1"/>
  <c r="BA30" i="1"/>
  <c r="BC30" i="1"/>
  <c r="BD30" i="1"/>
  <c r="O30" i="1"/>
  <c r="N30" i="1"/>
  <c r="AQ29" i="1"/>
  <c r="K29" i="1"/>
  <c r="AR29" i="1"/>
  <c r="AU29" i="1"/>
  <c r="AT29" i="1"/>
  <c r="AS29" i="1"/>
  <c r="R29" i="1"/>
  <c r="AV29" i="1"/>
  <c r="P29" i="1"/>
  <c r="AW29" i="1"/>
  <c r="AX29" i="1"/>
  <c r="AY29" i="1"/>
  <c r="BB29" i="1"/>
  <c r="T29" i="1"/>
  <c r="L29" i="1"/>
  <c r="BH29" i="1"/>
  <c r="BI29" i="1"/>
  <c r="BJ29" i="1"/>
  <c r="BE29" i="1"/>
  <c r="M29" i="1"/>
  <c r="BG29" i="1"/>
  <c r="BF29" i="1"/>
  <c r="AZ29" i="1"/>
  <c r="BA29" i="1"/>
  <c r="BC29" i="1"/>
  <c r="BD29" i="1"/>
  <c r="O29" i="1"/>
  <c r="N29" i="1"/>
  <c r="AQ28" i="1"/>
  <c r="K28" i="1"/>
  <c r="AR28" i="1"/>
  <c r="AU28" i="1"/>
  <c r="AT28" i="1"/>
  <c r="AS28" i="1"/>
  <c r="R28" i="1"/>
  <c r="AV28" i="1"/>
  <c r="P28" i="1"/>
  <c r="AW28" i="1"/>
  <c r="AX28" i="1"/>
  <c r="AY28" i="1"/>
  <c r="BB28" i="1"/>
  <c r="T28" i="1"/>
  <c r="L28" i="1"/>
  <c r="BH28" i="1"/>
  <c r="BI28" i="1"/>
  <c r="BJ28" i="1"/>
  <c r="BE28" i="1"/>
  <c r="M28" i="1"/>
  <c r="BG28" i="1"/>
  <c r="BF28" i="1"/>
  <c r="AZ28" i="1"/>
  <c r="BA28" i="1"/>
  <c r="BC28" i="1"/>
  <c r="BD28" i="1"/>
  <c r="O28" i="1"/>
  <c r="N28" i="1"/>
  <c r="AQ27" i="1"/>
  <c r="K27" i="1"/>
  <c r="AR27" i="1"/>
  <c r="AU27" i="1"/>
  <c r="AT27" i="1"/>
  <c r="AS27" i="1"/>
  <c r="R27" i="1"/>
  <c r="AV27" i="1"/>
  <c r="P27" i="1"/>
  <c r="AW27" i="1"/>
  <c r="AX27" i="1"/>
  <c r="AY27" i="1"/>
  <c r="BB27" i="1"/>
  <c r="T27" i="1"/>
  <c r="L27" i="1"/>
  <c r="BH27" i="1"/>
  <c r="BI27" i="1"/>
  <c r="BJ27" i="1"/>
  <c r="BE27" i="1"/>
  <c r="M27" i="1"/>
  <c r="BG27" i="1"/>
  <c r="BF27" i="1"/>
  <c r="AZ27" i="1"/>
  <c r="BA27" i="1"/>
  <c r="BC27" i="1"/>
  <c r="BD27" i="1"/>
  <c r="O27" i="1"/>
  <c r="N27" i="1"/>
  <c r="AQ26" i="1"/>
  <c r="K26" i="1"/>
  <c r="AR26" i="1"/>
  <c r="AU26" i="1"/>
  <c r="AT26" i="1"/>
  <c r="AS26" i="1"/>
  <c r="R26" i="1"/>
  <c r="AV26" i="1"/>
  <c r="P26" i="1"/>
  <c r="AW26" i="1"/>
  <c r="AX26" i="1"/>
  <c r="AY26" i="1"/>
  <c r="BB26" i="1"/>
  <c r="T26" i="1"/>
  <c r="L26" i="1"/>
  <c r="BH26" i="1"/>
  <c r="BI26" i="1"/>
  <c r="BJ26" i="1"/>
  <c r="BE26" i="1"/>
  <c r="M26" i="1"/>
  <c r="BG26" i="1"/>
  <c r="BF26" i="1"/>
  <c r="AZ26" i="1"/>
  <c r="BA26" i="1"/>
  <c r="BC26" i="1"/>
  <c r="BD26" i="1"/>
  <c r="O26" i="1"/>
  <c r="N26" i="1"/>
  <c r="AQ114" i="1"/>
  <c r="K114" i="1"/>
  <c r="AR114" i="1"/>
  <c r="AU114" i="1"/>
  <c r="AT114" i="1"/>
  <c r="AS114" i="1"/>
  <c r="R114" i="1"/>
  <c r="AV114" i="1"/>
  <c r="P114" i="1"/>
  <c r="AW114" i="1"/>
  <c r="AX114" i="1"/>
  <c r="AY114" i="1"/>
  <c r="BB114" i="1"/>
  <c r="T114" i="1"/>
  <c r="L114" i="1"/>
  <c r="BH114" i="1"/>
  <c r="BI114" i="1"/>
  <c r="BJ114" i="1"/>
  <c r="BE114" i="1"/>
  <c r="M114" i="1"/>
  <c r="BG114" i="1"/>
  <c r="BF114" i="1"/>
  <c r="AZ114" i="1"/>
  <c r="BA114" i="1"/>
  <c r="BC114" i="1"/>
  <c r="BD114" i="1"/>
  <c r="O114" i="1"/>
  <c r="N114" i="1"/>
  <c r="AQ113" i="1"/>
  <c r="K113" i="1"/>
  <c r="AR113" i="1"/>
  <c r="AU113" i="1"/>
  <c r="AT113" i="1"/>
  <c r="AS113" i="1"/>
  <c r="R113" i="1"/>
  <c r="AV113" i="1"/>
  <c r="P113" i="1"/>
  <c r="AW113" i="1"/>
  <c r="AX113" i="1"/>
  <c r="AY113" i="1"/>
  <c r="BB113" i="1"/>
  <c r="T113" i="1"/>
  <c r="L113" i="1"/>
  <c r="BH113" i="1"/>
  <c r="BI113" i="1"/>
  <c r="BJ113" i="1"/>
  <c r="BE113" i="1"/>
  <c r="M113" i="1"/>
  <c r="BG113" i="1"/>
  <c r="BF113" i="1"/>
  <c r="AZ113" i="1"/>
  <c r="BA113" i="1"/>
  <c r="BC113" i="1"/>
  <c r="BD113" i="1"/>
  <c r="O113" i="1"/>
  <c r="N113" i="1"/>
  <c r="AQ25" i="1"/>
  <c r="K25" i="1"/>
  <c r="AR25" i="1"/>
  <c r="AU25" i="1"/>
  <c r="AT25" i="1"/>
  <c r="AS25" i="1"/>
  <c r="R25" i="1"/>
  <c r="AV25" i="1"/>
  <c r="P25" i="1"/>
  <c r="AW25" i="1"/>
  <c r="AX25" i="1"/>
  <c r="AY25" i="1"/>
  <c r="BB25" i="1"/>
  <c r="T25" i="1"/>
  <c r="L25" i="1"/>
  <c r="BH25" i="1"/>
  <c r="BI25" i="1"/>
  <c r="BJ25" i="1"/>
  <c r="BE25" i="1"/>
  <c r="M25" i="1"/>
  <c r="BG25" i="1"/>
  <c r="BF25" i="1"/>
  <c r="AZ25" i="1"/>
  <c r="BA25" i="1"/>
  <c r="BC25" i="1"/>
  <c r="BD25" i="1"/>
  <c r="O25" i="1"/>
  <c r="N25" i="1"/>
  <c r="AQ24" i="1"/>
  <c r="K24" i="1"/>
  <c r="AR24" i="1"/>
  <c r="AU24" i="1"/>
  <c r="AT24" i="1"/>
  <c r="AS24" i="1"/>
  <c r="R24" i="1"/>
  <c r="AV24" i="1"/>
  <c r="P24" i="1"/>
  <c r="AW24" i="1"/>
  <c r="AX24" i="1"/>
  <c r="AY24" i="1"/>
  <c r="BB24" i="1"/>
  <c r="T24" i="1"/>
  <c r="L24" i="1"/>
  <c r="BH24" i="1"/>
  <c r="BI24" i="1"/>
  <c r="BJ24" i="1"/>
  <c r="BE24" i="1"/>
  <c r="M24" i="1"/>
  <c r="BG24" i="1"/>
  <c r="BF24" i="1"/>
  <c r="AZ24" i="1"/>
  <c r="BA24" i="1"/>
  <c r="BC24" i="1"/>
  <c r="BD24" i="1"/>
  <c r="O24" i="1"/>
  <c r="N24" i="1"/>
  <c r="AQ23" i="1"/>
  <c r="K23" i="1"/>
  <c r="AR23" i="1"/>
  <c r="AU23" i="1"/>
  <c r="AT23" i="1"/>
  <c r="AS23" i="1"/>
  <c r="R23" i="1"/>
  <c r="AV23" i="1"/>
  <c r="P23" i="1"/>
  <c r="AW23" i="1"/>
  <c r="AX23" i="1"/>
  <c r="AY23" i="1"/>
  <c r="BB23" i="1"/>
  <c r="T23" i="1"/>
  <c r="L23" i="1"/>
  <c r="BH23" i="1"/>
  <c r="BI23" i="1"/>
  <c r="BJ23" i="1"/>
  <c r="BE23" i="1"/>
  <c r="M23" i="1"/>
  <c r="BG23" i="1"/>
  <c r="BF23" i="1"/>
  <c r="AZ23" i="1"/>
  <c r="BA23" i="1"/>
  <c r="BC23" i="1"/>
  <c r="BD23" i="1"/>
  <c r="O23" i="1"/>
  <c r="N23" i="1"/>
  <c r="AQ22" i="1"/>
  <c r="K22" i="1"/>
  <c r="AR22" i="1"/>
  <c r="AU22" i="1"/>
  <c r="AT22" i="1"/>
  <c r="AS22" i="1"/>
  <c r="R22" i="1"/>
  <c r="AV22" i="1"/>
  <c r="P22" i="1"/>
  <c r="AW22" i="1"/>
  <c r="AX22" i="1"/>
  <c r="AY22" i="1"/>
  <c r="BB22" i="1"/>
  <c r="T22" i="1"/>
  <c r="L22" i="1"/>
  <c r="BH22" i="1"/>
  <c r="BI22" i="1"/>
  <c r="BJ22" i="1"/>
  <c r="BE22" i="1"/>
  <c r="M22" i="1"/>
  <c r="BG22" i="1"/>
  <c r="BF22" i="1"/>
  <c r="AZ22" i="1"/>
  <c r="BA22" i="1"/>
  <c r="BC22" i="1"/>
  <c r="BD22" i="1"/>
  <c r="O22" i="1"/>
  <c r="N22" i="1"/>
  <c r="AQ175" i="1"/>
  <c r="K175" i="1"/>
  <c r="AR175" i="1"/>
  <c r="AU175" i="1"/>
  <c r="AT175" i="1"/>
  <c r="AS175" i="1"/>
  <c r="R175" i="1"/>
  <c r="AV175" i="1"/>
  <c r="P175" i="1"/>
  <c r="AW175" i="1"/>
  <c r="AX175" i="1"/>
  <c r="AY175" i="1"/>
  <c r="BB175" i="1"/>
  <c r="T175" i="1"/>
  <c r="L175" i="1"/>
  <c r="BH175" i="1"/>
  <c r="BI175" i="1"/>
  <c r="BJ175" i="1"/>
  <c r="BE175" i="1"/>
  <c r="M175" i="1"/>
  <c r="BG175" i="1"/>
  <c r="BF175" i="1"/>
  <c r="AZ175" i="1"/>
  <c r="BA175" i="1"/>
  <c r="BC175" i="1"/>
  <c r="BD175" i="1"/>
  <c r="O175" i="1"/>
  <c r="N175" i="1"/>
  <c r="AQ174" i="1"/>
  <c r="K174" i="1"/>
  <c r="AR174" i="1"/>
  <c r="AU174" i="1"/>
  <c r="AT174" i="1"/>
  <c r="AS174" i="1"/>
  <c r="R174" i="1"/>
  <c r="AV174" i="1"/>
  <c r="P174" i="1"/>
  <c r="AW174" i="1"/>
  <c r="AX174" i="1"/>
  <c r="AY174" i="1"/>
  <c r="BB174" i="1"/>
  <c r="T174" i="1"/>
  <c r="L174" i="1"/>
  <c r="BH174" i="1"/>
  <c r="BI174" i="1"/>
  <c r="BJ174" i="1"/>
  <c r="BE174" i="1"/>
  <c r="M174" i="1"/>
  <c r="BG174" i="1"/>
  <c r="BF174" i="1"/>
  <c r="AZ174" i="1"/>
  <c r="BA174" i="1"/>
  <c r="BC174" i="1"/>
  <c r="BD174" i="1"/>
  <c r="O174" i="1"/>
  <c r="N174" i="1"/>
  <c r="AQ173" i="1"/>
  <c r="K173" i="1"/>
  <c r="AR173" i="1"/>
  <c r="AU173" i="1"/>
  <c r="AT173" i="1"/>
  <c r="AS173" i="1"/>
  <c r="R173" i="1"/>
  <c r="AV173" i="1"/>
  <c r="P173" i="1"/>
  <c r="AW173" i="1"/>
  <c r="AX173" i="1"/>
  <c r="AY173" i="1"/>
  <c r="BB173" i="1"/>
  <c r="T173" i="1"/>
  <c r="L173" i="1"/>
  <c r="BH173" i="1"/>
  <c r="BI173" i="1"/>
  <c r="BJ173" i="1"/>
  <c r="BE173" i="1"/>
  <c r="M173" i="1"/>
  <c r="BG173" i="1"/>
  <c r="BF173" i="1"/>
  <c r="AZ173" i="1"/>
  <c r="BA173" i="1"/>
  <c r="BC173" i="1"/>
  <c r="BD173" i="1"/>
  <c r="O173" i="1"/>
  <c r="N173" i="1"/>
  <c r="AQ172" i="1"/>
  <c r="K172" i="1"/>
  <c r="AR172" i="1"/>
  <c r="AU172" i="1"/>
  <c r="AT172" i="1"/>
  <c r="AS172" i="1"/>
  <c r="R172" i="1"/>
  <c r="AV172" i="1"/>
  <c r="P172" i="1"/>
  <c r="AW172" i="1"/>
  <c r="AX172" i="1"/>
  <c r="AY172" i="1"/>
  <c r="BB172" i="1"/>
  <c r="T172" i="1"/>
  <c r="L172" i="1"/>
  <c r="BH172" i="1"/>
  <c r="BI172" i="1"/>
  <c r="BJ172" i="1"/>
  <c r="BE172" i="1"/>
  <c r="M172" i="1"/>
  <c r="BG172" i="1"/>
  <c r="BF172" i="1"/>
  <c r="AZ172" i="1"/>
  <c r="BA172" i="1"/>
  <c r="BC172" i="1"/>
  <c r="BD172" i="1"/>
  <c r="O172" i="1"/>
  <c r="N172" i="1"/>
  <c r="AQ171" i="1"/>
  <c r="K171" i="1"/>
  <c r="AR171" i="1"/>
  <c r="AU171" i="1"/>
  <c r="AT171" i="1"/>
  <c r="AS171" i="1"/>
  <c r="R171" i="1"/>
  <c r="AV171" i="1"/>
  <c r="P171" i="1"/>
  <c r="AW171" i="1"/>
  <c r="AX171" i="1"/>
  <c r="AY171" i="1"/>
  <c r="BB171" i="1"/>
  <c r="T171" i="1"/>
  <c r="L171" i="1"/>
  <c r="BH171" i="1"/>
  <c r="BI171" i="1"/>
  <c r="BJ171" i="1"/>
  <c r="BE171" i="1"/>
  <c r="M171" i="1"/>
  <c r="BG171" i="1"/>
  <c r="BF171" i="1"/>
  <c r="AZ171" i="1"/>
  <c r="BA171" i="1"/>
  <c r="BC171" i="1"/>
  <c r="BD171" i="1"/>
  <c r="O171" i="1"/>
  <c r="N171" i="1"/>
  <c r="AQ170" i="1"/>
  <c r="K170" i="1"/>
  <c r="AR170" i="1"/>
  <c r="AU170" i="1"/>
  <c r="AT170" i="1"/>
  <c r="AS170" i="1"/>
  <c r="R170" i="1"/>
  <c r="AV170" i="1"/>
  <c r="P170" i="1"/>
  <c r="AW170" i="1"/>
  <c r="AX170" i="1"/>
  <c r="AY170" i="1"/>
  <c r="BB170" i="1"/>
  <c r="T170" i="1"/>
  <c r="L170" i="1"/>
  <c r="BH170" i="1"/>
  <c r="BI170" i="1"/>
  <c r="BJ170" i="1"/>
  <c r="BE170" i="1"/>
  <c r="M170" i="1"/>
  <c r="BG170" i="1"/>
  <c r="BF170" i="1"/>
  <c r="AZ170" i="1"/>
  <c r="BA170" i="1"/>
  <c r="BC170" i="1"/>
  <c r="BD170" i="1"/>
  <c r="O170" i="1"/>
  <c r="N170" i="1"/>
  <c r="AQ169" i="1"/>
  <c r="K169" i="1"/>
  <c r="AR169" i="1"/>
  <c r="AU169" i="1"/>
  <c r="AT169" i="1"/>
  <c r="AS169" i="1"/>
  <c r="R169" i="1"/>
  <c r="AV169" i="1"/>
  <c r="P169" i="1"/>
  <c r="AW169" i="1"/>
  <c r="AX169" i="1"/>
  <c r="AY169" i="1"/>
  <c r="BB169" i="1"/>
  <c r="T169" i="1"/>
  <c r="L169" i="1"/>
  <c r="BH169" i="1"/>
  <c r="BI169" i="1"/>
  <c r="BJ169" i="1"/>
  <c r="BE169" i="1"/>
  <c r="M169" i="1"/>
  <c r="BG169" i="1"/>
  <c r="BF169" i="1"/>
  <c r="AZ169" i="1"/>
  <c r="BA169" i="1"/>
  <c r="BC169" i="1"/>
  <c r="BD169" i="1"/>
  <c r="O169" i="1"/>
  <c r="N169" i="1"/>
  <c r="AQ168" i="1"/>
  <c r="K168" i="1"/>
  <c r="AR168" i="1"/>
  <c r="AU168" i="1"/>
  <c r="AT168" i="1"/>
  <c r="AS168" i="1"/>
  <c r="R168" i="1"/>
  <c r="AV168" i="1"/>
  <c r="P168" i="1"/>
  <c r="AW168" i="1"/>
  <c r="AX168" i="1"/>
  <c r="AY168" i="1"/>
  <c r="BB168" i="1"/>
  <c r="T168" i="1"/>
  <c r="L168" i="1"/>
  <c r="BH168" i="1"/>
  <c r="BI168" i="1"/>
  <c r="BJ168" i="1"/>
  <c r="BE168" i="1"/>
  <c r="M168" i="1"/>
  <c r="BG168" i="1"/>
  <c r="BF168" i="1"/>
  <c r="AZ168" i="1"/>
  <c r="BA168" i="1"/>
  <c r="BC168" i="1"/>
  <c r="BD168" i="1"/>
  <c r="O168" i="1"/>
  <c r="N168" i="1"/>
  <c r="AQ167" i="1"/>
  <c r="K167" i="1"/>
  <c r="AR167" i="1"/>
  <c r="AU167" i="1"/>
  <c r="AT167" i="1"/>
  <c r="AS167" i="1"/>
  <c r="R167" i="1"/>
  <c r="AV167" i="1"/>
  <c r="P167" i="1"/>
  <c r="AW167" i="1"/>
  <c r="AX167" i="1"/>
  <c r="AY167" i="1"/>
  <c r="BB167" i="1"/>
  <c r="T167" i="1"/>
  <c r="L167" i="1"/>
  <c r="BH167" i="1"/>
  <c r="BI167" i="1"/>
  <c r="BJ167" i="1"/>
  <c r="BE167" i="1"/>
  <c r="M167" i="1"/>
  <c r="BG167" i="1"/>
  <c r="BF167" i="1"/>
  <c r="AZ167" i="1"/>
  <c r="BA167" i="1"/>
  <c r="BC167" i="1"/>
  <c r="BD167" i="1"/>
  <c r="O167" i="1"/>
  <c r="N167" i="1"/>
  <c r="AQ215" i="1"/>
  <c r="K215" i="1"/>
  <c r="AR215" i="1"/>
  <c r="AU215" i="1"/>
  <c r="AT215" i="1"/>
  <c r="AS215" i="1"/>
  <c r="R215" i="1"/>
  <c r="AV215" i="1"/>
  <c r="P215" i="1"/>
  <c r="AW215" i="1"/>
  <c r="AX215" i="1"/>
  <c r="AY215" i="1"/>
  <c r="BB215" i="1"/>
  <c r="T215" i="1"/>
  <c r="L215" i="1"/>
  <c r="BH215" i="1"/>
  <c r="BI215" i="1"/>
  <c r="BJ215" i="1"/>
  <c r="BE215" i="1"/>
  <c r="M215" i="1"/>
  <c r="BG215" i="1"/>
  <c r="BF215" i="1"/>
  <c r="AZ215" i="1"/>
  <c r="BA215" i="1"/>
  <c r="BC215" i="1"/>
  <c r="BD215" i="1"/>
  <c r="O215" i="1"/>
  <c r="N215" i="1"/>
  <c r="AQ214" i="1"/>
  <c r="K214" i="1"/>
  <c r="AR214" i="1"/>
  <c r="AU214" i="1"/>
  <c r="AT214" i="1"/>
  <c r="AS214" i="1"/>
  <c r="R214" i="1"/>
  <c r="AV214" i="1"/>
  <c r="P214" i="1"/>
  <c r="AW214" i="1"/>
  <c r="AX214" i="1"/>
  <c r="AY214" i="1"/>
  <c r="BB214" i="1"/>
  <c r="T214" i="1"/>
  <c r="L214" i="1"/>
  <c r="BH214" i="1"/>
  <c r="BI214" i="1"/>
  <c r="BJ214" i="1"/>
  <c r="BE214" i="1"/>
  <c r="M214" i="1"/>
  <c r="BG214" i="1"/>
  <c r="BF214" i="1"/>
  <c r="AZ214" i="1"/>
  <c r="BA214" i="1"/>
  <c r="BC214" i="1"/>
  <c r="BD214" i="1"/>
  <c r="O214" i="1"/>
  <c r="N214" i="1"/>
  <c r="AQ213" i="1"/>
  <c r="K213" i="1"/>
  <c r="AR213" i="1"/>
  <c r="AU213" i="1"/>
  <c r="AT213" i="1"/>
  <c r="AS213" i="1"/>
  <c r="R213" i="1"/>
  <c r="AV213" i="1"/>
  <c r="P213" i="1"/>
  <c r="AW213" i="1"/>
  <c r="AX213" i="1"/>
  <c r="AY213" i="1"/>
  <c r="BB213" i="1"/>
  <c r="T213" i="1"/>
  <c r="L213" i="1"/>
  <c r="BH213" i="1"/>
  <c r="BI213" i="1"/>
  <c r="BJ213" i="1"/>
  <c r="BE213" i="1"/>
  <c r="M213" i="1"/>
  <c r="BG213" i="1"/>
  <c r="BF213" i="1"/>
  <c r="AZ213" i="1"/>
  <c r="BA213" i="1"/>
  <c r="BC213" i="1"/>
  <c r="BD213" i="1"/>
  <c r="O213" i="1"/>
  <c r="N213" i="1"/>
  <c r="AQ212" i="1"/>
  <c r="K212" i="1"/>
  <c r="AR212" i="1"/>
  <c r="AU212" i="1"/>
  <c r="AT212" i="1"/>
  <c r="AS212" i="1"/>
  <c r="R212" i="1"/>
  <c r="AV212" i="1"/>
  <c r="P212" i="1"/>
  <c r="AW212" i="1"/>
  <c r="AX212" i="1"/>
  <c r="AY212" i="1"/>
  <c r="BB212" i="1"/>
  <c r="T212" i="1"/>
  <c r="L212" i="1"/>
  <c r="BH212" i="1"/>
  <c r="BI212" i="1"/>
  <c r="BJ212" i="1"/>
  <c r="BE212" i="1"/>
  <c r="M212" i="1"/>
  <c r="BG212" i="1"/>
  <c r="BF212" i="1"/>
  <c r="AZ212" i="1"/>
  <c r="BA212" i="1"/>
  <c r="BC212" i="1"/>
  <c r="BD212" i="1"/>
  <c r="O212" i="1"/>
  <c r="N212" i="1"/>
  <c r="AQ211" i="1"/>
  <c r="K211" i="1"/>
  <c r="AR211" i="1"/>
  <c r="AU211" i="1"/>
  <c r="AT211" i="1"/>
  <c r="AS211" i="1"/>
  <c r="R211" i="1"/>
  <c r="AV211" i="1"/>
  <c r="P211" i="1"/>
  <c r="AW211" i="1"/>
  <c r="AX211" i="1"/>
  <c r="AY211" i="1"/>
  <c r="BB211" i="1"/>
  <c r="T211" i="1"/>
  <c r="L211" i="1"/>
  <c r="BH211" i="1"/>
  <c r="BI211" i="1"/>
  <c r="BJ211" i="1"/>
  <c r="BE211" i="1"/>
  <c r="M211" i="1"/>
  <c r="BG211" i="1"/>
  <c r="BF211" i="1"/>
  <c r="AZ211" i="1"/>
  <c r="BA211" i="1"/>
  <c r="BC211" i="1"/>
  <c r="BD211" i="1"/>
  <c r="O211" i="1"/>
  <c r="N211" i="1"/>
  <c r="AQ210" i="1"/>
  <c r="K210" i="1"/>
  <c r="AR210" i="1"/>
  <c r="AU210" i="1"/>
  <c r="AT210" i="1"/>
  <c r="AS210" i="1"/>
  <c r="R210" i="1"/>
  <c r="AV210" i="1"/>
  <c r="P210" i="1"/>
  <c r="AW210" i="1"/>
  <c r="AX210" i="1"/>
  <c r="AY210" i="1"/>
  <c r="BB210" i="1"/>
  <c r="T210" i="1"/>
  <c r="L210" i="1"/>
  <c r="BH210" i="1"/>
  <c r="BI210" i="1"/>
  <c r="BJ210" i="1"/>
  <c r="BE210" i="1"/>
  <c r="M210" i="1"/>
  <c r="BG210" i="1"/>
  <c r="BF210" i="1"/>
  <c r="AZ210" i="1"/>
  <c r="BA210" i="1"/>
  <c r="BC210" i="1"/>
  <c r="BD210" i="1"/>
  <c r="O210" i="1"/>
  <c r="N210" i="1"/>
  <c r="AQ209" i="1"/>
  <c r="K209" i="1"/>
  <c r="AR209" i="1"/>
  <c r="AU209" i="1"/>
  <c r="AT209" i="1"/>
  <c r="AS209" i="1"/>
  <c r="R209" i="1"/>
  <c r="AV209" i="1"/>
  <c r="P209" i="1"/>
  <c r="AW209" i="1"/>
  <c r="AX209" i="1"/>
  <c r="AY209" i="1"/>
  <c r="BB209" i="1"/>
  <c r="T209" i="1"/>
  <c r="L209" i="1"/>
  <c r="BH209" i="1"/>
  <c r="BI209" i="1"/>
  <c r="BJ209" i="1"/>
  <c r="BE209" i="1"/>
  <c r="M209" i="1"/>
  <c r="BG209" i="1"/>
  <c r="BF209" i="1"/>
  <c r="AZ209" i="1"/>
  <c r="BA209" i="1"/>
  <c r="BC209" i="1"/>
  <c r="BD209" i="1"/>
  <c r="O209" i="1"/>
  <c r="N209" i="1"/>
  <c r="AQ208" i="1"/>
  <c r="K208" i="1"/>
  <c r="AR208" i="1"/>
  <c r="AU208" i="1"/>
  <c r="AT208" i="1"/>
  <c r="AS208" i="1"/>
  <c r="R208" i="1"/>
  <c r="AV208" i="1"/>
  <c r="P208" i="1"/>
  <c r="AW208" i="1"/>
  <c r="AX208" i="1"/>
  <c r="AY208" i="1"/>
  <c r="BB208" i="1"/>
  <c r="T208" i="1"/>
  <c r="L208" i="1"/>
  <c r="BH208" i="1"/>
  <c r="BI208" i="1"/>
  <c r="BJ208" i="1"/>
  <c r="BE208" i="1"/>
  <c r="M208" i="1"/>
  <c r="BG208" i="1"/>
  <c r="BF208" i="1"/>
  <c r="AZ208" i="1"/>
  <c r="BA208" i="1"/>
  <c r="BC208" i="1"/>
  <c r="BD208" i="1"/>
  <c r="O208" i="1"/>
  <c r="N208" i="1"/>
  <c r="AQ207" i="1"/>
  <c r="K207" i="1"/>
  <c r="AR207" i="1"/>
  <c r="AU207" i="1"/>
  <c r="AT207" i="1"/>
  <c r="AS207" i="1"/>
  <c r="R207" i="1"/>
  <c r="AV207" i="1"/>
  <c r="P207" i="1"/>
  <c r="AW207" i="1"/>
  <c r="AX207" i="1"/>
  <c r="AY207" i="1"/>
  <c r="BB207" i="1"/>
  <c r="T207" i="1"/>
  <c r="L207" i="1"/>
  <c r="BH207" i="1"/>
  <c r="BI207" i="1"/>
  <c r="BJ207" i="1"/>
  <c r="BE207" i="1"/>
  <c r="M207" i="1"/>
  <c r="BG207" i="1"/>
  <c r="BF207" i="1"/>
  <c r="AZ207" i="1"/>
  <c r="BA207" i="1"/>
  <c r="BC207" i="1"/>
  <c r="BD207" i="1"/>
  <c r="O207" i="1"/>
  <c r="N207" i="1"/>
  <c r="AQ206" i="1"/>
  <c r="K206" i="1"/>
  <c r="AR206" i="1"/>
  <c r="AU206" i="1"/>
  <c r="AT206" i="1"/>
  <c r="AS206" i="1"/>
  <c r="R206" i="1"/>
  <c r="AV206" i="1"/>
  <c r="P206" i="1"/>
  <c r="AW206" i="1"/>
  <c r="AX206" i="1"/>
  <c r="AY206" i="1"/>
  <c r="BB206" i="1"/>
  <c r="T206" i="1"/>
  <c r="L206" i="1"/>
  <c r="BH206" i="1"/>
  <c r="BI206" i="1"/>
  <c r="BJ206" i="1"/>
  <c r="BE206" i="1"/>
  <c r="M206" i="1"/>
  <c r="BG206" i="1"/>
  <c r="BF206" i="1"/>
  <c r="AZ206" i="1"/>
  <c r="BA206" i="1"/>
  <c r="BC206" i="1"/>
  <c r="BD206" i="1"/>
  <c r="O206" i="1"/>
  <c r="N206" i="1"/>
  <c r="AQ166" i="1"/>
  <c r="K166" i="1"/>
  <c r="AR166" i="1"/>
  <c r="AU166" i="1"/>
  <c r="AT166" i="1"/>
  <c r="AS166" i="1"/>
  <c r="R166" i="1"/>
  <c r="AV166" i="1"/>
  <c r="P166" i="1"/>
  <c r="AW166" i="1"/>
  <c r="AX166" i="1"/>
  <c r="AY166" i="1"/>
  <c r="BB166" i="1"/>
  <c r="T166" i="1"/>
  <c r="L166" i="1"/>
  <c r="BH166" i="1"/>
  <c r="BI166" i="1"/>
  <c r="BJ166" i="1"/>
  <c r="BE166" i="1"/>
  <c r="M166" i="1"/>
  <c r="BG166" i="1"/>
  <c r="BF166" i="1"/>
  <c r="AZ166" i="1"/>
  <c r="BA166" i="1"/>
  <c r="BC166" i="1"/>
  <c r="BD166" i="1"/>
  <c r="O166" i="1"/>
  <c r="N166" i="1"/>
  <c r="AQ165" i="1"/>
  <c r="K165" i="1"/>
  <c r="AR165" i="1"/>
  <c r="AU165" i="1"/>
  <c r="AT165" i="1"/>
  <c r="AS165" i="1"/>
  <c r="R165" i="1"/>
  <c r="AV165" i="1"/>
  <c r="P165" i="1"/>
  <c r="AW165" i="1"/>
  <c r="AX165" i="1"/>
  <c r="AY165" i="1"/>
  <c r="BB165" i="1"/>
  <c r="T165" i="1"/>
  <c r="L165" i="1"/>
  <c r="BH165" i="1"/>
  <c r="BI165" i="1"/>
  <c r="BJ165" i="1"/>
  <c r="BE165" i="1"/>
  <c r="M165" i="1"/>
  <c r="BG165" i="1"/>
  <c r="BF165" i="1"/>
  <c r="AZ165" i="1"/>
  <c r="BA165" i="1"/>
  <c r="BC165" i="1"/>
  <c r="BD165" i="1"/>
  <c r="O165" i="1"/>
  <c r="N165" i="1"/>
  <c r="AQ164" i="1"/>
  <c r="K164" i="1"/>
  <c r="AR164" i="1"/>
  <c r="AU164" i="1"/>
  <c r="AT164" i="1"/>
  <c r="AS164" i="1"/>
  <c r="R164" i="1"/>
  <c r="AV164" i="1"/>
  <c r="P164" i="1"/>
  <c r="AW164" i="1"/>
  <c r="AX164" i="1"/>
  <c r="AY164" i="1"/>
  <c r="BB164" i="1"/>
  <c r="T164" i="1"/>
  <c r="L164" i="1"/>
  <c r="BH164" i="1"/>
  <c r="BI164" i="1"/>
  <c r="BJ164" i="1"/>
  <c r="BE164" i="1"/>
  <c r="M164" i="1"/>
  <c r="BG164" i="1"/>
  <c r="BF164" i="1"/>
  <c r="AZ164" i="1"/>
  <c r="BA164" i="1"/>
  <c r="BC164" i="1"/>
  <c r="BD164" i="1"/>
  <c r="O164" i="1"/>
  <c r="N164" i="1"/>
  <c r="AQ163" i="1"/>
  <c r="K163" i="1"/>
  <c r="AR163" i="1"/>
  <c r="AU163" i="1"/>
  <c r="AT163" i="1"/>
  <c r="AS163" i="1"/>
  <c r="R163" i="1"/>
  <c r="AV163" i="1"/>
  <c r="P163" i="1"/>
  <c r="AW163" i="1"/>
  <c r="AX163" i="1"/>
  <c r="AY163" i="1"/>
  <c r="BB163" i="1"/>
  <c r="T163" i="1"/>
  <c r="L163" i="1"/>
  <c r="BH163" i="1"/>
  <c r="BI163" i="1"/>
  <c r="BJ163" i="1"/>
  <c r="BE163" i="1"/>
  <c r="M163" i="1"/>
  <c r="BG163" i="1"/>
  <c r="BF163" i="1"/>
  <c r="AZ163" i="1"/>
  <c r="BA163" i="1"/>
  <c r="BC163" i="1"/>
  <c r="BD163" i="1"/>
  <c r="O163" i="1"/>
  <c r="N163" i="1"/>
  <c r="AQ162" i="1"/>
  <c r="K162" i="1"/>
  <c r="AR162" i="1"/>
  <c r="AU162" i="1"/>
  <c r="AT162" i="1"/>
  <c r="AS162" i="1"/>
  <c r="R162" i="1"/>
  <c r="AV162" i="1"/>
  <c r="P162" i="1"/>
  <c r="AW162" i="1"/>
  <c r="AX162" i="1"/>
  <c r="AY162" i="1"/>
  <c r="BB162" i="1"/>
  <c r="T162" i="1"/>
  <c r="L162" i="1"/>
  <c r="BH162" i="1"/>
  <c r="BI162" i="1"/>
  <c r="BJ162" i="1"/>
  <c r="BE162" i="1"/>
  <c r="M162" i="1"/>
  <c r="BG162" i="1"/>
  <c r="BF162" i="1"/>
  <c r="AZ162" i="1"/>
  <c r="BA162" i="1"/>
  <c r="BC162" i="1"/>
  <c r="BD162" i="1"/>
  <c r="O162" i="1"/>
  <c r="N162" i="1"/>
  <c r="AQ161" i="1"/>
  <c r="K161" i="1"/>
  <c r="AR161" i="1"/>
  <c r="AU161" i="1"/>
  <c r="AT161" i="1"/>
  <c r="AS161" i="1"/>
  <c r="R161" i="1"/>
  <c r="AV161" i="1"/>
  <c r="P161" i="1"/>
  <c r="AW161" i="1"/>
  <c r="AX161" i="1"/>
  <c r="AY161" i="1"/>
  <c r="BB161" i="1"/>
  <c r="T161" i="1"/>
  <c r="L161" i="1"/>
  <c r="BH161" i="1"/>
  <c r="BI161" i="1"/>
  <c r="BJ161" i="1"/>
  <c r="BE161" i="1"/>
  <c r="M161" i="1"/>
  <c r="BG161" i="1"/>
  <c r="BF161" i="1"/>
  <c r="AZ161" i="1"/>
  <c r="BA161" i="1"/>
  <c r="BC161" i="1"/>
  <c r="BD161" i="1"/>
  <c r="O161" i="1"/>
  <c r="N161" i="1"/>
  <c r="AQ160" i="1"/>
  <c r="K160" i="1"/>
  <c r="AR160" i="1"/>
  <c r="AU160" i="1"/>
  <c r="AT160" i="1"/>
  <c r="AS160" i="1"/>
  <c r="R160" i="1"/>
  <c r="AV160" i="1"/>
  <c r="P160" i="1"/>
  <c r="AW160" i="1"/>
  <c r="AX160" i="1"/>
  <c r="AY160" i="1"/>
  <c r="BB160" i="1"/>
  <c r="T160" i="1"/>
  <c r="L160" i="1"/>
  <c r="BH160" i="1"/>
  <c r="BI160" i="1"/>
  <c r="BJ160" i="1"/>
  <c r="BE160" i="1"/>
  <c r="M160" i="1"/>
  <c r="BG160" i="1"/>
  <c r="BF160" i="1"/>
  <c r="AZ160" i="1"/>
  <c r="BA160" i="1"/>
  <c r="BC160" i="1"/>
  <c r="BD160" i="1"/>
  <c r="O160" i="1"/>
  <c r="N160" i="1"/>
  <c r="AQ159" i="1"/>
  <c r="K159" i="1"/>
  <c r="AR159" i="1"/>
  <c r="AU159" i="1"/>
  <c r="AT159" i="1"/>
  <c r="AS159" i="1"/>
  <c r="R159" i="1"/>
  <c r="AV159" i="1"/>
  <c r="P159" i="1"/>
  <c r="AW159" i="1"/>
  <c r="AX159" i="1"/>
  <c r="AY159" i="1"/>
  <c r="BB159" i="1"/>
  <c r="T159" i="1"/>
  <c r="L159" i="1"/>
  <c r="BH159" i="1"/>
  <c r="BI159" i="1"/>
  <c r="BJ159" i="1"/>
  <c r="BE159" i="1"/>
  <c r="M159" i="1"/>
  <c r="BG159" i="1"/>
  <c r="BF159" i="1"/>
  <c r="AZ159" i="1"/>
  <c r="BA159" i="1"/>
  <c r="BC159" i="1"/>
  <c r="BD159" i="1"/>
  <c r="O159" i="1"/>
  <c r="N159" i="1"/>
  <c r="AQ158" i="1"/>
  <c r="K158" i="1"/>
  <c r="AR158" i="1"/>
  <c r="AU158" i="1"/>
  <c r="AT158" i="1"/>
  <c r="AS158" i="1"/>
  <c r="R158" i="1"/>
  <c r="AV158" i="1"/>
  <c r="P158" i="1"/>
  <c r="AW158" i="1"/>
  <c r="AX158" i="1"/>
  <c r="AY158" i="1"/>
  <c r="BB158" i="1"/>
  <c r="T158" i="1"/>
  <c r="L158" i="1"/>
  <c r="BH158" i="1"/>
  <c r="BI158" i="1"/>
  <c r="BJ158" i="1"/>
  <c r="BE158" i="1"/>
  <c r="M158" i="1"/>
  <c r="BG158" i="1"/>
  <c r="BF158" i="1"/>
  <c r="AZ158" i="1"/>
  <c r="BA158" i="1"/>
  <c r="BC158" i="1"/>
  <c r="BD158" i="1"/>
  <c r="O158" i="1"/>
  <c r="N158" i="1"/>
  <c r="AQ157" i="1"/>
  <c r="K157" i="1"/>
  <c r="AR157" i="1"/>
  <c r="AU157" i="1"/>
  <c r="AT157" i="1"/>
  <c r="AS157" i="1"/>
  <c r="R157" i="1"/>
  <c r="AV157" i="1"/>
  <c r="P157" i="1"/>
  <c r="AW157" i="1"/>
  <c r="AX157" i="1"/>
  <c r="AY157" i="1"/>
  <c r="BB157" i="1"/>
  <c r="T157" i="1"/>
  <c r="L157" i="1"/>
  <c r="BH157" i="1"/>
  <c r="BI157" i="1"/>
  <c r="BJ157" i="1"/>
  <c r="BE157" i="1"/>
  <c r="M157" i="1"/>
  <c r="BG157" i="1"/>
  <c r="BF157" i="1"/>
  <c r="AZ157" i="1"/>
  <c r="BA157" i="1"/>
  <c r="BC157" i="1"/>
  <c r="BD157" i="1"/>
  <c r="O157" i="1"/>
  <c r="N157" i="1"/>
  <c r="AQ156" i="1"/>
  <c r="K156" i="1"/>
  <c r="AR156" i="1"/>
  <c r="AU156" i="1"/>
  <c r="AT156" i="1"/>
  <c r="AS156" i="1"/>
  <c r="R156" i="1"/>
  <c r="AV156" i="1"/>
  <c r="P156" i="1"/>
  <c r="AW156" i="1"/>
  <c r="AX156" i="1"/>
  <c r="AY156" i="1"/>
  <c r="BB156" i="1"/>
  <c r="T156" i="1"/>
  <c r="L156" i="1"/>
  <c r="BH156" i="1"/>
  <c r="BI156" i="1"/>
  <c r="BJ156" i="1"/>
  <c r="BE156" i="1"/>
  <c r="M156" i="1"/>
  <c r="BG156" i="1"/>
  <c r="BF156" i="1"/>
  <c r="AZ156" i="1"/>
  <c r="BA156" i="1"/>
  <c r="BC156" i="1"/>
  <c r="BD156" i="1"/>
  <c r="O156" i="1"/>
  <c r="N156" i="1"/>
  <c r="AQ155" i="1"/>
  <c r="K155" i="1"/>
  <c r="AR155" i="1"/>
  <c r="AU155" i="1"/>
  <c r="AT155" i="1"/>
  <c r="AS155" i="1"/>
  <c r="R155" i="1"/>
  <c r="AV155" i="1"/>
  <c r="P155" i="1"/>
  <c r="AW155" i="1"/>
  <c r="AX155" i="1"/>
  <c r="AY155" i="1"/>
  <c r="BB155" i="1"/>
  <c r="T155" i="1"/>
  <c r="L155" i="1"/>
  <c r="BH155" i="1"/>
  <c r="BI155" i="1"/>
  <c r="BJ155" i="1"/>
  <c r="BE155" i="1"/>
  <c r="M155" i="1"/>
  <c r="BG155" i="1"/>
  <c r="BF155" i="1"/>
  <c r="AZ155" i="1"/>
  <c r="BA155" i="1"/>
  <c r="BC155" i="1"/>
  <c r="BD155" i="1"/>
  <c r="O155" i="1"/>
  <c r="N155" i="1"/>
  <c r="AQ154" i="1"/>
  <c r="K154" i="1"/>
  <c r="AR154" i="1"/>
  <c r="AU154" i="1"/>
  <c r="AT154" i="1"/>
  <c r="AS154" i="1"/>
  <c r="R154" i="1"/>
  <c r="AV154" i="1"/>
  <c r="P154" i="1"/>
  <c r="AW154" i="1"/>
  <c r="AX154" i="1"/>
  <c r="AY154" i="1"/>
  <c r="BB154" i="1"/>
  <c r="T154" i="1"/>
  <c r="L154" i="1"/>
  <c r="BH154" i="1"/>
  <c r="BI154" i="1"/>
  <c r="BJ154" i="1"/>
  <c r="BE154" i="1"/>
  <c r="M154" i="1"/>
  <c r="BG154" i="1"/>
  <c r="BF154" i="1"/>
  <c r="AZ154" i="1"/>
  <c r="BA154" i="1"/>
  <c r="BC154" i="1"/>
  <c r="BD154" i="1"/>
  <c r="O154" i="1"/>
  <c r="N154" i="1"/>
  <c r="AQ153" i="1"/>
  <c r="K153" i="1"/>
  <c r="AR153" i="1"/>
  <c r="AU153" i="1"/>
  <c r="AT153" i="1"/>
  <c r="AS153" i="1"/>
  <c r="R153" i="1"/>
  <c r="AV153" i="1"/>
  <c r="P153" i="1"/>
  <c r="AW153" i="1"/>
  <c r="AX153" i="1"/>
  <c r="AY153" i="1"/>
  <c r="BB153" i="1"/>
  <c r="T153" i="1"/>
  <c r="L153" i="1"/>
  <c r="BH153" i="1"/>
  <c r="BI153" i="1"/>
  <c r="BJ153" i="1"/>
  <c r="BE153" i="1"/>
  <c r="M153" i="1"/>
  <c r="BG153" i="1"/>
  <c r="BF153" i="1"/>
  <c r="AZ153" i="1"/>
  <c r="BA153" i="1"/>
  <c r="BC153" i="1"/>
  <c r="BD153" i="1"/>
  <c r="O153" i="1"/>
  <c r="N153" i="1"/>
  <c r="AQ152" i="1"/>
  <c r="K152" i="1"/>
  <c r="AR152" i="1"/>
  <c r="AU152" i="1"/>
  <c r="AT152" i="1"/>
  <c r="AS152" i="1"/>
  <c r="R152" i="1"/>
  <c r="AV152" i="1"/>
  <c r="P152" i="1"/>
  <c r="AW152" i="1"/>
  <c r="AX152" i="1"/>
  <c r="AY152" i="1"/>
  <c r="BB152" i="1"/>
  <c r="T152" i="1"/>
  <c r="L152" i="1"/>
  <c r="BH152" i="1"/>
  <c r="BI152" i="1"/>
  <c r="BJ152" i="1"/>
  <c r="BE152" i="1"/>
  <c r="M152" i="1"/>
  <c r="BG152" i="1"/>
  <c r="BF152" i="1"/>
  <c r="AZ152" i="1"/>
  <c r="BA152" i="1"/>
  <c r="BC152" i="1"/>
  <c r="BD152" i="1"/>
  <c r="O152" i="1"/>
  <c r="N152" i="1"/>
  <c r="AQ151" i="1"/>
  <c r="K151" i="1"/>
  <c r="AR151" i="1"/>
  <c r="AU151" i="1"/>
  <c r="AT151" i="1"/>
  <c r="AS151" i="1"/>
  <c r="R151" i="1"/>
  <c r="AV151" i="1"/>
  <c r="P151" i="1"/>
  <c r="AW151" i="1"/>
  <c r="AX151" i="1"/>
  <c r="AY151" i="1"/>
  <c r="BB151" i="1"/>
  <c r="T151" i="1"/>
  <c r="L151" i="1"/>
  <c r="BH151" i="1"/>
  <c r="BI151" i="1"/>
  <c r="BJ151" i="1"/>
  <c r="BE151" i="1"/>
  <c r="M151" i="1"/>
  <c r="BG151" i="1"/>
  <c r="BF151" i="1"/>
  <c r="AZ151" i="1"/>
  <c r="BA151" i="1"/>
  <c r="BC151" i="1"/>
  <c r="BD151" i="1"/>
  <c r="O151" i="1"/>
  <c r="N151" i="1"/>
  <c r="AQ205" i="1"/>
  <c r="K205" i="1"/>
  <c r="AR205" i="1"/>
  <c r="AU205" i="1"/>
  <c r="AT205" i="1"/>
  <c r="AS205" i="1"/>
  <c r="R205" i="1"/>
  <c r="AV205" i="1"/>
  <c r="P205" i="1"/>
  <c r="AW205" i="1"/>
  <c r="AX205" i="1"/>
  <c r="AY205" i="1"/>
  <c r="BB205" i="1"/>
  <c r="T205" i="1"/>
  <c r="L205" i="1"/>
  <c r="BH205" i="1"/>
  <c r="BI205" i="1"/>
  <c r="BJ205" i="1"/>
  <c r="BE205" i="1"/>
  <c r="M205" i="1"/>
  <c r="BG205" i="1"/>
  <c r="BF205" i="1"/>
  <c r="AZ205" i="1"/>
  <c r="BA205" i="1"/>
  <c r="BC205" i="1"/>
  <c r="BD205" i="1"/>
  <c r="O205" i="1"/>
  <c r="N205" i="1"/>
  <c r="AQ204" i="1"/>
  <c r="K204" i="1"/>
  <c r="AR204" i="1"/>
  <c r="AU204" i="1"/>
  <c r="AT204" i="1"/>
  <c r="AS204" i="1"/>
  <c r="R204" i="1"/>
  <c r="AV204" i="1"/>
  <c r="P204" i="1"/>
  <c r="AW204" i="1"/>
  <c r="AX204" i="1"/>
  <c r="AY204" i="1"/>
  <c r="BB204" i="1"/>
  <c r="T204" i="1"/>
  <c r="L204" i="1"/>
  <c r="BH204" i="1"/>
  <c r="BI204" i="1"/>
  <c r="BJ204" i="1"/>
  <c r="BE204" i="1"/>
  <c r="M204" i="1"/>
  <c r="BG204" i="1"/>
  <c r="BF204" i="1"/>
  <c r="AZ204" i="1"/>
  <c r="BA204" i="1"/>
  <c r="BC204" i="1"/>
  <c r="BD204" i="1"/>
  <c r="O204" i="1"/>
  <c r="N204" i="1"/>
  <c r="AQ203" i="1"/>
  <c r="K203" i="1"/>
  <c r="AR203" i="1"/>
  <c r="AU203" i="1"/>
  <c r="AT203" i="1"/>
  <c r="AS203" i="1"/>
  <c r="R203" i="1"/>
  <c r="AV203" i="1"/>
  <c r="P203" i="1"/>
  <c r="AW203" i="1"/>
  <c r="AX203" i="1"/>
  <c r="AY203" i="1"/>
  <c r="BB203" i="1"/>
  <c r="T203" i="1"/>
  <c r="L203" i="1"/>
  <c r="BH203" i="1"/>
  <c r="BI203" i="1"/>
  <c r="BJ203" i="1"/>
  <c r="BE203" i="1"/>
  <c r="M203" i="1"/>
  <c r="BG203" i="1"/>
  <c r="BF203" i="1"/>
  <c r="AZ203" i="1"/>
  <c r="BA203" i="1"/>
  <c r="BC203" i="1"/>
  <c r="BD203" i="1"/>
  <c r="O203" i="1"/>
  <c r="N203" i="1"/>
  <c r="AQ202" i="1"/>
  <c r="K202" i="1"/>
  <c r="AR202" i="1"/>
  <c r="AU202" i="1"/>
  <c r="AT202" i="1"/>
  <c r="AS202" i="1"/>
  <c r="R202" i="1"/>
  <c r="AV202" i="1"/>
  <c r="P202" i="1"/>
  <c r="AW202" i="1"/>
  <c r="AX202" i="1"/>
  <c r="AY202" i="1"/>
  <c r="BB202" i="1"/>
  <c r="T202" i="1"/>
  <c r="L202" i="1"/>
  <c r="BH202" i="1"/>
  <c r="BI202" i="1"/>
  <c r="BJ202" i="1"/>
  <c r="BE202" i="1"/>
  <c r="M202" i="1"/>
  <c r="BG202" i="1"/>
  <c r="BF202" i="1"/>
  <c r="AZ202" i="1"/>
  <c r="BA202" i="1"/>
  <c r="BC202" i="1"/>
  <c r="BD202" i="1"/>
  <c r="O202" i="1"/>
  <c r="N202" i="1"/>
  <c r="AQ201" i="1"/>
  <c r="K201" i="1"/>
  <c r="AR201" i="1"/>
  <c r="AU201" i="1"/>
  <c r="AT201" i="1"/>
  <c r="AS201" i="1"/>
  <c r="R201" i="1"/>
  <c r="AV201" i="1"/>
  <c r="P201" i="1"/>
  <c r="AW201" i="1"/>
  <c r="AX201" i="1"/>
  <c r="AY201" i="1"/>
  <c r="BB201" i="1"/>
  <c r="T201" i="1"/>
  <c r="L201" i="1"/>
  <c r="BH201" i="1"/>
  <c r="BI201" i="1"/>
  <c r="BJ201" i="1"/>
  <c r="BE201" i="1"/>
  <c r="M201" i="1"/>
  <c r="BG201" i="1"/>
  <c r="BF201" i="1"/>
  <c r="AZ201" i="1"/>
  <c r="BA201" i="1"/>
  <c r="BC201" i="1"/>
  <c r="BD201" i="1"/>
  <c r="O201" i="1"/>
  <c r="N201" i="1"/>
  <c r="AQ200" i="1"/>
  <c r="K200" i="1"/>
  <c r="AR200" i="1"/>
  <c r="AU200" i="1"/>
  <c r="AT200" i="1"/>
  <c r="AS200" i="1"/>
  <c r="R200" i="1"/>
  <c r="AV200" i="1"/>
  <c r="P200" i="1"/>
  <c r="AW200" i="1"/>
  <c r="AX200" i="1"/>
  <c r="AY200" i="1"/>
  <c r="BB200" i="1"/>
  <c r="T200" i="1"/>
  <c r="L200" i="1"/>
  <c r="BH200" i="1"/>
  <c r="BI200" i="1"/>
  <c r="BJ200" i="1"/>
  <c r="BE200" i="1"/>
  <c r="M200" i="1"/>
  <c r="BG200" i="1"/>
  <c r="BF200" i="1"/>
  <c r="AZ200" i="1"/>
  <c r="BA200" i="1"/>
  <c r="BC200" i="1"/>
  <c r="BD200" i="1"/>
  <c r="O200" i="1"/>
  <c r="N200" i="1"/>
  <c r="AQ199" i="1"/>
  <c r="K199" i="1"/>
  <c r="AR199" i="1"/>
  <c r="AU199" i="1"/>
  <c r="AT199" i="1"/>
  <c r="AS199" i="1"/>
  <c r="R199" i="1"/>
  <c r="AV199" i="1"/>
  <c r="P199" i="1"/>
  <c r="AW199" i="1"/>
  <c r="AX199" i="1"/>
  <c r="AY199" i="1"/>
  <c r="BB199" i="1"/>
  <c r="T199" i="1"/>
  <c r="L199" i="1"/>
  <c r="BH199" i="1"/>
  <c r="BI199" i="1"/>
  <c r="BJ199" i="1"/>
  <c r="BE199" i="1"/>
  <c r="M199" i="1"/>
  <c r="BG199" i="1"/>
  <c r="BF199" i="1"/>
  <c r="AZ199" i="1"/>
  <c r="BA199" i="1"/>
  <c r="BC199" i="1"/>
  <c r="BD199" i="1"/>
  <c r="O199" i="1"/>
  <c r="N199" i="1"/>
  <c r="AQ198" i="1"/>
  <c r="K198" i="1"/>
  <c r="AR198" i="1"/>
  <c r="AU198" i="1"/>
  <c r="AT198" i="1"/>
  <c r="AS198" i="1"/>
  <c r="R198" i="1"/>
  <c r="AV198" i="1"/>
  <c r="P198" i="1"/>
  <c r="AW198" i="1"/>
  <c r="AX198" i="1"/>
  <c r="AY198" i="1"/>
  <c r="BB198" i="1"/>
  <c r="T198" i="1"/>
  <c r="L198" i="1"/>
  <c r="BH198" i="1"/>
  <c r="BI198" i="1"/>
  <c r="BJ198" i="1"/>
  <c r="BE198" i="1"/>
  <c r="M198" i="1"/>
  <c r="BG198" i="1"/>
  <c r="BF198" i="1"/>
  <c r="AZ198" i="1"/>
  <c r="BA198" i="1"/>
  <c r="BC198" i="1"/>
  <c r="BD198" i="1"/>
  <c r="O198" i="1"/>
  <c r="N198" i="1"/>
  <c r="AQ150" i="1"/>
  <c r="K150" i="1"/>
  <c r="AR150" i="1"/>
  <c r="AU150" i="1"/>
  <c r="AT150" i="1"/>
  <c r="AS150" i="1"/>
  <c r="R150" i="1"/>
  <c r="AV150" i="1"/>
  <c r="P150" i="1"/>
  <c r="AW150" i="1"/>
  <c r="AX150" i="1"/>
  <c r="AY150" i="1"/>
  <c r="BB150" i="1"/>
  <c r="T150" i="1"/>
  <c r="L150" i="1"/>
  <c r="BH150" i="1"/>
  <c r="BI150" i="1"/>
  <c r="BJ150" i="1"/>
  <c r="BE150" i="1"/>
  <c r="M150" i="1"/>
  <c r="BG150" i="1"/>
  <c r="BF150" i="1"/>
  <c r="AZ150" i="1"/>
  <c r="BA150" i="1"/>
  <c r="BC150" i="1"/>
  <c r="BD150" i="1"/>
  <c r="O150" i="1"/>
  <c r="N150" i="1"/>
  <c r="AQ149" i="1"/>
  <c r="K149" i="1"/>
  <c r="AR149" i="1"/>
  <c r="AU149" i="1"/>
  <c r="AT149" i="1"/>
  <c r="AS149" i="1"/>
  <c r="R149" i="1"/>
  <c r="AV149" i="1"/>
  <c r="P149" i="1"/>
  <c r="AW149" i="1"/>
  <c r="AX149" i="1"/>
  <c r="AY149" i="1"/>
  <c r="BB149" i="1"/>
  <c r="T149" i="1"/>
  <c r="L149" i="1"/>
  <c r="BH149" i="1"/>
  <c r="BI149" i="1"/>
  <c r="BJ149" i="1"/>
  <c r="BE149" i="1"/>
  <c r="M149" i="1"/>
  <c r="BG149" i="1"/>
  <c r="BF149" i="1"/>
  <c r="AZ149" i="1"/>
  <c r="BA149" i="1"/>
  <c r="BC149" i="1"/>
  <c r="BD149" i="1"/>
  <c r="O149" i="1"/>
  <c r="N149" i="1"/>
  <c r="AQ148" i="1"/>
  <c r="K148" i="1"/>
  <c r="AR148" i="1"/>
  <c r="AU148" i="1"/>
  <c r="AT148" i="1"/>
  <c r="AS148" i="1"/>
  <c r="R148" i="1"/>
  <c r="AV148" i="1"/>
  <c r="P148" i="1"/>
  <c r="AW148" i="1"/>
  <c r="AX148" i="1"/>
  <c r="AY148" i="1"/>
  <c r="BB148" i="1"/>
  <c r="T148" i="1"/>
  <c r="L148" i="1"/>
  <c r="BH148" i="1"/>
  <c r="BI148" i="1"/>
  <c r="BJ148" i="1"/>
  <c r="BE148" i="1"/>
  <c r="M148" i="1"/>
  <c r="BG148" i="1"/>
  <c r="BF148" i="1"/>
  <c r="AZ148" i="1"/>
  <c r="BA148" i="1"/>
  <c r="BC148" i="1"/>
  <c r="BD148" i="1"/>
  <c r="O148" i="1"/>
  <c r="N148" i="1"/>
  <c r="AQ147" i="1"/>
  <c r="K147" i="1"/>
  <c r="AR147" i="1"/>
  <c r="AU147" i="1"/>
  <c r="AT147" i="1"/>
  <c r="AS147" i="1"/>
  <c r="R147" i="1"/>
  <c r="AV147" i="1"/>
  <c r="P147" i="1"/>
  <c r="AW147" i="1"/>
  <c r="AX147" i="1"/>
  <c r="AY147" i="1"/>
  <c r="BB147" i="1"/>
  <c r="T147" i="1"/>
  <c r="L147" i="1"/>
  <c r="BH147" i="1"/>
  <c r="BI147" i="1"/>
  <c r="BJ147" i="1"/>
  <c r="BE147" i="1"/>
  <c r="M147" i="1"/>
  <c r="BG147" i="1"/>
  <c r="BF147" i="1"/>
  <c r="AZ147" i="1"/>
  <c r="BA147" i="1"/>
  <c r="BC147" i="1"/>
  <c r="BD147" i="1"/>
  <c r="O147" i="1"/>
  <c r="N147" i="1"/>
  <c r="AQ146" i="1"/>
  <c r="K146" i="1"/>
  <c r="AR146" i="1"/>
  <c r="AU146" i="1"/>
  <c r="AT146" i="1"/>
  <c r="AS146" i="1"/>
  <c r="R146" i="1"/>
  <c r="AV146" i="1"/>
  <c r="P146" i="1"/>
  <c r="AW146" i="1"/>
  <c r="AX146" i="1"/>
  <c r="AY146" i="1"/>
  <c r="BB146" i="1"/>
  <c r="T146" i="1"/>
  <c r="L146" i="1"/>
  <c r="BH146" i="1"/>
  <c r="BI146" i="1"/>
  <c r="BJ146" i="1"/>
  <c r="BE146" i="1"/>
  <c r="M146" i="1"/>
  <c r="BG146" i="1"/>
  <c r="BF146" i="1"/>
  <c r="AZ146" i="1"/>
  <c r="BA146" i="1"/>
  <c r="BC146" i="1"/>
  <c r="BD146" i="1"/>
  <c r="O146" i="1"/>
  <c r="N146" i="1"/>
  <c r="AQ145" i="1"/>
  <c r="K145" i="1"/>
  <c r="AR145" i="1"/>
  <c r="AU145" i="1"/>
  <c r="AT145" i="1"/>
  <c r="AS145" i="1"/>
  <c r="R145" i="1"/>
  <c r="AV145" i="1"/>
  <c r="P145" i="1"/>
  <c r="AW145" i="1"/>
  <c r="AX145" i="1"/>
  <c r="AY145" i="1"/>
  <c r="BB145" i="1"/>
  <c r="T145" i="1"/>
  <c r="L145" i="1"/>
  <c r="BH145" i="1"/>
  <c r="BI145" i="1"/>
  <c r="BJ145" i="1"/>
  <c r="BE145" i="1"/>
  <c r="M145" i="1"/>
  <c r="BG145" i="1"/>
  <c r="BF145" i="1"/>
  <c r="AZ145" i="1"/>
  <c r="BA145" i="1"/>
  <c r="BC145" i="1"/>
  <c r="BD145" i="1"/>
  <c r="O145" i="1"/>
  <c r="N145" i="1"/>
  <c r="AQ197" i="1"/>
  <c r="K197" i="1"/>
  <c r="AR197" i="1"/>
  <c r="AU197" i="1"/>
  <c r="AT197" i="1"/>
  <c r="AS197" i="1"/>
  <c r="R197" i="1"/>
  <c r="AV197" i="1"/>
  <c r="P197" i="1"/>
  <c r="AW197" i="1"/>
  <c r="AX197" i="1"/>
  <c r="AY197" i="1"/>
  <c r="BB197" i="1"/>
  <c r="T197" i="1"/>
  <c r="L197" i="1"/>
  <c r="BH197" i="1"/>
  <c r="BI197" i="1"/>
  <c r="BJ197" i="1"/>
  <c r="BE197" i="1"/>
  <c r="M197" i="1"/>
  <c r="BG197" i="1"/>
  <c r="BF197" i="1"/>
  <c r="AZ197" i="1"/>
  <c r="BA197" i="1"/>
  <c r="BC197" i="1"/>
  <c r="BD197" i="1"/>
  <c r="O197" i="1"/>
  <c r="N197" i="1"/>
  <c r="AQ196" i="1"/>
  <c r="K196" i="1"/>
  <c r="AR196" i="1"/>
  <c r="AU196" i="1"/>
  <c r="AT196" i="1"/>
  <c r="AS196" i="1"/>
  <c r="R196" i="1"/>
  <c r="AV196" i="1"/>
  <c r="P196" i="1"/>
  <c r="AW196" i="1"/>
  <c r="AX196" i="1"/>
  <c r="AY196" i="1"/>
  <c r="BB196" i="1"/>
  <c r="T196" i="1"/>
  <c r="L196" i="1"/>
  <c r="BH196" i="1"/>
  <c r="BI196" i="1"/>
  <c r="BJ196" i="1"/>
  <c r="BE196" i="1"/>
  <c r="M196" i="1"/>
  <c r="BG196" i="1"/>
  <c r="BF196" i="1"/>
  <c r="AZ196" i="1"/>
  <c r="BA196" i="1"/>
  <c r="BC196" i="1"/>
  <c r="BD196" i="1"/>
  <c r="O196" i="1"/>
  <c r="N196" i="1"/>
  <c r="AQ195" i="1"/>
  <c r="K195" i="1"/>
  <c r="AR195" i="1"/>
  <c r="AU195" i="1"/>
  <c r="AT195" i="1"/>
  <c r="AS195" i="1"/>
  <c r="R195" i="1"/>
  <c r="AV195" i="1"/>
  <c r="P195" i="1"/>
  <c r="AW195" i="1"/>
  <c r="AX195" i="1"/>
  <c r="AY195" i="1"/>
  <c r="BB195" i="1"/>
  <c r="T195" i="1"/>
  <c r="L195" i="1"/>
  <c r="BH195" i="1"/>
  <c r="BI195" i="1"/>
  <c r="BJ195" i="1"/>
  <c r="BE195" i="1"/>
  <c r="M195" i="1"/>
  <c r="BG195" i="1"/>
  <c r="BF195" i="1"/>
  <c r="AZ195" i="1"/>
  <c r="BA195" i="1"/>
  <c r="BC195" i="1"/>
  <c r="BD195" i="1"/>
  <c r="O195" i="1"/>
  <c r="N195" i="1"/>
  <c r="AQ194" i="1"/>
  <c r="K194" i="1"/>
  <c r="AR194" i="1"/>
  <c r="AU194" i="1"/>
  <c r="AT194" i="1"/>
  <c r="AS194" i="1"/>
  <c r="R194" i="1"/>
  <c r="AV194" i="1"/>
  <c r="P194" i="1"/>
  <c r="AW194" i="1"/>
  <c r="AX194" i="1"/>
  <c r="AY194" i="1"/>
  <c r="BB194" i="1"/>
  <c r="T194" i="1"/>
  <c r="L194" i="1"/>
  <c r="BH194" i="1"/>
  <c r="BI194" i="1"/>
  <c r="BJ194" i="1"/>
  <c r="BE194" i="1"/>
  <c r="M194" i="1"/>
  <c r="BG194" i="1"/>
  <c r="BF194" i="1"/>
  <c r="AZ194" i="1"/>
  <c r="BA194" i="1"/>
  <c r="BC194" i="1"/>
  <c r="BD194" i="1"/>
  <c r="O194" i="1"/>
  <c r="N194" i="1"/>
  <c r="AQ193" i="1"/>
  <c r="K193" i="1"/>
  <c r="AR193" i="1"/>
  <c r="AU193" i="1"/>
  <c r="AT193" i="1"/>
  <c r="AS193" i="1"/>
  <c r="R193" i="1"/>
  <c r="AV193" i="1"/>
  <c r="P193" i="1"/>
  <c r="AW193" i="1"/>
  <c r="AX193" i="1"/>
  <c r="AY193" i="1"/>
  <c r="BB193" i="1"/>
  <c r="T193" i="1"/>
  <c r="L193" i="1"/>
  <c r="BH193" i="1"/>
  <c r="BI193" i="1"/>
  <c r="BJ193" i="1"/>
  <c r="BE193" i="1"/>
  <c r="M193" i="1"/>
  <c r="BG193" i="1"/>
  <c r="BF193" i="1"/>
  <c r="AZ193" i="1"/>
  <c r="BA193" i="1"/>
  <c r="BC193" i="1"/>
  <c r="BD193" i="1"/>
  <c r="O193" i="1"/>
  <c r="N193" i="1"/>
  <c r="AQ192" i="1"/>
  <c r="K192" i="1"/>
  <c r="AR192" i="1"/>
  <c r="AU192" i="1"/>
  <c r="AT192" i="1"/>
  <c r="AS192" i="1"/>
  <c r="R192" i="1"/>
  <c r="AV192" i="1"/>
  <c r="P192" i="1"/>
  <c r="AW192" i="1"/>
  <c r="AX192" i="1"/>
  <c r="AY192" i="1"/>
  <c r="BB192" i="1"/>
  <c r="T192" i="1"/>
  <c r="L192" i="1"/>
  <c r="BH192" i="1"/>
  <c r="BI192" i="1"/>
  <c r="BJ192" i="1"/>
  <c r="BE192" i="1"/>
  <c r="M192" i="1"/>
  <c r="BG192" i="1"/>
  <c r="BF192" i="1"/>
  <c r="AZ192" i="1"/>
  <c r="BA192" i="1"/>
  <c r="BC192" i="1"/>
  <c r="BD192" i="1"/>
  <c r="O192" i="1"/>
  <c r="N192" i="1"/>
  <c r="AQ191" i="1"/>
  <c r="K191" i="1"/>
  <c r="AR191" i="1"/>
  <c r="AU191" i="1"/>
  <c r="AT191" i="1"/>
  <c r="AS191" i="1"/>
  <c r="R191" i="1"/>
  <c r="AV191" i="1"/>
  <c r="P191" i="1"/>
  <c r="AW191" i="1"/>
  <c r="AX191" i="1"/>
  <c r="AY191" i="1"/>
  <c r="BB191" i="1"/>
  <c r="T191" i="1"/>
  <c r="L191" i="1"/>
  <c r="BH191" i="1"/>
  <c r="BI191" i="1"/>
  <c r="BJ191" i="1"/>
  <c r="BE191" i="1"/>
  <c r="M191" i="1"/>
  <c r="BG191" i="1"/>
  <c r="BF191" i="1"/>
  <c r="AZ191" i="1"/>
  <c r="BA191" i="1"/>
  <c r="BC191" i="1"/>
  <c r="BD191" i="1"/>
  <c r="O191" i="1"/>
  <c r="N191" i="1"/>
  <c r="AQ190" i="1"/>
  <c r="K190" i="1"/>
  <c r="AR190" i="1"/>
  <c r="AU190" i="1"/>
  <c r="AT190" i="1"/>
  <c r="AS190" i="1"/>
  <c r="R190" i="1"/>
  <c r="AV190" i="1"/>
  <c r="P190" i="1"/>
  <c r="AW190" i="1"/>
  <c r="AX190" i="1"/>
  <c r="AY190" i="1"/>
  <c r="BB190" i="1"/>
  <c r="T190" i="1"/>
  <c r="L190" i="1"/>
  <c r="BH190" i="1"/>
  <c r="BI190" i="1"/>
  <c r="BJ190" i="1"/>
  <c r="BE190" i="1"/>
  <c r="M190" i="1"/>
  <c r="BG190" i="1"/>
  <c r="BF190" i="1"/>
  <c r="AZ190" i="1"/>
  <c r="BA190" i="1"/>
  <c r="BC190" i="1"/>
  <c r="BD190" i="1"/>
  <c r="O190" i="1"/>
  <c r="N190" i="1"/>
  <c r="AQ189" i="1"/>
  <c r="K189" i="1"/>
  <c r="AR189" i="1"/>
  <c r="AU189" i="1"/>
  <c r="AT189" i="1"/>
  <c r="AS189" i="1"/>
  <c r="R189" i="1"/>
  <c r="AV189" i="1"/>
  <c r="P189" i="1"/>
  <c r="AW189" i="1"/>
  <c r="AX189" i="1"/>
  <c r="AY189" i="1"/>
  <c r="BB189" i="1"/>
  <c r="T189" i="1"/>
  <c r="L189" i="1"/>
  <c r="BH189" i="1"/>
  <c r="BI189" i="1"/>
  <c r="BJ189" i="1"/>
  <c r="BE189" i="1"/>
  <c r="M189" i="1"/>
  <c r="BG189" i="1"/>
  <c r="BF189" i="1"/>
  <c r="AZ189" i="1"/>
  <c r="BA189" i="1"/>
  <c r="BC189" i="1"/>
  <c r="BD189" i="1"/>
  <c r="O189" i="1"/>
  <c r="N189" i="1"/>
  <c r="AQ188" i="1"/>
  <c r="K188" i="1"/>
  <c r="AR188" i="1"/>
  <c r="AU188" i="1"/>
  <c r="AT188" i="1"/>
  <c r="AS188" i="1"/>
  <c r="R188" i="1"/>
  <c r="AV188" i="1"/>
  <c r="P188" i="1"/>
  <c r="AW188" i="1"/>
  <c r="AX188" i="1"/>
  <c r="AY188" i="1"/>
  <c r="BB188" i="1"/>
  <c r="T188" i="1"/>
  <c r="L188" i="1"/>
  <c r="BH188" i="1"/>
  <c r="BI188" i="1"/>
  <c r="BJ188" i="1"/>
  <c r="BE188" i="1"/>
  <c r="M188" i="1"/>
  <c r="BG188" i="1"/>
  <c r="BF188" i="1"/>
  <c r="AZ188" i="1"/>
  <c r="BA188" i="1"/>
  <c r="BC188" i="1"/>
  <c r="BD188" i="1"/>
  <c r="O188" i="1"/>
  <c r="N188" i="1"/>
  <c r="AQ187" i="1"/>
  <c r="K187" i="1"/>
  <c r="AR187" i="1"/>
  <c r="AU187" i="1"/>
  <c r="AT187" i="1"/>
  <c r="AS187" i="1"/>
  <c r="R187" i="1"/>
  <c r="AV187" i="1"/>
  <c r="P187" i="1"/>
  <c r="AW187" i="1"/>
  <c r="AX187" i="1"/>
  <c r="AY187" i="1"/>
  <c r="BB187" i="1"/>
  <c r="T187" i="1"/>
  <c r="L187" i="1"/>
  <c r="BH187" i="1"/>
  <c r="BI187" i="1"/>
  <c r="BJ187" i="1"/>
  <c r="BE187" i="1"/>
  <c r="M187" i="1"/>
  <c r="BG187" i="1"/>
  <c r="BF187" i="1"/>
  <c r="AZ187" i="1"/>
  <c r="BA187" i="1"/>
  <c r="BC187" i="1"/>
  <c r="BD187" i="1"/>
  <c r="O187" i="1"/>
  <c r="N187" i="1"/>
  <c r="AQ186" i="1"/>
  <c r="K186" i="1"/>
  <c r="AR186" i="1"/>
  <c r="AU186" i="1"/>
  <c r="AT186" i="1"/>
  <c r="AS186" i="1"/>
  <c r="R186" i="1"/>
  <c r="AV186" i="1"/>
  <c r="P186" i="1"/>
  <c r="AW186" i="1"/>
  <c r="AX186" i="1"/>
  <c r="AY186" i="1"/>
  <c r="BB186" i="1"/>
  <c r="T186" i="1"/>
  <c r="L186" i="1"/>
  <c r="BH186" i="1"/>
  <c r="BI186" i="1"/>
  <c r="BJ186" i="1"/>
  <c r="BE186" i="1"/>
  <c r="M186" i="1"/>
  <c r="BG186" i="1"/>
  <c r="BF186" i="1"/>
  <c r="AZ186" i="1"/>
  <c r="BA186" i="1"/>
  <c r="BC186" i="1"/>
  <c r="BD186" i="1"/>
  <c r="O186" i="1"/>
  <c r="N186" i="1"/>
  <c r="AQ144" i="1"/>
  <c r="K144" i="1"/>
  <c r="AR144" i="1"/>
  <c r="AU144" i="1"/>
  <c r="AT144" i="1"/>
  <c r="AS144" i="1"/>
  <c r="R144" i="1"/>
  <c r="AV144" i="1"/>
  <c r="P144" i="1"/>
  <c r="AW144" i="1"/>
  <c r="AX144" i="1"/>
  <c r="AY144" i="1"/>
  <c r="BB144" i="1"/>
  <c r="T144" i="1"/>
  <c r="L144" i="1"/>
  <c r="BH144" i="1"/>
  <c r="BI144" i="1"/>
  <c r="BJ144" i="1"/>
  <c r="BE144" i="1"/>
  <c r="M144" i="1"/>
  <c r="BG144" i="1"/>
  <c r="BF144" i="1"/>
  <c r="AZ144" i="1"/>
  <c r="BA144" i="1"/>
  <c r="BC144" i="1"/>
  <c r="BD144" i="1"/>
  <c r="O144" i="1"/>
  <c r="N144" i="1"/>
  <c r="AQ143" i="1"/>
  <c r="K143" i="1"/>
  <c r="AR143" i="1"/>
  <c r="AU143" i="1"/>
  <c r="AT143" i="1"/>
  <c r="AS143" i="1"/>
  <c r="R143" i="1"/>
  <c r="AV143" i="1"/>
  <c r="P143" i="1"/>
  <c r="AW143" i="1"/>
  <c r="AX143" i="1"/>
  <c r="AY143" i="1"/>
  <c r="BB143" i="1"/>
  <c r="T143" i="1"/>
  <c r="L143" i="1"/>
  <c r="BH143" i="1"/>
  <c r="BI143" i="1"/>
  <c r="BJ143" i="1"/>
  <c r="BE143" i="1"/>
  <c r="M143" i="1"/>
  <c r="BG143" i="1"/>
  <c r="BF143" i="1"/>
  <c r="AZ143" i="1"/>
  <c r="BA143" i="1"/>
  <c r="BC143" i="1"/>
  <c r="BD143" i="1"/>
  <c r="O143" i="1"/>
  <c r="N143" i="1"/>
  <c r="AQ142" i="1"/>
  <c r="K142" i="1"/>
  <c r="AR142" i="1"/>
  <c r="AU142" i="1"/>
  <c r="AT142" i="1"/>
  <c r="AS142" i="1"/>
  <c r="R142" i="1"/>
  <c r="AV142" i="1"/>
  <c r="P142" i="1"/>
  <c r="AW142" i="1"/>
  <c r="AX142" i="1"/>
  <c r="AY142" i="1"/>
  <c r="BB142" i="1"/>
  <c r="T142" i="1"/>
  <c r="L142" i="1"/>
  <c r="BH142" i="1"/>
  <c r="BI142" i="1"/>
  <c r="BJ142" i="1"/>
  <c r="BE142" i="1"/>
  <c r="M142" i="1"/>
  <c r="BG142" i="1"/>
  <c r="BF142" i="1"/>
  <c r="AZ142" i="1"/>
  <c r="BA142" i="1"/>
  <c r="BC142" i="1"/>
  <c r="BD142" i="1"/>
  <c r="O142" i="1"/>
  <c r="N142" i="1"/>
  <c r="AQ141" i="1"/>
  <c r="K141" i="1"/>
  <c r="AR141" i="1"/>
  <c r="AU141" i="1"/>
  <c r="AT141" i="1"/>
  <c r="AS141" i="1"/>
  <c r="R141" i="1"/>
  <c r="AV141" i="1"/>
  <c r="P141" i="1"/>
  <c r="AW141" i="1"/>
  <c r="AX141" i="1"/>
  <c r="AY141" i="1"/>
  <c r="BB141" i="1"/>
  <c r="T141" i="1"/>
  <c r="L141" i="1"/>
  <c r="BH141" i="1"/>
  <c r="BI141" i="1"/>
  <c r="BJ141" i="1"/>
  <c r="BE141" i="1"/>
  <c r="M141" i="1"/>
  <c r="BG141" i="1"/>
  <c r="BF141" i="1"/>
  <c r="AZ141" i="1"/>
  <c r="BA141" i="1"/>
  <c r="BC141" i="1"/>
  <c r="BD141" i="1"/>
  <c r="O141" i="1"/>
  <c r="N141" i="1"/>
  <c r="AQ185" i="1"/>
  <c r="K185" i="1"/>
  <c r="AR185" i="1"/>
  <c r="AU185" i="1"/>
  <c r="AT185" i="1"/>
  <c r="AS185" i="1"/>
  <c r="R185" i="1"/>
  <c r="AV185" i="1"/>
  <c r="P185" i="1"/>
  <c r="AW185" i="1"/>
  <c r="AX185" i="1"/>
  <c r="AY185" i="1"/>
  <c r="BB185" i="1"/>
  <c r="T185" i="1"/>
  <c r="L185" i="1"/>
  <c r="BH185" i="1"/>
  <c r="BI185" i="1"/>
  <c r="BJ185" i="1"/>
  <c r="BE185" i="1"/>
  <c r="M185" i="1"/>
  <c r="BG185" i="1"/>
  <c r="BF185" i="1"/>
  <c r="AZ185" i="1"/>
  <c r="BA185" i="1"/>
  <c r="BC185" i="1"/>
  <c r="BD185" i="1"/>
  <c r="O185" i="1"/>
  <c r="N185" i="1"/>
  <c r="AQ184" i="1"/>
  <c r="K184" i="1"/>
  <c r="AR184" i="1"/>
  <c r="AU184" i="1"/>
  <c r="AT184" i="1"/>
  <c r="AS184" i="1"/>
  <c r="R184" i="1"/>
  <c r="AV184" i="1"/>
  <c r="P184" i="1"/>
  <c r="AW184" i="1"/>
  <c r="AX184" i="1"/>
  <c r="AY184" i="1"/>
  <c r="BB184" i="1"/>
  <c r="T184" i="1"/>
  <c r="L184" i="1"/>
  <c r="BH184" i="1"/>
  <c r="BI184" i="1"/>
  <c r="BJ184" i="1"/>
  <c r="BE184" i="1"/>
  <c r="M184" i="1"/>
  <c r="BG184" i="1"/>
  <c r="BF184" i="1"/>
  <c r="AZ184" i="1"/>
  <c r="BA184" i="1"/>
  <c r="BC184" i="1"/>
  <c r="BD184" i="1"/>
  <c r="O184" i="1"/>
  <c r="N184" i="1"/>
  <c r="AQ183" i="1"/>
  <c r="K183" i="1"/>
  <c r="AR183" i="1"/>
  <c r="AU183" i="1"/>
  <c r="AT183" i="1"/>
  <c r="AS183" i="1"/>
  <c r="R183" i="1"/>
  <c r="AV183" i="1"/>
  <c r="P183" i="1"/>
  <c r="AW183" i="1"/>
  <c r="AX183" i="1"/>
  <c r="AY183" i="1"/>
  <c r="BB183" i="1"/>
  <c r="T183" i="1"/>
  <c r="L183" i="1"/>
  <c r="BH183" i="1"/>
  <c r="BI183" i="1"/>
  <c r="BJ183" i="1"/>
  <c r="BE183" i="1"/>
  <c r="M183" i="1"/>
  <c r="BG183" i="1"/>
  <c r="BF183" i="1"/>
  <c r="AZ183" i="1"/>
  <c r="BA183" i="1"/>
  <c r="BC183" i="1"/>
  <c r="BD183" i="1"/>
  <c r="O183" i="1"/>
  <c r="N183" i="1"/>
  <c r="AQ140" i="1"/>
  <c r="K140" i="1"/>
  <c r="AR140" i="1"/>
  <c r="AU140" i="1"/>
  <c r="AT140" i="1"/>
  <c r="AS140" i="1"/>
  <c r="R140" i="1"/>
  <c r="AV140" i="1"/>
  <c r="P140" i="1"/>
  <c r="AW140" i="1"/>
  <c r="AX140" i="1"/>
  <c r="AY140" i="1"/>
  <c r="BB140" i="1"/>
  <c r="T140" i="1"/>
  <c r="L140" i="1"/>
  <c r="BH140" i="1"/>
  <c r="BI140" i="1"/>
  <c r="BJ140" i="1"/>
  <c r="BE140" i="1"/>
  <c r="M140" i="1"/>
  <c r="BG140" i="1"/>
  <c r="BF140" i="1"/>
  <c r="AZ140" i="1"/>
  <c r="BA140" i="1"/>
  <c r="BC140" i="1"/>
  <c r="BD140" i="1"/>
  <c r="O140" i="1"/>
  <c r="N140" i="1"/>
  <c r="AQ139" i="1"/>
  <c r="K139" i="1"/>
  <c r="AR139" i="1"/>
  <c r="AU139" i="1"/>
  <c r="AT139" i="1"/>
  <c r="AS139" i="1"/>
  <c r="R139" i="1"/>
  <c r="AV139" i="1"/>
  <c r="P139" i="1"/>
  <c r="AW139" i="1"/>
  <c r="AX139" i="1"/>
  <c r="AY139" i="1"/>
  <c r="BB139" i="1"/>
  <c r="T139" i="1"/>
  <c r="L139" i="1"/>
  <c r="BH139" i="1"/>
  <c r="BI139" i="1"/>
  <c r="BJ139" i="1"/>
  <c r="BE139" i="1"/>
  <c r="M139" i="1"/>
  <c r="BG139" i="1"/>
  <c r="BF139" i="1"/>
  <c r="AZ139" i="1"/>
  <c r="BA139" i="1"/>
  <c r="BC139" i="1"/>
  <c r="BD139" i="1"/>
  <c r="O139" i="1"/>
  <c r="N139" i="1"/>
  <c r="AQ182" i="1"/>
  <c r="K182" i="1"/>
  <c r="AR182" i="1"/>
  <c r="AU182" i="1"/>
  <c r="AT182" i="1"/>
  <c r="AS182" i="1"/>
  <c r="R182" i="1"/>
  <c r="AV182" i="1"/>
  <c r="P182" i="1"/>
  <c r="AW182" i="1"/>
  <c r="AX182" i="1"/>
  <c r="AY182" i="1"/>
  <c r="BB182" i="1"/>
  <c r="T182" i="1"/>
  <c r="L182" i="1"/>
  <c r="BH182" i="1"/>
  <c r="BI182" i="1"/>
  <c r="BJ182" i="1"/>
  <c r="BE182" i="1"/>
  <c r="M182" i="1"/>
  <c r="BG182" i="1"/>
  <c r="BF182" i="1"/>
  <c r="AZ182" i="1"/>
  <c r="BA182" i="1"/>
  <c r="BC182" i="1"/>
  <c r="BD182" i="1"/>
  <c r="O182" i="1"/>
  <c r="N182" i="1"/>
  <c r="AQ138" i="1"/>
  <c r="K138" i="1"/>
  <c r="AR138" i="1"/>
  <c r="AU138" i="1"/>
  <c r="AT138" i="1"/>
  <c r="AS138" i="1"/>
  <c r="R138" i="1"/>
  <c r="AV138" i="1"/>
  <c r="P138" i="1"/>
  <c r="AW138" i="1"/>
  <c r="AX138" i="1"/>
  <c r="AY138" i="1"/>
  <c r="BB138" i="1"/>
  <c r="T138" i="1"/>
  <c r="L138" i="1"/>
  <c r="BH138" i="1"/>
  <c r="BI138" i="1"/>
  <c r="BJ138" i="1"/>
  <c r="BE138" i="1"/>
  <c r="M138" i="1"/>
  <c r="BG138" i="1"/>
  <c r="BF138" i="1"/>
  <c r="AZ138" i="1"/>
  <c r="BA138" i="1"/>
  <c r="BC138" i="1"/>
  <c r="BD138" i="1"/>
  <c r="O138" i="1"/>
  <c r="N138" i="1"/>
  <c r="AQ137" i="1"/>
  <c r="K137" i="1"/>
  <c r="AR137" i="1"/>
  <c r="AU137" i="1"/>
  <c r="AT137" i="1"/>
  <c r="AS137" i="1"/>
  <c r="R137" i="1"/>
  <c r="AV137" i="1"/>
  <c r="P137" i="1"/>
  <c r="AW137" i="1"/>
  <c r="AX137" i="1"/>
  <c r="AY137" i="1"/>
  <c r="BB137" i="1"/>
  <c r="T137" i="1"/>
  <c r="L137" i="1"/>
  <c r="BH137" i="1"/>
  <c r="BI137" i="1"/>
  <c r="BJ137" i="1"/>
  <c r="BE137" i="1"/>
  <c r="M137" i="1"/>
  <c r="BG137" i="1"/>
  <c r="BF137" i="1"/>
  <c r="AZ137" i="1"/>
  <c r="BA137" i="1"/>
  <c r="BC137" i="1"/>
  <c r="BD137" i="1"/>
  <c r="O137" i="1"/>
  <c r="N137" i="1"/>
  <c r="AQ181" i="1"/>
  <c r="K181" i="1"/>
  <c r="AR181" i="1"/>
  <c r="AU181" i="1"/>
  <c r="AT181" i="1"/>
  <c r="AS181" i="1"/>
  <c r="R181" i="1"/>
  <c r="AV181" i="1"/>
  <c r="P181" i="1"/>
  <c r="AW181" i="1"/>
  <c r="AX181" i="1"/>
  <c r="AY181" i="1"/>
  <c r="BB181" i="1"/>
  <c r="T181" i="1"/>
  <c r="L181" i="1"/>
  <c r="BH181" i="1"/>
  <c r="BI181" i="1"/>
  <c r="BJ181" i="1"/>
  <c r="BE181" i="1"/>
  <c r="M181" i="1"/>
  <c r="BG181" i="1"/>
  <c r="BF181" i="1"/>
  <c r="AZ181" i="1"/>
  <c r="BA181" i="1"/>
  <c r="BC181" i="1"/>
  <c r="BD181" i="1"/>
  <c r="O181" i="1"/>
  <c r="N181" i="1"/>
  <c r="AQ180" i="1"/>
  <c r="K180" i="1"/>
  <c r="AR180" i="1"/>
  <c r="AU180" i="1"/>
  <c r="AT180" i="1"/>
  <c r="AS180" i="1"/>
  <c r="R180" i="1"/>
  <c r="AV180" i="1"/>
  <c r="P180" i="1"/>
  <c r="AW180" i="1"/>
  <c r="AX180" i="1"/>
  <c r="AY180" i="1"/>
  <c r="BB180" i="1"/>
  <c r="T180" i="1"/>
  <c r="L180" i="1"/>
  <c r="BH180" i="1"/>
  <c r="BI180" i="1"/>
  <c r="BJ180" i="1"/>
  <c r="BE180" i="1"/>
  <c r="M180" i="1"/>
  <c r="BG180" i="1"/>
  <c r="BF180" i="1"/>
  <c r="AZ180" i="1"/>
  <c r="BA180" i="1"/>
  <c r="BC180" i="1"/>
  <c r="BD180" i="1"/>
  <c r="O180" i="1"/>
  <c r="N180" i="1"/>
  <c r="AQ136" i="1"/>
  <c r="K136" i="1"/>
  <c r="AR136" i="1"/>
  <c r="AU136" i="1"/>
  <c r="AT136" i="1"/>
  <c r="AS136" i="1"/>
  <c r="R136" i="1"/>
  <c r="AV136" i="1"/>
  <c r="P136" i="1"/>
  <c r="AW136" i="1"/>
  <c r="AX136" i="1"/>
  <c r="AY136" i="1"/>
  <c r="BB136" i="1"/>
  <c r="T136" i="1"/>
  <c r="L136" i="1"/>
  <c r="BH136" i="1"/>
  <c r="BI136" i="1"/>
  <c r="BJ136" i="1"/>
  <c r="BE136" i="1"/>
  <c r="M136" i="1"/>
  <c r="BG136" i="1"/>
  <c r="BF136" i="1"/>
  <c r="AZ136" i="1"/>
  <c r="BA136" i="1"/>
  <c r="BC136" i="1"/>
  <c r="BD136" i="1"/>
  <c r="O136" i="1"/>
  <c r="N136" i="1"/>
  <c r="AQ135" i="1"/>
  <c r="K135" i="1"/>
  <c r="AR135" i="1"/>
  <c r="AU135" i="1"/>
  <c r="AT135" i="1"/>
  <c r="AS135" i="1"/>
  <c r="R135" i="1"/>
  <c r="AV135" i="1"/>
  <c r="P135" i="1"/>
  <c r="AW135" i="1"/>
  <c r="AX135" i="1"/>
  <c r="AY135" i="1"/>
  <c r="BB135" i="1"/>
  <c r="T135" i="1"/>
  <c r="L135" i="1"/>
  <c r="BH135" i="1"/>
  <c r="BI135" i="1"/>
  <c r="BJ135" i="1"/>
  <c r="BE135" i="1"/>
  <c r="M135" i="1"/>
  <c r="BG135" i="1"/>
  <c r="BF135" i="1"/>
  <c r="AZ135" i="1"/>
  <c r="BA135" i="1"/>
  <c r="BC135" i="1"/>
  <c r="BD135" i="1"/>
  <c r="O135" i="1"/>
  <c r="N135" i="1"/>
  <c r="AQ134" i="1"/>
  <c r="K134" i="1"/>
  <c r="AR134" i="1"/>
  <c r="AU134" i="1"/>
  <c r="AT134" i="1"/>
  <c r="AS134" i="1"/>
  <c r="R134" i="1"/>
  <c r="AV134" i="1"/>
  <c r="P134" i="1"/>
  <c r="AW134" i="1"/>
  <c r="AX134" i="1"/>
  <c r="AY134" i="1"/>
  <c r="BB134" i="1"/>
  <c r="T134" i="1"/>
  <c r="L134" i="1"/>
  <c r="BH134" i="1"/>
  <c r="BI134" i="1"/>
  <c r="BJ134" i="1"/>
  <c r="BE134" i="1"/>
  <c r="M134" i="1"/>
  <c r="BG134" i="1"/>
  <c r="BF134" i="1"/>
  <c r="AZ134" i="1"/>
  <c r="BA134" i="1"/>
  <c r="BC134" i="1"/>
  <c r="BD134" i="1"/>
  <c r="O134" i="1"/>
  <c r="N134" i="1"/>
  <c r="AQ133" i="1"/>
  <c r="K133" i="1"/>
  <c r="AR133" i="1"/>
  <c r="AU133" i="1"/>
  <c r="AT133" i="1"/>
  <c r="AS133" i="1"/>
  <c r="R133" i="1"/>
  <c r="AV133" i="1"/>
  <c r="P133" i="1"/>
  <c r="AW133" i="1"/>
  <c r="AX133" i="1"/>
  <c r="AY133" i="1"/>
  <c r="BB133" i="1"/>
  <c r="T133" i="1"/>
  <c r="L133" i="1"/>
  <c r="BH133" i="1"/>
  <c r="BI133" i="1"/>
  <c r="BJ133" i="1"/>
  <c r="BE133" i="1"/>
  <c r="M133" i="1"/>
  <c r="BG133" i="1"/>
  <c r="BF133" i="1"/>
  <c r="AZ133" i="1"/>
  <c r="BA133" i="1"/>
  <c r="BC133" i="1"/>
  <c r="BD133" i="1"/>
  <c r="O133" i="1"/>
  <c r="N133" i="1"/>
  <c r="AQ179" i="1"/>
  <c r="K179" i="1"/>
  <c r="AR179" i="1"/>
  <c r="AU179" i="1"/>
  <c r="AT179" i="1"/>
  <c r="AS179" i="1"/>
  <c r="R179" i="1"/>
  <c r="AV179" i="1"/>
  <c r="P179" i="1"/>
  <c r="AW179" i="1"/>
  <c r="AX179" i="1"/>
  <c r="AY179" i="1"/>
  <c r="BB179" i="1"/>
  <c r="T179" i="1"/>
  <c r="L179" i="1"/>
  <c r="BH179" i="1"/>
  <c r="BI179" i="1"/>
  <c r="BJ179" i="1"/>
  <c r="BE179" i="1"/>
  <c r="M179" i="1"/>
  <c r="BG179" i="1"/>
  <c r="BF179" i="1"/>
  <c r="AZ179" i="1"/>
  <c r="BA179" i="1"/>
  <c r="BC179" i="1"/>
  <c r="BD179" i="1"/>
  <c r="O179" i="1"/>
  <c r="N179" i="1"/>
  <c r="AQ178" i="1"/>
  <c r="K178" i="1"/>
  <c r="AR178" i="1"/>
  <c r="AU178" i="1"/>
  <c r="AT178" i="1"/>
  <c r="AS178" i="1"/>
  <c r="R178" i="1"/>
  <c r="AV178" i="1"/>
  <c r="P178" i="1"/>
  <c r="AW178" i="1"/>
  <c r="AX178" i="1"/>
  <c r="AY178" i="1"/>
  <c r="BB178" i="1"/>
  <c r="T178" i="1"/>
  <c r="L178" i="1"/>
  <c r="BH178" i="1"/>
  <c r="BI178" i="1"/>
  <c r="BJ178" i="1"/>
  <c r="BE178" i="1"/>
  <c r="M178" i="1"/>
  <c r="BG178" i="1"/>
  <c r="BF178" i="1"/>
  <c r="AZ178" i="1"/>
  <c r="BA178" i="1"/>
  <c r="BC178" i="1"/>
  <c r="BD178" i="1"/>
  <c r="O178" i="1"/>
  <c r="N178" i="1"/>
  <c r="AQ177" i="1"/>
  <c r="K177" i="1"/>
  <c r="AR177" i="1"/>
  <c r="AU177" i="1"/>
  <c r="AT177" i="1"/>
  <c r="AS177" i="1"/>
  <c r="R177" i="1"/>
  <c r="AV177" i="1"/>
  <c r="P177" i="1"/>
  <c r="AW177" i="1"/>
  <c r="AX177" i="1"/>
  <c r="AY177" i="1"/>
  <c r="BB177" i="1"/>
  <c r="T177" i="1"/>
  <c r="L177" i="1"/>
  <c r="BH177" i="1"/>
  <c r="BI177" i="1"/>
  <c r="BJ177" i="1"/>
  <c r="BE177" i="1"/>
  <c r="M177" i="1"/>
  <c r="BG177" i="1"/>
  <c r="BF177" i="1"/>
  <c r="AZ177" i="1"/>
  <c r="BA177" i="1"/>
  <c r="BC177" i="1"/>
  <c r="BD177" i="1"/>
  <c r="O177" i="1"/>
  <c r="N177" i="1"/>
  <c r="AQ176" i="1"/>
  <c r="K176" i="1"/>
  <c r="AR176" i="1"/>
  <c r="AU176" i="1"/>
  <c r="AT176" i="1"/>
  <c r="AS176" i="1"/>
  <c r="R176" i="1"/>
  <c r="AV176" i="1"/>
  <c r="P176" i="1"/>
  <c r="AW176" i="1"/>
  <c r="AX176" i="1"/>
  <c r="AY176" i="1"/>
  <c r="BB176" i="1"/>
  <c r="T176" i="1"/>
  <c r="L176" i="1"/>
  <c r="BH176" i="1"/>
  <c r="BI176" i="1"/>
  <c r="BJ176" i="1"/>
  <c r="BE176" i="1"/>
  <c r="M176" i="1"/>
  <c r="BG176" i="1"/>
  <c r="BF176" i="1"/>
  <c r="AZ176" i="1"/>
  <c r="BA176" i="1"/>
  <c r="BC176" i="1"/>
  <c r="BD176" i="1"/>
  <c r="O176" i="1"/>
  <c r="N176" i="1"/>
</calcChain>
</file>

<file path=xl/sharedStrings.xml><?xml version="1.0" encoding="utf-8"?>
<sst xmlns="http://schemas.openxmlformats.org/spreadsheetml/2006/main" count="2228" uniqueCount="298">
  <si>
    <t>11:02:15</t>
  </si>
  <si>
    <t>m4s</t>
  </si>
  <si>
    <t>t</t>
  </si>
  <si>
    <t>sac</t>
  </si>
  <si>
    <t>11:10:32</t>
  </si>
  <si>
    <t>b</t>
  </si>
  <si>
    <t>11:57:33</t>
  </si>
  <si>
    <t>12:00:13</t>
  </si>
  <si>
    <t>13:24:41</t>
  </si>
  <si>
    <t>m4c</t>
  </si>
  <si>
    <t>13:28:05</t>
  </si>
  <si>
    <t>14:37:56</t>
  </si>
  <si>
    <t>14:40:35</t>
  </si>
  <si>
    <t>10:20:12</t>
  </si>
  <si>
    <t>10:22:30</t>
  </si>
  <si>
    <t>14:04:21</t>
  </si>
  <si>
    <t>smar</t>
  </si>
  <si>
    <t>14:06:35</t>
  </si>
  <si>
    <t>11:48:33</t>
  </si>
  <si>
    <t>stab</t>
  </si>
  <si>
    <t>14:27:42</t>
  </si>
  <si>
    <t>14:35:43</t>
  </si>
  <si>
    <t>10:26:52</t>
  </si>
  <si>
    <t>10:29:56</t>
  </si>
  <si>
    <t>11:46:20</t>
  </si>
  <si>
    <t>13:42:53</t>
  </si>
  <si>
    <t>tdom</t>
  </si>
  <si>
    <t>13:44:28</t>
  </si>
  <si>
    <t>13:50:02</t>
  </si>
  <si>
    <t>13:52:26</t>
  </si>
  <si>
    <t>10:13:55</t>
  </si>
  <si>
    <t>tlat</t>
  </si>
  <si>
    <t>10:15:14</t>
  </si>
  <si>
    <t>10:42:21</t>
  </si>
  <si>
    <t>10:43:49</t>
  </si>
  <si>
    <t>10:58:54</t>
  </si>
  <si>
    <t>10:59:58</t>
  </si>
  <si>
    <t>11:18:51</t>
  </si>
  <si>
    <t>11:20:42</t>
  </si>
  <si>
    <t>11:23:11</t>
  </si>
  <si>
    <t>11:24:42</t>
  </si>
  <si>
    <t>11:42:13</t>
  </si>
  <si>
    <t>11:43:56</t>
  </si>
  <si>
    <t>13:38:05</t>
  </si>
  <si>
    <t>13:39:56</t>
  </si>
  <si>
    <t>13:54:16</t>
  </si>
  <si>
    <t>13:56:46</t>
  </si>
  <si>
    <t>11:42:54</t>
  </si>
  <si>
    <t>m4n</t>
  </si>
  <si>
    <t>11:44:50</t>
  </si>
  <si>
    <t>12:35:18</t>
  </si>
  <si>
    <t>m5</t>
  </si>
  <si>
    <t>sam</t>
  </si>
  <si>
    <t>12:37:50</t>
  </si>
  <si>
    <t>13:39:38</t>
  </si>
  <si>
    <t>13:41:02</t>
  </si>
  <si>
    <t>14:15:39</t>
  </si>
  <si>
    <t>14:17:56</t>
  </si>
  <si>
    <t>14:53:39</t>
  </si>
  <si>
    <t>scal</t>
  </si>
  <si>
    <t>14:56:04</t>
  </si>
  <si>
    <t>11:37:50</t>
  </si>
  <si>
    <t>11:40:11</t>
  </si>
  <si>
    <t>09:00:45</t>
  </si>
  <si>
    <t>09:03:53</t>
  </si>
  <si>
    <t>09:26:03</t>
  </si>
  <si>
    <t>09:28:20</t>
  </si>
  <si>
    <t>10:00:08</t>
  </si>
  <si>
    <t>10:03:25</t>
  </si>
  <si>
    <t>10:31:52</t>
  </si>
  <si>
    <t>10:36:41</t>
  </si>
  <si>
    <t>11:34:06</t>
  </si>
  <si>
    <t>09:49:10</t>
  </si>
  <si>
    <t>09:50:41</t>
  </si>
  <si>
    <t>10:19:58</t>
  </si>
  <si>
    <t>10:22:10</t>
  </si>
  <si>
    <t>12:23:14</t>
  </si>
  <si>
    <t>12:28:26</t>
  </si>
  <si>
    <t>12:39:57</t>
  </si>
  <si>
    <t>12:42:18</t>
  </si>
  <si>
    <t>13:42:48</t>
  </si>
  <si>
    <t>13:45:11</t>
  </si>
  <si>
    <t>14:09:50</t>
  </si>
  <si>
    <t>14:13:06</t>
  </si>
  <si>
    <t>14:58:05</t>
  </si>
  <si>
    <t>15:01:48</t>
  </si>
  <si>
    <t>08:54:48</t>
  </si>
  <si>
    <t>08:55:54</t>
  </si>
  <si>
    <t>09:30:53</t>
  </si>
  <si>
    <t>09:32:34</t>
  </si>
  <si>
    <t>09:55:31</t>
  </si>
  <si>
    <t>09:57:21</t>
  </si>
  <si>
    <t>10:25:42</t>
  </si>
  <si>
    <t>10:27:17</t>
  </si>
  <si>
    <t>11:06:04</t>
  </si>
  <si>
    <t>12:14:00</t>
  </si>
  <si>
    <t>c2</t>
  </si>
  <si>
    <t>12:15:29</t>
  </si>
  <si>
    <t>12:43:06</t>
  </si>
  <si>
    <t>12:44:39</t>
  </si>
  <si>
    <t>10:04:44</t>
  </si>
  <si>
    <t>m3</t>
  </si>
  <si>
    <t>10:06:01</t>
  </si>
  <si>
    <t>11:24:27</t>
  </si>
  <si>
    <t>11:28:48</t>
  </si>
  <si>
    <t>11:41:25</t>
  </si>
  <si>
    <t>11:43:24</t>
  </si>
  <si>
    <t>12:08:19</t>
  </si>
  <si>
    <t>12:09:46</t>
  </si>
  <si>
    <t>12:30:02</t>
  </si>
  <si>
    <t>12:35:15</t>
  </si>
  <si>
    <t>09:24:25</t>
  </si>
  <si>
    <t>09:25:22</t>
  </si>
  <si>
    <t>12:47:25</t>
  </si>
  <si>
    <t>12:49:56</t>
  </si>
  <si>
    <t>09:03:14</t>
  </si>
  <si>
    <t>09:05:14</t>
  </si>
  <si>
    <t>09:51:04</t>
  </si>
  <si>
    <t>09:53:24</t>
  </si>
  <si>
    <t>10:10:22</t>
  </si>
  <si>
    <t>10:13:32</t>
  </si>
  <si>
    <t>11:37:58</t>
  </si>
  <si>
    <t>11:39:20</t>
  </si>
  <si>
    <t>12:25:29</t>
  </si>
  <si>
    <t>12:28:07</t>
  </si>
  <si>
    <t>12:57:53</t>
  </si>
  <si>
    <t>13:01:09</t>
  </si>
  <si>
    <t>11:19:10</t>
  </si>
  <si>
    <t>11:21:10</t>
  </si>
  <si>
    <t>11:33:07</t>
  </si>
  <si>
    <t>11:34:57</t>
  </si>
  <si>
    <t>12:03:31</t>
  </si>
  <si>
    <t>12:06:07</t>
  </si>
  <si>
    <t>12:21:54</t>
  </si>
  <si>
    <t>12:52:53</t>
  </si>
  <si>
    <t>12:55:15</t>
  </si>
  <si>
    <t>08:56:14</t>
  </si>
  <si>
    <t>08:58:07</t>
  </si>
  <si>
    <t>09:27:01</t>
  </si>
  <si>
    <t>09:28:53</t>
  </si>
  <si>
    <t>09:46:30</t>
  </si>
  <si>
    <t>09:48:40</t>
  </si>
  <si>
    <t>09:59:41</t>
  </si>
  <si>
    <t>10:01:49</t>
  </si>
  <si>
    <t>10:23:02</t>
  </si>
  <si>
    <t>10:24:46</t>
  </si>
  <si>
    <t>09:07:56</t>
  </si>
  <si>
    <t>m1e</t>
  </si>
  <si>
    <t>09:09:40</t>
  </si>
  <si>
    <t>10:07:26</t>
  </si>
  <si>
    <t>10:09:24</t>
  </si>
  <si>
    <t>09:13:02</t>
  </si>
  <si>
    <t>09:16:10</t>
  </si>
  <si>
    <t>09:53:31</t>
  </si>
  <si>
    <t>09:55:02</t>
  </si>
  <si>
    <t>10:19:07</t>
  </si>
  <si>
    <t>10:22:14</t>
  </si>
  <si>
    <t>10:23:31</t>
  </si>
  <si>
    <t>10:27:08</t>
  </si>
  <si>
    <t>09:00:04</t>
  </si>
  <si>
    <t>09:03:55</t>
  </si>
  <si>
    <t>09:24:31</t>
  </si>
  <si>
    <t>09:27:23</t>
  </si>
  <si>
    <t>09:48:55</t>
  </si>
  <si>
    <t>09:51:39</t>
  </si>
  <si>
    <t>10:00:40</t>
  </si>
  <si>
    <t>10:04:33</t>
  </si>
  <si>
    <t>10:30:52</t>
  </si>
  <si>
    <t>c1</t>
  </si>
  <si>
    <t>10:33:03</t>
  </si>
  <si>
    <t>11:07:01</t>
  </si>
  <si>
    <t>11:10:50</t>
  </si>
  <si>
    <t>11:24:35</t>
  </si>
  <si>
    <t>11:26:55</t>
  </si>
  <si>
    <t>10:26:46</t>
  </si>
  <si>
    <t>10:28:08</t>
  </si>
  <si>
    <t>10:35:38</t>
  </si>
  <si>
    <t>10:37:33</t>
  </si>
  <si>
    <t>10:42:14</t>
  </si>
  <si>
    <t>10:44:54</t>
  </si>
  <si>
    <t>10:47:19</t>
  </si>
  <si>
    <t>10:48:14</t>
  </si>
  <si>
    <t>10:58:58</t>
  </si>
  <si>
    <t>10:59:56</t>
  </si>
  <si>
    <t>11:12:28</t>
  </si>
  <si>
    <t>11:13:48</t>
  </si>
  <si>
    <t>11:21:32</t>
  </si>
  <si>
    <t>11:22:17</t>
  </si>
  <si>
    <t>12:40:58</t>
  </si>
  <si>
    <t>m1w</t>
  </si>
  <si>
    <t>11:55:40</t>
  </si>
  <si>
    <t>11:58:08</t>
  </si>
  <si>
    <t>12:26:59</t>
  </si>
  <si>
    <t>12:28:54</t>
  </si>
  <si>
    <t>12:47:16</t>
  </si>
  <si>
    <t>12:49:03</t>
  </si>
  <si>
    <t>12:10:22</t>
  </si>
  <si>
    <t>12:12:44</t>
  </si>
  <si>
    <t>12:37:44</t>
  </si>
  <si>
    <t>12:38:52</t>
  </si>
  <si>
    <t>11:59:44</t>
  </si>
  <si>
    <t>12:04:00</t>
  </si>
  <si>
    <t>12:15:16</t>
  </si>
  <si>
    <t>12:16:49</t>
  </si>
  <si>
    <t>12:30:24</t>
  </si>
  <si>
    <t>12:32:38</t>
  </si>
  <si>
    <t>09:57:55</t>
  </si>
  <si>
    <t>m2</t>
  </si>
  <si>
    <t>09:59:17</t>
  </si>
  <si>
    <t>08:44:02</t>
  </si>
  <si>
    <t>08:46:51</t>
  </si>
  <si>
    <t>08:55:44</t>
  </si>
  <si>
    <t>08:58:17</t>
  </si>
  <si>
    <t>09:28:16</t>
  </si>
  <si>
    <t>09:32:26</t>
  </si>
  <si>
    <t>08:41:00</t>
  </si>
  <si>
    <t>08:41:59</t>
  </si>
  <si>
    <t>09:23:47</t>
  </si>
  <si>
    <t>09:25:50</t>
  </si>
  <si>
    <t>09:34:21</t>
  </si>
  <si>
    <t>09:36:16</t>
  </si>
  <si>
    <t>09:41:00</t>
  </si>
  <si>
    <t>09:42:12</t>
  </si>
  <si>
    <t>08:36:50</t>
  </si>
  <si>
    <t>08:39:43</t>
  </si>
  <si>
    <t>08:49:33</t>
  </si>
  <si>
    <t>08:52:28</t>
  </si>
  <si>
    <t>09:43:45</t>
  </si>
  <si>
    <t>09:46:07</t>
  </si>
  <si>
    <t>10:01:06</t>
  </si>
  <si>
    <t>10:03:04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</si>
  <si>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</si>
  <si>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</si>
  <si>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</si>
  <si>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</si>
  <si>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</si>
  <si>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</si>
  <si>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</si>
  <si>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</si>
  <si>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</si>
  <si>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</si>
  <si>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</si>
  <si>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</si>
  <si>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</si>
  <si>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</si>
  <si>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</si>
  <si>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</si>
  <si>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</si>
  <si>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</si>
  <si>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</si>
  <si>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</si>
  <si>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</si>
  <si>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</si>
  <si>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</si>
  <si>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</si>
  <si>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</si>
  <si>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</si>
  <si>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</si>
  <si>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</si>
  <si>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</si>
  <si>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</si>
  <si>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</si>
  <si>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</si>
  <si>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</si>
  <si>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</si>
  <si>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</si>
  <si>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</si>
  <si>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</si>
  <si>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</si>
  <si>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</si>
  <si>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</si>
  <si>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</si>
  <si>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</si>
  <si>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</si>
  <si>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</si>
  <si>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</si>
  <si>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</si>
  <si>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</si>
  <si>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</si>
  <si>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</si>
  <si>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</si>
  <si>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</si>
  <si>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</si>
  <si>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</si>
  <si>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</si>
  <si>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</si>
  <si>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</si>
  <si>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</si>
  <si>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</si>
  <si>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</si>
  <si>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</si>
  <si>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</si>
  <si>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Date</t>
  </si>
  <si>
    <t>Buckeye Air Temp</t>
  </si>
  <si>
    <t>Buckeye RH</t>
  </si>
  <si>
    <t>Buckeye SolRad</t>
  </si>
  <si>
    <t xml:space="preserve"> </t>
  </si>
  <si>
    <t>Leaf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</si>
</sst>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5"/>
  <sheetViews>
    <sheetView topLeftCell="B1" workbookViewId="0">
      <selection activeCell="Q1" activeCellId="8" sqref="B1:B1048576 C1:C1048576 G1:G1048576 N1:N1048576 U1:U1048576 AB1:AB1048576 AE1:AE1048576 D1:D1048576 Q1:Q1048576"/>
    </sheetView>
  </sheetViews>
  <sheetFormatPr baseColWidth="10" defaultRowHeight="15" x14ac:dyDescent="0"/>
  <sheetData>
    <row r="1" spans="1:62">
      <c r="A1" s="1" t="s">
        <v>231</v>
      </c>
      <c r="B1" s="1" t="s">
        <v>232</v>
      </c>
      <c r="C1" s="1" t="s">
        <v>292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  <c r="M1" s="1" t="s">
        <v>242</v>
      </c>
      <c r="N1" s="1" t="s">
        <v>243</v>
      </c>
      <c r="O1" s="1" t="s">
        <v>244</v>
      </c>
      <c r="P1" s="1" t="s">
        <v>245</v>
      </c>
      <c r="Q1" s="1" t="s">
        <v>246</v>
      </c>
      <c r="R1" s="1" t="s">
        <v>247</v>
      </c>
      <c r="S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  <c r="AB1" s="1" t="s">
        <v>257</v>
      </c>
      <c r="AC1" s="1" t="s">
        <v>258</v>
      </c>
      <c r="AD1" s="1" t="s">
        <v>259</v>
      </c>
      <c r="AE1" s="1" t="s">
        <v>260</v>
      </c>
      <c r="AF1" s="1" t="s">
        <v>261</v>
      </c>
      <c r="AG1" s="1" t="s">
        <v>262</v>
      </c>
      <c r="AH1" s="1" t="s">
        <v>263</v>
      </c>
      <c r="AI1" s="1" t="s">
        <v>264</v>
      </c>
      <c r="AJ1" s="1" t="s">
        <v>265</v>
      </c>
      <c r="AK1" s="1" t="s">
        <v>266</v>
      </c>
      <c r="AL1" s="1" t="s">
        <v>267</v>
      </c>
      <c r="AM1" s="1" t="s">
        <v>268</v>
      </c>
      <c r="AN1" s="1" t="s">
        <v>269</v>
      </c>
      <c r="AO1" s="1" t="s">
        <v>270</v>
      </c>
      <c r="AP1" s="1" t="s">
        <v>271</v>
      </c>
      <c r="AQ1" s="1" t="s">
        <v>272</v>
      </c>
      <c r="AR1" s="1" t="s">
        <v>273</v>
      </c>
      <c r="AS1" s="1" t="s">
        <v>274</v>
      </c>
      <c r="AT1" s="1" t="s">
        <v>275</v>
      </c>
      <c r="AU1" s="1" t="s">
        <v>276</v>
      </c>
      <c r="AV1" s="1" t="s">
        <v>277</v>
      </c>
      <c r="AW1" s="1" t="s">
        <v>278</v>
      </c>
      <c r="AX1" s="1" t="s">
        <v>279</v>
      </c>
      <c r="AY1" s="1" t="s">
        <v>280</v>
      </c>
      <c r="AZ1" s="1" t="s">
        <v>281</v>
      </c>
      <c r="BA1" s="1" t="s">
        <v>282</v>
      </c>
      <c r="BB1" s="1" t="s">
        <v>283</v>
      </c>
      <c r="BC1" s="1" t="s">
        <v>284</v>
      </c>
      <c r="BD1" s="1" t="s">
        <v>285</v>
      </c>
      <c r="BE1" s="1" t="s">
        <v>286</v>
      </c>
      <c r="BF1" s="1" t="s">
        <v>287</v>
      </c>
      <c r="BG1" s="1" t="s">
        <v>288</v>
      </c>
      <c r="BH1" s="1" t="s">
        <v>289</v>
      </c>
      <c r="BI1" s="1" t="s">
        <v>290</v>
      </c>
      <c r="BJ1" s="1" t="s">
        <v>291</v>
      </c>
    </row>
    <row r="2" spans="1:62">
      <c r="A2" s="1">
        <v>3</v>
      </c>
      <c r="B2" s="1" t="s">
        <v>167</v>
      </c>
      <c r="C2" s="2">
        <v>40732</v>
      </c>
      <c r="D2" s="1" t="s">
        <v>168</v>
      </c>
      <c r="E2" s="1">
        <v>19</v>
      </c>
      <c r="F2" s="1" t="s">
        <v>2</v>
      </c>
      <c r="G2" s="1" t="s">
        <v>19</v>
      </c>
      <c r="H2" s="1">
        <v>0</v>
      </c>
      <c r="I2" s="1">
        <v>722.5</v>
      </c>
      <c r="J2" s="1">
        <v>0</v>
      </c>
      <c r="K2">
        <f>(X2-Y2*(1000-Z2)/(1000-AA2))*AQ2</f>
        <v>2.8443394363003671</v>
      </c>
      <c r="L2">
        <f>IF(BB2&lt;&gt;0,1/(1/BB2-1/T2),0)</f>
        <v>0.35644903031708924</v>
      </c>
      <c r="M2">
        <f>((BE2-AR2/2)*Y2-K2)/(BE2+AR2/2)</f>
        <v>369.31307722024661</v>
      </c>
      <c r="N2">
        <f>AR2*1000</f>
        <v>8.0746131062922135</v>
      </c>
      <c r="O2">
        <f>(AW2-BC2)</f>
        <v>2.2678772218495591</v>
      </c>
      <c r="P2">
        <f>(V2+AV2*J2)</f>
        <v>34.165245056152344</v>
      </c>
      <c r="Q2" s="1">
        <v>1.5</v>
      </c>
      <c r="R2">
        <f>(Q2*AK2+AL2)</f>
        <v>2.4080436080694199</v>
      </c>
      <c r="S2" s="1">
        <v>1</v>
      </c>
      <c r="T2">
        <f>R2*(S2+1)*(S2+1)/(S2*S2+1)</f>
        <v>4.8160872161388397</v>
      </c>
      <c r="U2" s="1">
        <v>34.272754669189453</v>
      </c>
      <c r="V2" s="1">
        <v>34.165245056152344</v>
      </c>
      <c r="W2" s="1">
        <v>34.296539306640625</v>
      </c>
      <c r="X2" s="1">
        <v>399.94522094726562</v>
      </c>
      <c r="Y2" s="1">
        <v>397.67001342773438</v>
      </c>
      <c r="Z2" s="1">
        <v>29.11900520324707</v>
      </c>
      <c r="AA2" s="1">
        <v>32.055656433105469</v>
      </c>
      <c r="AB2" s="1">
        <v>52.321052551269531</v>
      </c>
      <c r="AC2" s="1">
        <v>57.597629547119141</v>
      </c>
      <c r="AD2" s="1">
        <v>399.21881103515625</v>
      </c>
      <c r="AE2" s="1">
        <v>1230.2191162109375</v>
      </c>
      <c r="AF2" s="1">
        <v>945.92071533203125</v>
      </c>
      <c r="AG2" s="1">
        <v>97.47357177734375</v>
      </c>
      <c r="AH2" s="1">
        <v>22.83404541015625</v>
      </c>
      <c r="AI2" s="1">
        <v>-0.69982552528381348</v>
      </c>
      <c r="AJ2" s="1">
        <v>1</v>
      </c>
      <c r="AK2" s="1">
        <v>-0.21956524252891541</v>
      </c>
      <c r="AL2" s="1">
        <v>2.737391471862793</v>
      </c>
      <c r="AM2" s="1">
        <v>1</v>
      </c>
      <c r="AN2" s="1">
        <v>0</v>
      </c>
      <c r="AO2" s="1">
        <v>0.18999999761581421</v>
      </c>
      <c r="AP2" s="1">
        <v>111115</v>
      </c>
      <c r="AQ2">
        <f>AD2*0.000001/(Q2*0.0001)</f>
        <v>2.6614587402343748</v>
      </c>
      <c r="AR2">
        <f>(AA2-Z2)/(1000-AA2)*AQ2</f>
        <v>8.0746131062922142E-3</v>
      </c>
      <c r="AS2">
        <f>(V2+273.15)</f>
        <v>307.31524505615232</v>
      </c>
      <c r="AT2">
        <f>(U2+273.15)</f>
        <v>307.42275466918943</v>
      </c>
      <c r="AU2">
        <f>(AE2*AM2+AF2*AN2)*AO2</f>
        <v>233.74162914700719</v>
      </c>
      <c r="AV2">
        <f>((AU2+0.00000010773*(AT2^4-AS2^4))-AR2*44100)/(R2*51.4+0.00000043092*AS2^3)</f>
        <v>-0.88790144060364817</v>
      </c>
      <c r="AW2">
        <f>0.61365*EXP(17.502*P2/(240.97+P2))</f>
        <v>5.3924565500517359</v>
      </c>
      <c r="AX2">
        <f>AW2*1000/AG2</f>
        <v>55.322242241923568</v>
      </c>
      <c r="AY2">
        <f>(AX2-AA2)</f>
        <v>23.2665858088181</v>
      </c>
      <c r="AZ2">
        <f>IF(J2,V2,(U2+V2)/2)</f>
        <v>34.218999862670898</v>
      </c>
      <c r="BA2">
        <f>0.61365*EXP(17.502*AZ2/(240.97+AZ2))</f>
        <v>5.4086272074735957</v>
      </c>
      <c r="BB2">
        <f>IF(AY2&lt;&gt;0,(1000-(AX2+AA2)/2)/AY2*AR2,0)</f>
        <v>0.33188546900786725</v>
      </c>
      <c r="BC2">
        <f>AA2*AG2/1000</f>
        <v>3.1245793282021768</v>
      </c>
      <c r="BD2">
        <f>(BA2-BC2)</f>
        <v>2.2840478792714189</v>
      </c>
      <c r="BE2">
        <f>1/(1.6/L2+1.37/T2)</f>
        <v>0.20950377892929814</v>
      </c>
      <c r="BF2">
        <f>M2*AG2*0.001</f>
        <v>35.998264740739401</v>
      </c>
      <c r="BG2">
        <f>M2/Y2</f>
        <v>0.92869229449043977</v>
      </c>
      <c r="BH2">
        <f>(1-AR2*AG2/AW2/L2)*100</f>
        <v>59.052771617516207</v>
      </c>
      <c r="BI2">
        <f>(Y2-K2/(T2/1.35))</f>
        <v>396.87271510926996</v>
      </c>
      <c r="BJ2">
        <f>K2*BH2/100/BI2</f>
        <v>4.2322417425016143E-3</v>
      </c>
    </row>
    <row r="3" spans="1:62">
      <c r="A3" s="1">
        <v>4</v>
      </c>
      <c r="B3" s="1" t="s">
        <v>169</v>
      </c>
      <c r="C3" s="2">
        <v>40732</v>
      </c>
      <c r="D3" s="1" t="s">
        <v>168</v>
      </c>
      <c r="E3" s="1">
        <v>19</v>
      </c>
      <c r="F3" s="1" t="s">
        <v>5</v>
      </c>
      <c r="G3" s="1" t="s">
        <v>19</v>
      </c>
      <c r="H3" s="1">
        <v>0</v>
      </c>
      <c r="I3" s="1">
        <v>866</v>
      </c>
      <c r="J3" s="1">
        <v>0</v>
      </c>
      <c r="K3">
        <f>(X3-Y3*(1000-Z3)/(1000-AA3))*AQ3</f>
        <v>-4.1619389524407193</v>
      </c>
      <c r="L3">
        <f>IF(BB3&lt;&gt;0,1/(1/BB3-1/T3),0)</f>
        <v>2.105521423807389E-2</v>
      </c>
      <c r="M3">
        <f>((BE3-AR3/2)*Y3-K3)/(BE3+AR3/2)</f>
        <v>699.73665461268592</v>
      </c>
      <c r="N3">
        <f>AR3*1000</f>
        <v>0.5362566763468789</v>
      </c>
      <c r="O3">
        <f>(AW3-BC3)</f>
        <v>2.3933086634109784</v>
      </c>
      <c r="P3">
        <f>(V3+AV3*J3)</f>
        <v>33.855548858642578</v>
      </c>
      <c r="Q3" s="1">
        <v>5</v>
      </c>
      <c r="R3">
        <f>(Q3*AK3+AL3)</f>
        <v>1.6395652592182159</v>
      </c>
      <c r="S3" s="1">
        <v>1</v>
      </c>
      <c r="T3">
        <f>R3*(S3+1)*(S3+1)/(S3*S3+1)</f>
        <v>3.2791305184364319</v>
      </c>
      <c r="U3" s="1">
        <v>34.494739532470703</v>
      </c>
      <c r="V3" s="1">
        <v>33.855548858642578</v>
      </c>
      <c r="W3" s="1">
        <v>34.52142333984375</v>
      </c>
      <c r="X3" s="1">
        <v>399.4080810546875</v>
      </c>
      <c r="Y3" s="1">
        <v>404.34896850585938</v>
      </c>
      <c r="Z3" s="1">
        <v>29.169963836669922</v>
      </c>
      <c r="AA3" s="1">
        <v>29.821548461914062</v>
      </c>
      <c r="AB3" s="1">
        <v>51.769191741943359</v>
      </c>
      <c r="AC3" s="1">
        <v>52.925586700439453</v>
      </c>
      <c r="AD3" s="1">
        <v>399.23031616210938</v>
      </c>
      <c r="AE3" s="1">
        <v>4.0424652099609375</v>
      </c>
      <c r="AF3" s="1">
        <v>5.1792182922363281</v>
      </c>
      <c r="AG3" s="1">
        <v>97.473159790039062</v>
      </c>
      <c r="AH3" s="1">
        <v>22.83404541015625</v>
      </c>
      <c r="AI3" s="1">
        <v>-0.69982552528381348</v>
      </c>
      <c r="AJ3" s="1">
        <v>1</v>
      </c>
      <c r="AK3" s="1">
        <v>-0.21956524252891541</v>
      </c>
      <c r="AL3" s="1">
        <v>2.737391471862793</v>
      </c>
      <c r="AM3" s="1">
        <v>1</v>
      </c>
      <c r="AN3" s="1">
        <v>0</v>
      </c>
      <c r="AO3" s="1">
        <v>0.18999999761581421</v>
      </c>
      <c r="AP3" s="1">
        <v>111115</v>
      </c>
      <c r="AQ3">
        <f>AD3*0.000001/(Q3*0.0001)</f>
        <v>0.7984606323242186</v>
      </c>
      <c r="AR3">
        <f>(AA3-Z3)/(1000-AA3)*AQ3</f>
        <v>5.3625667634687893E-4</v>
      </c>
      <c r="AS3">
        <f>(V3+273.15)</f>
        <v>307.00554885864256</v>
      </c>
      <c r="AT3">
        <f>(U3+273.15)</f>
        <v>307.64473953247068</v>
      </c>
      <c r="AU3">
        <f>(AE3*AM3+AF3*AN3)*AO3</f>
        <v>0.76806838025459001</v>
      </c>
      <c r="AV3">
        <f>((AU3+0.00000010773*(AT3^4-AS3^4))-AR3*44100)/(R3*51.4+0.00000043092*AS3^3)</f>
        <v>-0.15386979877366155</v>
      </c>
      <c r="AW3">
        <f>0.61365*EXP(17.502*P3/(240.97+P3))</f>
        <v>5.3001092218255215</v>
      </c>
      <c r="AX3">
        <f>AW3*1000/AG3</f>
        <v>54.375063178850063</v>
      </c>
      <c r="AY3">
        <f>(AX3-AA3)</f>
        <v>24.553514716936</v>
      </c>
      <c r="AZ3">
        <f>IF(J3,V3,(U3+V3)/2)</f>
        <v>34.175144195556641</v>
      </c>
      <c r="BA3">
        <f>0.61365*EXP(17.502*AZ3/(240.97+AZ3))</f>
        <v>5.3954312723737434</v>
      </c>
      <c r="BB3">
        <f>IF(AY3&lt;&gt;0,(1000-(AX3+AA3)/2)/AY3*AR3,0)</f>
        <v>2.0920881784532882E-2</v>
      </c>
      <c r="BC3">
        <f>AA3*AG3/1000</f>
        <v>2.9068005584145431</v>
      </c>
      <c r="BD3">
        <f>(BA3-BC3)</f>
        <v>2.4886307139592003</v>
      </c>
      <c r="BE3">
        <f>1/(1.6/L3+1.37/T3)</f>
        <v>1.3087554055028067E-2</v>
      </c>
      <c r="BF3">
        <f>M3*AG3*0.001</f>
        <v>68.205542746009712</v>
      </c>
      <c r="BG3">
        <f>M3/Y3</f>
        <v>1.7305266220866991</v>
      </c>
      <c r="BH3">
        <f>(1-AR3*AG3/AW3/L3)*100</f>
        <v>53.160389733248707</v>
      </c>
      <c r="BI3">
        <f>(Y3-K3/(T3/1.35))</f>
        <v>406.06241588290192</v>
      </c>
      <c r="BJ3">
        <f>K3*BH3/100/BI3</f>
        <v>-5.4486770531735314E-3</v>
      </c>
    </row>
    <row r="4" spans="1:62">
      <c r="A4" s="1">
        <v>14</v>
      </c>
      <c r="B4" s="1" t="s">
        <v>170</v>
      </c>
      <c r="C4" s="2">
        <v>40732</v>
      </c>
      <c r="D4" s="1" t="s">
        <v>168</v>
      </c>
      <c r="E4" s="1">
        <v>6</v>
      </c>
      <c r="F4" s="1" t="s">
        <v>2</v>
      </c>
      <c r="G4" s="1" t="s">
        <v>19</v>
      </c>
      <c r="H4" s="1">
        <v>0</v>
      </c>
      <c r="I4" s="1">
        <v>2889.5</v>
      </c>
      <c r="J4" s="1">
        <v>0</v>
      </c>
      <c r="K4">
        <f>(X4-Y4*(1000-Z4)/(1000-AA4))*AQ4</f>
        <v>26.652234263242708</v>
      </c>
      <c r="L4">
        <f>IF(BB4&lt;&gt;0,1/(1/BB4-1/T4),0)</f>
        <v>0.90620829764775679</v>
      </c>
      <c r="M4">
        <f>((BE4-AR4/2)*Y4-K4)/(BE4+AR4/2)</f>
        <v>316.40114723586174</v>
      </c>
      <c r="N4">
        <f>AR4*1000</f>
        <v>17.301917593220072</v>
      </c>
      <c r="O4">
        <f>(AW4-BC4)</f>
        <v>2.1145215343931838</v>
      </c>
      <c r="P4">
        <f>(V4+AV4*J4)</f>
        <v>36.128677368164062</v>
      </c>
      <c r="Q4" s="1">
        <v>2</v>
      </c>
      <c r="R4">
        <f>(Q4*AK4+AL4)</f>
        <v>2.2982609868049622</v>
      </c>
      <c r="S4" s="1">
        <v>1</v>
      </c>
      <c r="T4">
        <f>R4*(S4+1)*(S4+1)/(S4*S4+1)</f>
        <v>4.5965219736099243</v>
      </c>
      <c r="U4" s="1">
        <v>36.364383697509766</v>
      </c>
      <c r="V4" s="1">
        <v>36.128677368164062</v>
      </c>
      <c r="W4" s="1">
        <v>36.295433044433594</v>
      </c>
      <c r="X4" s="1">
        <v>400.58547973632812</v>
      </c>
      <c r="Y4" s="1">
        <v>383.90426635742188</v>
      </c>
      <c r="Z4" s="1">
        <v>31.657400131225586</v>
      </c>
      <c r="AA4" s="1">
        <v>39.979438781738281</v>
      </c>
      <c r="AB4" s="1">
        <v>50.670116424560547</v>
      </c>
      <c r="AC4" s="1">
        <v>63.990180969238281</v>
      </c>
      <c r="AD4" s="1">
        <v>399.18576049804688</v>
      </c>
      <c r="AE4" s="1">
        <v>1629.532958984375</v>
      </c>
      <c r="AF4" s="1">
        <v>1813.766845703125</v>
      </c>
      <c r="AG4" s="1">
        <v>97.465660095214844</v>
      </c>
      <c r="AH4" s="1">
        <v>22.83404541015625</v>
      </c>
      <c r="AI4" s="1">
        <v>-0.69982552528381348</v>
      </c>
      <c r="AJ4" s="1">
        <v>1</v>
      </c>
      <c r="AK4" s="1">
        <v>-0.21956524252891541</v>
      </c>
      <c r="AL4" s="1">
        <v>2.737391471862793</v>
      </c>
      <c r="AM4" s="1">
        <v>1</v>
      </c>
      <c r="AN4" s="1">
        <v>0</v>
      </c>
      <c r="AO4" s="1">
        <v>0.18999999761581421</v>
      </c>
      <c r="AP4" s="1">
        <v>111115</v>
      </c>
      <c r="AQ4">
        <f>AD4*0.000001/(Q4*0.0001)</f>
        <v>1.9959288024902342</v>
      </c>
      <c r="AR4">
        <f>(AA4-Z4)/(1000-AA4)*AQ4</f>
        <v>1.730191759322007E-2</v>
      </c>
      <c r="AS4">
        <f>(V4+273.15)</f>
        <v>309.27867736816404</v>
      </c>
      <c r="AT4">
        <f>(U4+273.15)</f>
        <v>309.51438369750974</v>
      </c>
      <c r="AU4">
        <f>(AE4*AM4+AF4*AN4)*AO4</f>
        <v>309.61125832192192</v>
      </c>
      <c r="AV4">
        <f>((AU4+0.00000010773*(AT4^4-AS4^4))-AR4*44100)/(R4*51.4+0.00000043092*AS4^3)</f>
        <v>-3.4413154356446012</v>
      </c>
      <c r="AW4">
        <f>0.61365*EXP(17.502*P4/(240.97+P4))</f>
        <v>6.0111439254915373</v>
      </c>
      <c r="AX4">
        <f>AW4*1000/AG4</f>
        <v>61.674480218152851</v>
      </c>
      <c r="AY4">
        <f>(AX4-AA4)</f>
        <v>21.69504143641457</v>
      </c>
      <c r="AZ4">
        <f>IF(J4,V4,(U4+V4)/2)</f>
        <v>36.246530532836914</v>
      </c>
      <c r="BA4">
        <f>0.61365*EXP(17.502*AZ4/(240.97+AZ4))</f>
        <v>6.0501651834810275</v>
      </c>
      <c r="BB4">
        <f>IF(AY4&lt;&gt;0,(1000-(AX4+AA4)/2)/AY4*AR4,0)</f>
        <v>0.75697083946902766</v>
      </c>
      <c r="BC4">
        <f>AA4*AG4/1000</f>
        <v>3.8966223910983535</v>
      </c>
      <c r="BD4">
        <f>(BA4-BC4)</f>
        <v>2.153542792382674</v>
      </c>
      <c r="BE4">
        <f>1/(1.6/L4+1.37/T4)</f>
        <v>0.48457831233510501</v>
      </c>
      <c r="BF4">
        <f>M4*AG4*0.001</f>
        <v>30.838246670226528</v>
      </c>
      <c r="BG4">
        <f>M4/Y4</f>
        <v>0.82416679095013368</v>
      </c>
      <c r="BH4">
        <f>(1-AR4*AG4/AW4/L4)*100</f>
        <v>69.042868874447677</v>
      </c>
      <c r="BI4">
        <f>(Y4-K4/(T4/1.35))</f>
        <v>376.07649647794494</v>
      </c>
      <c r="BJ4">
        <f>K4*BH4/100/BI4</f>
        <v>4.8930117480927009E-2</v>
      </c>
    </row>
    <row r="5" spans="1:62">
      <c r="A5" s="1">
        <v>15</v>
      </c>
      <c r="B5" s="1" t="s">
        <v>171</v>
      </c>
      <c r="C5" s="2">
        <v>40732</v>
      </c>
      <c r="D5" s="1" t="s">
        <v>168</v>
      </c>
      <c r="E5" s="1">
        <v>6</v>
      </c>
      <c r="F5" s="1" t="s">
        <v>5</v>
      </c>
      <c r="G5" s="1" t="s">
        <v>19</v>
      </c>
      <c r="H5" s="1">
        <v>0</v>
      </c>
      <c r="I5" s="1">
        <v>3134</v>
      </c>
      <c r="J5" s="1">
        <v>0</v>
      </c>
      <c r="K5">
        <f>(X5-Y5*(1000-Z5)/(1000-AA5))*AQ5</f>
        <v>0.95780732018924231</v>
      </c>
      <c r="L5">
        <f>IF(BB5&lt;&gt;0,1/(1/BB5-1/T5),0)</f>
        <v>0.12107990622590178</v>
      </c>
      <c r="M5">
        <f>((BE5-AR5/2)*Y5-K5)/(BE5+AR5/2)</f>
        <v>366.8048255595611</v>
      </c>
      <c r="N5">
        <f>AR5*1000</f>
        <v>3.7558086073991128</v>
      </c>
      <c r="O5">
        <f>(AW5-BC5)</f>
        <v>2.9493933905934138</v>
      </c>
      <c r="P5">
        <f>(V5+AV5*J5)</f>
        <v>36.664615631103516</v>
      </c>
      <c r="Q5" s="1">
        <v>1.5</v>
      </c>
      <c r="R5">
        <f>(Q5*AK5+AL5)</f>
        <v>2.4080436080694199</v>
      </c>
      <c r="S5" s="1">
        <v>1</v>
      </c>
      <c r="T5">
        <f>R5*(S5+1)*(S5+1)/(S5*S5+1)</f>
        <v>4.8160872161388397</v>
      </c>
      <c r="U5" s="1">
        <v>36.966560363769531</v>
      </c>
      <c r="V5" s="1">
        <v>36.664615631103516</v>
      </c>
      <c r="W5" s="1">
        <v>36.951629638671875</v>
      </c>
      <c r="X5" s="1">
        <v>400.07400512695312</v>
      </c>
      <c r="Y5" s="1">
        <v>399.15081787109375</v>
      </c>
      <c r="Z5" s="1">
        <v>31.887937545776367</v>
      </c>
      <c r="AA5" s="1">
        <v>33.252243041992188</v>
      </c>
      <c r="AB5" s="1">
        <v>49.385322570800781</v>
      </c>
      <c r="AC5" s="1">
        <v>51.498245239257812</v>
      </c>
      <c r="AD5" s="1">
        <v>399.20526123046875</v>
      </c>
      <c r="AE5" s="1">
        <v>20.548652648925781</v>
      </c>
      <c r="AF5" s="1">
        <v>80.209587097167969</v>
      </c>
      <c r="AG5" s="1">
        <v>97.466514587402344</v>
      </c>
      <c r="AH5" s="1">
        <v>22.83404541015625</v>
      </c>
      <c r="AI5" s="1">
        <v>-0.69982552528381348</v>
      </c>
      <c r="AJ5" s="1">
        <v>0</v>
      </c>
      <c r="AK5" s="1">
        <v>-0.21956524252891541</v>
      </c>
      <c r="AL5" s="1">
        <v>2.737391471862793</v>
      </c>
      <c r="AM5" s="1">
        <v>1</v>
      </c>
      <c r="AN5" s="1">
        <v>0</v>
      </c>
      <c r="AO5" s="1">
        <v>0.18999999761581421</v>
      </c>
      <c r="AP5" s="1">
        <v>111115</v>
      </c>
      <c r="AQ5">
        <f>AD5*0.000001/(Q5*0.0001)</f>
        <v>2.6613684082031246</v>
      </c>
      <c r="AR5">
        <f>(AA5-Z5)/(1000-AA5)*AQ5</f>
        <v>3.755808607399113E-3</v>
      </c>
      <c r="AS5">
        <f>(V5+273.15)</f>
        <v>309.81461563110349</v>
      </c>
      <c r="AT5">
        <f>(U5+273.15)</f>
        <v>310.11656036376951</v>
      </c>
      <c r="AU5">
        <f>(AE5*AM5+AF5*AN5)*AO5</f>
        <v>3.9042439543040928</v>
      </c>
      <c r="AV5">
        <f>((AU5+0.00000010773*(AT5^4-AS5^4))-AR5*44100)/(R5*51.4+0.00000043092*AS5^3)</f>
        <v>-1.1556800202901811</v>
      </c>
      <c r="AW5">
        <f>0.61365*EXP(17.502*P5/(240.97+P5))</f>
        <v>6.1903736221095933</v>
      </c>
      <c r="AX5">
        <f>AW5*1000/AG5</f>
        <v>63.512824361421309</v>
      </c>
      <c r="AY5">
        <f>(AX5-AA5)</f>
        <v>30.260581319429122</v>
      </c>
      <c r="AZ5">
        <f>IF(J5,V5,(U5+V5)/2)</f>
        <v>36.815587997436523</v>
      </c>
      <c r="BA5">
        <f>0.61365*EXP(17.502*AZ5/(240.97+AZ5))</f>
        <v>6.2416923212140842</v>
      </c>
      <c r="BB5">
        <f>IF(AY5&lt;&gt;0,(1000-(AX5+AA5)/2)/AY5*AR5,0)</f>
        <v>0.11811052250274126</v>
      </c>
      <c r="BC5">
        <f>AA5*AG5/1000</f>
        <v>3.2409802315161795</v>
      </c>
      <c r="BD5">
        <f>(BA5-BC5)</f>
        <v>3.0007120896979047</v>
      </c>
      <c r="BE5">
        <f>1/(1.6/L5+1.37/T5)</f>
        <v>7.4080235237559425E-2</v>
      </c>
      <c r="BF5">
        <f>M5*AG5*0.001</f>
        <v>35.751187881130534</v>
      </c>
      <c r="BG5">
        <f>M5/Y5</f>
        <v>0.91896298125091447</v>
      </c>
      <c r="BH5">
        <f>(1-AR5*AG5/AW5/L5)*100</f>
        <v>51.160641477401334</v>
      </c>
      <c r="BI5">
        <f>(Y5-K5/(T5/1.35))</f>
        <v>398.8823343855949</v>
      </c>
      <c r="BJ5">
        <f>K5*BH5/100/BI5</f>
        <v>1.2284835072506035E-3</v>
      </c>
    </row>
    <row r="6" spans="1:62">
      <c r="A6" s="1">
        <v>20</v>
      </c>
      <c r="B6" s="1" t="s">
        <v>172</v>
      </c>
      <c r="C6" s="2">
        <v>40732</v>
      </c>
      <c r="D6" s="1" t="s">
        <v>168</v>
      </c>
      <c r="E6" s="1">
        <v>8</v>
      </c>
      <c r="F6" s="1" t="s">
        <v>2</v>
      </c>
      <c r="G6" s="1" t="s">
        <v>19</v>
      </c>
      <c r="H6" s="1">
        <v>0</v>
      </c>
      <c r="I6" s="1">
        <v>3950</v>
      </c>
      <c r="J6" s="1">
        <v>0</v>
      </c>
      <c r="K6">
        <f>(X6-Y6*(1000-Z6)/(1000-AA6))*AQ6</f>
        <v>24.973260768907636</v>
      </c>
      <c r="L6">
        <f>IF(BB6&lt;&gt;0,1/(1/BB6-1/T6),0)</f>
        <v>0.6284378115834669</v>
      </c>
      <c r="M6">
        <f>((BE6-AR6/2)*Y6-K6)/(BE6+AR6/2)</f>
        <v>299.7762680378288</v>
      </c>
      <c r="N6">
        <f>AR6*1000</f>
        <v>18.360368713222581</v>
      </c>
      <c r="O6">
        <f>(AW6-BC6)</f>
        <v>3.0391227727173504</v>
      </c>
      <c r="P6">
        <f>(V6+AV6*J6)</f>
        <v>38.816455841064453</v>
      </c>
      <c r="Q6" s="1">
        <v>1.5</v>
      </c>
      <c r="R6">
        <f>(Q6*AK6+AL6)</f>
        <v>2.4080436080694199</v>
      </c>
      <c r="S6" s="1">
        <v>1</v>
      </c>
      <c r="T6">
        <f>R6*(S6+1)*(S6+1)/(S6*S6+1)</f>
        <v>4.8160872161388397</v>
      </c>
      <c r="U6" s="1">
        <v>38.649982452392578</v>
      </c>
      <c r="V6" s="1">
        <v>38.816455841064453</v>
      </c>
      <c r="W6" s="1">
        <v>38.567245483398438</v>
      </c>
      <c r="X6" s="1">
        <v>400.40533447265625</v>
      </c>
      <c r="Y6" s="1">
        <v>388.34222412109375</v>
      </c>
      <c r="Z6" s="1">
        <v>33.586269378662109</v>
      </c>
      <c r="AA6" s="1">
        <v>40.207935333251953</v>
      </c>
      <c r="AB6" s="1">
        <v>47.468204498291016</v>
      </c>
      <c r="AC6" s="1">
        <v>56.826751708984375</v>
      </c>
      <c r="AD6" s="1">
        <v>399.19265747070312</v>
      </c>
      <c r="AE6" s="1">
        <v>1561.7659912109375</v>
      </c>
      <c r="AF6" s="1">
        <v>1248.0062255859375</v>
      </c>
      <c r="AG6" s="1">
        <v>97.454017639160156</v>
      </c>
      <c r="AH6" s="1">
        <v>22.7674560546875</v>
      </c>
      <c r="AI6" s="1">
        <v>-0.90266799926757812</v>
      </c>
      <c r="AJ6" s="1">
        <v>0</v>
      </c>
      <c r="AK6" s="1">
        <v>-0.21956524252891541</v>
      </c>
      <c r="AL6" s="1">
        <v>2.737391471862793</v>
      </c>
      <c r="AM6" s="1">
        <v>1</v>
      </c>
      <c r="AN6" s="1">
        <v>0</v>
      </c>
      <c r="AO6" s="1">
        <v>0.18999999761581421</v>
      </c>
      <c r="AP6" s="1">
        <v>111115</v>
      </c>
      <c r="AQ6">
        <f>AD6*0.000001/(Q6*0.0001)</f>
        <v>2.6612843831380206</v>
      </c>
      <c r="AR6">
        <f>(AA6-Z6)/(1000-AA6)*AQ6</f>
        <v>1.836036871322258E-2</v>
      </c>
      <c r="AS6">
        <f>(V6+273.15)</f>
        <v>311.96645584106443</v>
      </c>
      <c r="AT6">
        <f>(U6+273.15)</f>
        <v>311.79998245239256</v>
      </c>
      <c r="AU6">
        <f>(AE6*AM6+AF6*AN6)*AO6</f>
        <v>296.73553460653784</v>
      </c>
      <c r="AV6">
        <f>((AU6+0.00000010773*(AT6^4-AS6^4))-AR6*44100)/(R6*51.4+0.00000043092*AS6^3)</f>
        <v>-3.7640284892260758</v>
      </c>
      <c r="AW6">
        <f>0.61365*EXP(17.502*P6/(240.97+P6))</f>
        <v>6.9575476119182973</v>
      </c>
      <c r="AX6">
        <f>AW6*1000/AG6</f>
        <v>71.393132684173011</v>
      </c>
      <c r="AY6">
        <f>(AX6-AA6)</f>
        <v>31.185197350921058</v>
      </c>
      <c r="AZ6">
        <f>IF(J6,V6,(U6+V6)/2)</f>
        <v>38.733219146728516</v>
      </c>
      <c r="BA6">
        <f>0.61365*EXP(17.502*AZ6/(240.97+AZ6))</f>
        <v>6.926407239754659</v>
      </c>
      <c r="BB6">
        <f>IF(AY6&lt;&gt;0,(1000-(AX6+AA6)/2)/AY6*AR6,0)</f>
        <v>0.5558999720075809</v>
      </c>
      <c r="BC6">
        <f>AA6*AG6/1000</f>
        <v>3.9184248392009469</v>
      </c>
      <c r="BD6">
        <f>(BA6-BC6)</f>
        <v>3.0079824005537121</v>
      </c>
      <c r="BE6">
        <f>1/(1.6/L6+1.37/T6)</f>
        <v>0.3532995833828344</v>
      </c>
      <c r="BF6">
        <f>M6*AG6*0.001</f>
        <v>29.214401713160171</v>
      </c>
      <c r="BG6">
        <f>M6/Y6</f>
        <v>0.77193838171033358</v>
      </c>
      <c r="BH6">
        <f>(1-AR6*AG6/AW6/L6)*100</f>
        <v>59.077453399693546</v>
      </c>
      <c r="BI6">
        <f>(Y6-K6/(T6/1.35))</f>
        <v>381.34195595214345</v>
      </c>
      <c r="BJ6">
        <f>K6*BH6/100/BI6</f>
        <v>3.8688547805599605E-2</v>
      </c>
    </row>
    <row r="7" spans="1:62">
      <c r="A7" s="1">
        <v>21</v>
      </c>
      <c r="B7" s="1" t="s">
        <v>173</v>
      </c>
      <c r="C7" s="2">
        <v>40732</v>
      </c>
      <c r="D7" s="1" t="s">
        <v>168</v>
      </c>
      <c r="E7" s="1">
        <v>8</v>
      </c>
      <c r="F7" s="1" t="s">
        <v>5</v>
      </c>
      <c r="G7" s="1" t="s">
        <v>19</v>
      </c>
      <c r="H7" s="1">
        <v>0</v>
      </c>
      <c r="I7" s="1">
        <v>4097</v>
      </c>
      <c r="J7" s="1">
        <v>0</v>
      </c>
      <c r="K7">
        <f>(X7-Y7*(1000-Z7)/(1000-AA7))*AQ7</f>
        <v>4.6557020841893587E-2</v>
      </c>
      <c r="L7">
        <f>IF(BB7&lt;&gt;0,1/(1/BB7-1/T7),0)</f>
        <v>-1.9451446957816567E-4</v>
      </c>
      <c r="M7">
        <f>((BE7-AR7/2)*Y7-K7)/(BE7+AR7/2)</f>
        <v>751.15277625424494</v>
      </c>
      <c r="N7">
        <f>AR7*1000</f>
        <v>-6.6556141701474723E-3</v>
      </c>
      <c r="O7">
        <f>(AW7-BC7)</f>
        <v>3.1676224347751671</v>
      </c>
      <c r="P7">
        <f>(V7+AV7*J7)</f>
        <v>37.426776885986328</v>
      </c>
      <c r="Q7" s="1">
        <v>3</v>
      </c>
      <c r="R7">
        <f>(Q7*AK7+AL7)</f>
        <v>2.0786957442760468</v>
      </c>
      <c r="S7" s="1">
        <v>1</v>
      </c>
      <c r="T7">
        <f>R7*(S7+1)*(S7+1)/(S7*S7+1)</f>
        <v>4.1573914885520935</v>
      </c>
      <c r="U7" s="1">
        <v>38.559379577636719</v>
      </c>
      <c r="V7" s="1">
        <v>37.426776885986328</v>
      </c>
      <c r="W7" s="1">
        <v>38.581836700439453</v>
      </c>
      <c r="X7" s="1">
        <v>399.74282836914062</v>
      </c>
      <c r="Y7" s="1">
        <v>399.7098388671875</v>
      </c>
      <c r="Z7" s="1">
        <v>33.720958709716797</v>
      </c>
      <c r="AA7" s="1">
        <v>33.71612548828125</v>
      </c>
      <c r="AB7" s="1">
        <v>47.889907836914062</v>
      </c>
      <c r="AC7" s="1">
        <v>47.883045196533203</v>
      </c>
      <c r="AD7" s="1">
        <v>399.18795776367188</v>
      </c>
      <c r="AE7" s="1">
        <v>27.289726257324219</v>
      </c>
      <c r="AF7" s="1">
        <v>36.545272827148438</v>
      </c>
      <c r="AG7" s="1">
        <v>97.449501037597656</v>
      </c>
      <c r="AH7" s="1">
        <v>22.7674560546875</v>
      </c>
      <c r="AI7" s="1">
        <v>-0.90266799926757812</v>
      </c>
      <c r="AJ7" s="1">
        <v>1</v>
      </c>
      <c r="AK7" s="1">
        <v>-0.21956524252891541</v>
      </c>
      <c r="AL7" s="1">
        <v>2.737391471862793</v>
      </c>
      <c r="AM7" s="1">
        <v>1</v>
      </c>
      <c r="AN7" s="1">
        <v>0</v>
      </c>
      <c r="AO7" s="1">
        <v>0.18999999761581421</v>
      </c>
      <c r="AP7" s="1">
        <v>111115</v>
      </c>
      <c r="AQ7">
        <f>AD7*0.000001/(Q7*0.0001)</f>
        <v>1.3306265258789061</v>
      </c>
      <c r="AR7">
        <f>(AA7-Z7)/(1000-AA7)*AQ7</f>
        <v>-6.6556141701474725E-6</v>
      </c>
      <c r="AS7">
        <f>(V7+273.15)</f>
        <v>310.57677688598631</v>
      </c>
      <c r="AT7">
        <f>(U7+273.15)</f>
        <v>311.7093795776367</v>
      </c>
      <c r="AU7">
        <f>(AE7*AM7+AF7*AN7)*AO7</f>
        <v>5.185047923827824</v>
      </c>
      <c r="AV7">
        <f>((AU7+0.00000010773*(AT7^4-AS7^4))-AR7*44100)/(R7*51.4+0.00000043092*AS7^3)</f>
        <v>0.1685106516220985</v>
      </c>
      <c r="AW7">
        <f>0.61365*EXP(17.502*P7/(240.97+P7))</f>
        <v>6.4532420405292035</v>
      </c>
      <c r="AX7">
        <f>AW7*1000/AG7</f>
        <v>66.221396434235558</v>
      </c>
      <c r="AY7">
        <f>(AX7-AA7)</f>
        <v>32.505270945954308</v>
      </c>
      <c r="AZ7">
        <f>IF(J7,V7,(U7+V7)/2)</f>
        <v>37.993078231811523</v>
      </c>
      <c r="BA7">
        <f>0.61365*EXP(17.502*AZ7/(240.97+AZ7))</f>
        <v>6.654781605115538</v>
      </c>
      <c r="BB7">
        <f>IF(AY7&lt;&gt;0,(1000-(AX7+AA7)/2)/AY7*AR7,0)</f>
        <v>-1.9452357087384905E-4</v>
      </c>
      <c r="BC7">
        <f>AA7*AG7/1000</f>
        <v>3.2856196057540363</v>
      </c>
      <c r="BD7">
        <f>(BA7-BC7)</f>
        <v>3.3691619993615016</v>
      </c>
      <c r="BE7">
        <f>1/(1.6/L7+1.37/T7)</f>
        <v>-1.215764140688619E-4</v>
      </c>
      <c r="BF7">
        <f>M7*AG7*0.001</f>
        <v>73.199463248982397</v>
      </c>
      <c r="BG7">
        <f>M7/Y7</f>
        <v>1.879245150389786</v>
      </c>
      <c r="BH7">
        <f>(1-AR7*AG7/AW7/L7)*100</f>
        <v>48.330068019563875</v>
      </c>
      <c r="BI7">
        <f>(Y7-K7/(T7/1.35))</f>
        <v>399.69472073883475</v>
      </c>
      <c r="BJ7">
        <f>K7*BH7/100/BI7</f>
        <v>5.629556427259429E-5</v>
      </c>
    </row>
    <row r="8" spans="1:62">
      <c r="A8" s="1">
        <v>1</v>
      </c>
      <c r="B8" s="1" t="s">
        <v>174</v>
      </c>
      <c r="C8" s="2">
        <v>40732</v>
      </c>
      <c r="D8" s="1" t="s">
        <v>168</v>
      </c>
      <c r="E8" s="1">
        <v>19</v>
      </c>
      <c r="F8" s="1" t="s">
        <v>2</v>
      </c>
      <c r="G8" s="1" t="s">
        <v>31</v>
      </c>
      <c r="H8" s="1">
        <v>0</v>
      </c>
      <c r="I8" s="1">
        <v>454</v>
      </c>
      <c r="J8" s="1">
        <v>0</v>
      </c>
      <c r="K8">
        <f>(X8-Y8*(1000-Z8)/(1000-AA8))*AQ8</f>
        <v>14.514277440492711</v>
      </c>
      <c r="L8">
        <f>IF(BB8&lt;&gt;0,1/(1/BB8-1/T8),0)</f>
        <v>0.40836937771338822</v>
      </c>
      <c r="M8">
        <f>((BE8-AR8/2)*Y8-K8)/(BE8+AR8/2)</f>
        <v>308.71740049885119</v>
      </c>
      <c r="N8">
        <f>AR8*1000</f>
        <v>7.3000346532519416</v>
      </c>
      <c r="O8">
        <f>(AW8-BC8)</f>
        <v>1.8457881648969616</v>
      </c>
      <c r="P8">
        <f>(V8+AV8*J8)</f>
        <v>34.060203552246094</v>
      </c>
      <c r="Q8" s="1">
        <v>4</v>
      </c>
      <c r="R8">
        <f>(Q8*AK8+AL8)</f>
        <v>1.8591305017471313</v>
      </c>
      <c r="S8" s="1">
        <v>1</v>
      </c>
      <c r="T8">
        <f>R8*(S8+1)*(S8+1)/(S8*S8+1)</f>
        <v>3.7182610034942627</v>
      </c>
      <c r="U8" s="1">
        <v>34.034515380859375</v>
      </c>
      <c r="V8" s="1">
        <v>34.060203552246094</v>
      </c>
      <c r="W8" s="1">
        <v>33.975658416748047</v>
      </c>
      <c r="X8" s="1">
        <v>399.07107543945312</v>
      </c>
      <c r="Y8" s="1">
        <v>381.73507690429688</v>
      </c>
      <c r="Z8" s="1">
        <v>29.011528015136719</v>
      </c>
      <c r="AA8" s="1">
        <v>36.062557220458984</v>
      </c>
      <c r="AB8" s="1">
        <v>52.825176239013672</v>
      </c>
      <c r="AC8" s="1">
        <v>65.663932800292969</v>
      </c>
      <c r="AD8" s="1">
        <v>399.19146728515625</v>
      </c>
      <c r="AE8" s="1">
        <v>926.878173828125</v>
      </c>
      <c r="AF8" s="1">
        <v>1033.478515625</v>
      </c>
      <c r="AG8" s="1">
        <v>97.474807739257812</v>
      </c>
      <c r="AH8" s="1">
        <v>22.83404541015625</v>
      </c>
      <c r="AI8" s="1">
        <v>-0.69982552528381348</v>
      </c>
      <c r="AJ8" s="1">
        <v>1</v>
      </c>
      <c r="AK8" s="1">
        <v>-0.21956524252891541</v>
      </c>
      <c r="AL8" s="1">
        <v>2.737391471862793</v>
      </c>
      <c r="AM8" s="1">
        <v>1</v>
      </c>
      <c r="AN8" s="1">
        <v>0</v>
      </c>
      <c r="AO8" s="1">
        <v>0.18999999761581421</v>
      </c>
      <c r="AP8" s="1">
        <v>111115</v>
      </c>
      <c r="AQ8">
        <f>AD8*0.000001/(Q8*0.0001)</f>
        <v>0.9979786682128905</v>
      </c>
      <c r="AR8">
        <f>(AA8-Z8)/(1000-AA8)*AQ8</f>
        <v>7.3000346532519416E-3</v>
      </c>
      <c r="AS8">
        <f>(V8+273.15)</f>
        <v>307.21020355224607</v>
      </c>
      <c r="AT8">
        <f>(U8+273.15)</f>
        <v>307.18451538085935</v>
      </c>
      <c r="AU8">
        <f>(AE8*AM8+AF8*AN8)*AO8</f>
        <v>176.10685081749398</v>
      </c>
      <c r="AV8">
        <f>((AU8+0.00000010773*(AT8^4-AS8^4))-AR8*44100)/(R8*51.4+0.00000043092*AS8^3)</f>
        <v>-1.3525315382894987</v>
      </c>
      <c r="AW8">
        <f>0.61365*EXP(17.502*P8/(240.97+P8))</f>
        <v>5.3609789965471846</v>
      </c>
      <c r="AX8">
        <f>AW8*1000/AG8</f>
        <v>54.998610624476868</v>
      </c>
      <c r="AY8">
        <f>(AX8-AA8)</f>
        <v>18.936053404017883</v>
      </c>
      <c r="AZ8">
        <f>IF(J8,V8,(U8+V8)/2)</f>
        <v>34.047359466552734</v>
      </c>
      <c r="BA8">
        <f>0.61365*EXP(17.502*AZ8/(240.97+AZ8))</f>
        <v>5.3571410231945764</v>
      </c>
      <c r="BB8">
        <f>IF(AY8&lt;&gt;0,(1000-(AX8+AA8)/2)/AY8*AR8,0)</f>
        <v>0.36795733853162454</v>
      </c>
      <c r="BC8">
        <f>AA8*AG8/1000</f>
        <v>3.5151908316502229</v>
      </c>
      <c r="BD8">
        <f>(BA8-BC8)</f>
        <v>1.8419501915443535</v>
      </c>
      <c r="BE8">
        <f>1/(1.6/L8+1.37/T8)</f>
        <v>0.23329201619124101</v>
      </c>
      <c r="BF8">
        <f>M8*AG8*0.001</f>
        <v>30.092169259388974</v>
      </c>
      <c r="BG8">
        <f>M8/Y8</f>
        <v>0.80872159562179391</v>
      </c>
      <c r="BH8">
        <f>(1-AR8*AG8/AW8/L8)*100</f>
        <v>67.497255425127463</v>
      </c>
      <c r="BI8">
        <f>(Y8-K8/(T8/1.35))</f>
        <v>376.46533534332218</v>
      </c>
      <c r="BJ8">
        <f>K8*BH8/100/BI8</f>
        <v>2.6022950846687546E-2</v>
      </c>
    </row>
    <row r="9" spans="1:62">
      <c r="A9" s="1">
        <v>2</v>
      </c>
      <c r="B9" s="1" t="s">
        <v>175</v>
      </c>
      <c r="C9" s="2">
        <v>40732</v>
      </c>
      <c r="D9" s="1" t="s">
        <v>168</v>
      </c>
      <c r="E9" s="1">
        <v>19</v>
      </c>
      <c r="F9" s="1" t="s">
        <v>5</v>
      </c>
      <c r="G9" s="1" t="s">
        <v>31</v>
      </c>
      <c r="H9" s="1">
        <v>0</v>
      </c>
      <c r="I9" s="1">
        <v>567</v>
      </c>
      <c r="J9" s="1">
        <v>0</v>
      </c>
      <c r="K9">
        <f>(X9-Y9*(1000-Z9)/(1000-AA9))*AQ9</f>
        <v>-0.58772219960411598</v>
      </c>
      <c r="L9">
        <f>IF(BB9&lt;&gt;0,1/(1/BB9-1/T9),0)</f>
        <v>0.1007129259819434</v>
      </c>
      <c r="M9">
        <f>((BE9-AR9/2)*Y9-K9)/(BE9+AR9/2)</f>
        <v>395.04636998320001</v>
      </c>
      <c r="N9">
        <f>AR9*1000</f>
        <v>2.0339317738632836</v>
      </c>
      <c r="O9">
        <f>(AW9-BC9)</f>
        <v>1.9389497068991521</v>
      </c>
      <c r="P9">
        <f>(V9+AV9*J9)</f>
        <v>32.68951416015625</v>
      </c>
      <c r="Q9" s="1">
        <v>4</v>
      </c>
      <c r="R9">
        <f>(Q9*AK9+AL9)</f>
        <v>1.8591305017471313</v>
      </c>
      <c r="S9" s="1">
        <v>1</v>
      </c>
      <c r="T9">
        <f>R9*(S9+1)*(S9+1)/(S9*S9+1)</f>
        <v>3.7182610034942627</v>
      </c>
      <c r="U9" s="1">
        <v>34.268634796142578</v>
      </c>
      <c r="V9" s="1">
        <v>32.68951416015625</v>
      </c>
      <c r="W9" s="1">
        <v>34.272830963134766</v>
      </c>
      <c r="X9" s="1">
        <v>398.83627319335938</v>
      </c>
      <c r="Y9" s="1">
        <v>398.61279296875</v>
      </c>
      <c r="Z9" s="1">
        <v>29.066499710083008</v>
      </c>
      <c r="AA9" s="1">
        <v>31.041282653808594</v>
      </c>
      <c r="AB9" s="1">
        <v>52.238368988037109</v>
      </c>
      <c r="AC9" s="1">
        <v>55.787452697753906</v>
      </c>
      <c r="AD9" s="1">
        <v>399.19241333007812</v>
      </c>
      <c r="AE9" s="1">
        <v>20.512550354003906</v>
      </c>
      <c r="AF9" s="1">
        <v>26.357555389404297</v>
      </c>
      <c r="AG9" s="1">
        <v>97.472976684570312</v>
      </c>
      <c r="AH9" s="1">
        <v>22.83404541015625</v>
      </c>
      <c r="AI9" s="1">
        <v>-0.69982552528381348</v>
      </c>
      <c r="AJ9" s="1">
        <v>1</v>
      </c>
      <c r="AK9" s="1">
        <v>-0.21956524252891541</v>
      </c>
      <c r="AL9" s="1">
        <v>2.737391471862793</v>
      </c>
      <c r="AM9" s="1">
        <v>1</v>
      </c>
      <c r="AN9" s="1">
        <v>0</v>
      </c>
      <c r="AO9" s="1">
        <v>0.18999999761581421</v>
      </c>
      <c r="AP9" s="1">
        <v>111115</v>
      </c>
      <c r="AQ9">
        <f>AD9*0.000001/(Q9*0.0001)</f>
        <v>0.99798103332519517</v>
      </c>
      <c r="AR9">
        <f>(AA9-Z9)/(1000-AA9)*AQ9</f>
        <v>2.0339317738632835E-3</v>
      </c>
      <c r="AS9">
        <f>(V9+273.15)</f>
        <v>305.83951416015623</v>
      </c>
      <c r="AT9">
        <f>(U9+273.15)</f>
        <v>307.41863479614256</v>
      </c>
      <c r="AU9">
        <f>(AE9*AM9+AF9*AN9)*AO9</f>
        <v>3.8973845183550111</v>
      </c>
      <c r="AV9">
        <f>((AU9+0.00000010773*(AT9^4-AS9^4))-AR9*44100)/(R9*51.4+0.00000043092*AS9^3)</f>
        <v>-0.61342958467072739</v>
      </c>
      <c r="AW9">
        <f>0.61365*EXP(17.502*P9/(240.97+P9))</f>
        <v>4.9646359272729939</v>
      </c>
      <c r="AX9">
        <f>AW9*1000/AG9</f>
        <v>50.933459674048116</v>
      </c>
      <c r="AY9">
        <f>(AX9-AA9)</f>
        <v>19.892177020239522</v>
      </c>
      <c r="AZ9">
        <f>IF(J9,V9,(U9+V9)/2)</f>
        <v>33.479074478149414</v>
      </c>
      <c r="BA9">
        <f>0.61365*EXP(17.502*AZ9/(240.97+AZ9))</f>
        <v>5.1897041716070156</v>
      </c>
      <c r="BB9">
        <f>IF(AY9&lt;&gt;0,(1000-(AX9+AA9)/2)/AY9*AR9,0)</f>
        <v>9.8056952506566569E-2</v>
      </c>
      <c r="BC9">
        <f>AA9*AG9/1000</f>
        <v>3.0256862203738417</v>
      </c>
      <c r="BD9">
        <f>(BA9-BC9)</f>
        <v>2.1640179512331739</v>
      </c>
      <c r="BE9">
        <f>1/(1.6/L9+1.37/T9)</f>
        <v>6.1518809142292914E-2</v>
      </c>
      <c r="BF9">
        <f>M9*AG9*0.001</f>
        <v>38.506345610696592</v>
      </c>
      <c r="BG9">
        <f>M9/Y9</f>
        <v>0.99105291388420247</v>
      </c>
      <c r="BH9">
        <f>(1-AR9*AG9/AW9/L9)*100</f>
        <v>60.349561874471426</v>
      </c>
      <c r="BI9">
        <f>(Y9-K9/(T9/1.35))</f>
        <v>398.82617900289875</v>
      </c>
      <c r="BJ9">
        <f>K9*BH9/100/BI9</f>
        <v>-8.8932921451355493E-4</v>
      </c>
    </row>
    <row r="10" spans="1:62">
      <c r="A10" s="1">
        <v>5</v>
      </c>
      <c r="B10" s="1" t="s">
        <v>176</v>
      </c>
      <c r="C10" s="2">
        <v>40732</v>
      </c>
      <c r="D10" s="1" t="s">
        <v>168</v>
      </c>
      <c r="E10" s="1">
        <v>19</v>
      </c>
      <c r="F10" s="1" t="s">
        <v>2</v>
      </c>
      <c r="G10" s="1" t="s">
        <v>31</v>
      </c>
      <c r="H10" s="1">
        <v>0</v>
      </c>
      <c r="I10" s="1">
        <v>1010</v>
      </c>
      <c r="J10" s="1">
        <v>0</v>
      </c>
      <c r="K10">
        <f>(X10-Y10*(1000-Z10)/(1000-AA10))*AQ10</f>
        <v>17.372932677262547</v>
      </c>
      <c r="L10">
        <f>IF(BB10&lt;&gt;0,1/(1/BB10-1/T10),0)</f>
        <v>0.48857174195875547</v>
      </c>
      <c r="M10">
        <f>((BE10-AR10/2)*Y10-K10)/(BE10+AR10/2)</f>
        <v>304.98450097270853</v>
      </c>
      <c r="N10">
        <f>AR10*1000</f>
        <v>8.4549631463640029</v>
      </c>
      <c r="O10">
        <f>(AW10-BC10)</f>
        <v>1.8192746314279646</v>
      </c>
      <c r="P10">
        <f>(V10+AV10*J10)</f>
        <v>34.399707794189453</v>
      </c>
      <c r="Q10" s="1">
        <v>4</v>
      </c>
      <c r="R10">
        <f>(Q10*AK10+AL10)</f>
        <v>1.8591305017471313</v>
      </c>
      <c r="S10" s="1">
        <v>1</v>
      </c>
      <c r="T10">
        <f>R10*(S10+1)*(S10+1)/(S10*S10+1)</f>
        <v>3.7182610034942627</v>
      </c>
      <c r="U10" s="1">
        <v>34.614547729492188</v>
      </c>
      <c r="V10" s="1">
        <v>34.399707794189453</v>
      </c>
      <c r="W10" s="1">
        <v>34.611400604248047</v>
      </c>
      <c r="X10" s="1">
        <v>399.42782592773438</v>
      </c>
      <c r="Y10" s="1">
        <v>378.81118774414062</v>
      </c>
      <c r="Z10" s="1">
        <v>29.230453491210938</v>
      </c>
      <c r="AA10" s="1">
        <v>37.385490417480469</v>
      </c>
      <c r="AB10" s="1">
        <v>51.531566619873047</v>
      </c>
      <c r="AC10" s="1">
        <v>65.908416748046875</v>
      </c>
      <c r="AD10" s="1">
        <v>399.20703125</v>
      </c>
      <c r="AE10" s="1">
        <v>1312.7003173828125</v>
      </c>
      <c r="AF10" s="1">
        <v>1226.498291015625</v>
      </c>
      <c r="AG10" s="1">
        <v>97.471588134765625</v>
      </c>
      <c r="AH10" s="1">
        <v>22.83404541015625</v>
      </c>
      <c r="AI10" s="1">
        <v>-0.69982552528381348</v>
      </c>
      <c r="AJ10" s="1">
        <v>0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>AD10*0.000001/(Q10*0.0001)</f>
        <v>0.99801757812499992</v>
      </c>
      <c r="AR10">
        <f>(AA10-Z10)/(1000-AA10)*AQ10</f>
        <v>8.4549631463640036E-3</v>
      </c>
      <c r="AS10">
        <f>(V10+273.15)</f>
        <v>307.54970779418943</v>
      </c>
      <c r="AT10">
        <f>(U10+273.15)</f>
        <v>307.76454772949216</v>
      </c>
      <c r="AU10">
        <f>(AE10*AM10+AF10*AN10)*AO10</f>
        <v>249.41305717301293</v>
      </c>
      <c r="AV10">
        <f>((AU10+0.00000010773*(AT10^4-AS10^4))-AR10*44100)/(R10*51.4+0.00000043092*AS10^3)</f>
        <v>-1.1171196323546666</v>
      </c>
      <c r="AW10">
        <f>0.61365*EXP(17.502*P10/(240.97+P10))</f>
        <v>5.4632977556168481</v>
      </c>
      <c r="AX10">
        <f>AW10*1000/AG10</f>
        <v>56.050156360058622</v>
      </c>
      <c r="AY10">
        <f>(AX10-AA10)</f>
        <v>18.664665942578154</v>
      </c>
      <c r="AZ10">
        <f>IF(J10,V10,(U10+V10)/2)</f>
        <v>34.50712776184082</v>
      </c>
      <c r="BA10">
        <f>0.61365*EXP(17.502*AZ10/(240.97+AZ10))</f>
        <v>5.4960232582928041</v>
      </c>
      <c r="BB10">
        <f>IF(AY10&lt;&gt;0,(1000-(AX10+AA10)/2)/AY10*AR10,0)</f>
        <v>0.43183015951799508</v>
      </c>
      <c r="BC10">
        <f>AA10*AG10/1000</f>
        <v>3.6440231241888834</v>
      </c>
      <c r="BD10">
        <f>(BA10-BC10)</f>
        <v>1.8520001341039207</v>
      </c>
      <c r="BE10">
        <f>1/(1.6/L10+1.37/T10)</f>
        <v>0.27447617165687987</v>
      </c>
      <c r="BF10">
        <f>M10*AG10*0.001</f>
        <v>29.727323666298872</v>
      </c>
      <c r="BG10">
        <f>M10/Y10</f>
        <v>0.80510953963351095</v>
      </c>
      <c r="BH10">
        <f>(1-AR10*AG10/AW10/L10)*100</f>
        <v>69.125029888200174</v>
      </c>
      <c r="BI10">
        <f>(Y10-K10/(T10/1.35))</f>
        <v>372.5035457867138</v>
      </c>
      <c r="BJ10">
        <f>K10*BH10/100/BI10</f>
        <v>3.2238739849447522E-2</v>
      </c>
    </row>
    <row r="11" spans="1:62">
      <c r="A11" s="1">
        <v>6</v>
      </c>
      <c r="B11" s="1" t="s">
        <v>177</v>
      </c>
      <c r="C11" s="2">
        <v>40732</v>
      </c>
      <c r="D11" s="1" t="s">
        <v>168</v>
      </c>
      <c r="E11" s="1">
        <v>19</v>
      </c>
      <c r="F11" s="1" t="s">
        <v>5</v>
      </c>
      <c r="G11" s="1" t="s">
        <v>31</v>
      </c>
      <c r="H11" s="1">
        <v>0</v>
      </c>
      <c r="I11" s="1">
        <v>1136.5</v>
      </c>
      <c r="J11" s="1">
        <v>0</v>
      </c>
      <c r="K11">
        <f>(X11-Y11*(1000-Z11)/(1000-AA11))*AQ11</f>
        <v>-0.71655088459977589</v>
      </c>
      <c r="L11">
        <f>IF(BB11&lt;&gt;0,1/(1/BB11-1/T11),0)</f>
        <v>4.209958630227921E-2</v>
      </c>
      <c r="M11">
        <f>((BE11-AR11/2)*Y11-K11)/(BE11+AR11/2)</f>
        <v>410.15317255273931</v>
      </c>
      <c r="N11">
        <f>AR11*1000</f>
        <v>1.1001345557309428</v>
      </c>
      <c r="O11">
        <f>(AW11-BC11)</f>
        <v>2.4630460490450412</v>
      </c>
      <c r="P11">
        <f>(V11+AV11*J11)</f>
        <v>34.166622161865234</v>
      </c>
      <c r="Q11" s="1">
        <v>3</v>
      </c>
      <c r="R11">
        <f>(Q11*AK11+AL11)</f>
        <v>2.0786957442760468</v>
      </c>
      <c r="S11" s="1">
        <v>1</v>
      </c>
      <c r="T11">
        <f>R11*(S11+1)*(S11+1)/(S11*S11+1)</f>
        <v>4.1573914885520935</v>
      </c>
      <c r="U11" s="1">
        <v>34.624942779541016</v>
      </c>
      <c r="V11" s="1">
        <v>34.166622161865234</v>
      </c>
      <c r="W11" s="1">
        <v>34.660942077636719</v>
      </c>
      <c r="X11" s="1">
        <v>399.55487060546875</v>
      </c>
      <c r="Y11" s="1">
        <v>399.76284790039062</v>
      </c>
      <c r="Z11" s="1">
        <v>29.25639533996582</v>
      </c>
      <c r="AA11" s="1">
        <v>30.058271408081055</v>
      </c>
      <c r="AB11" s="1">
        <v>51.547481536865234</v>
      </c>
      <c r="AC11" s="1">
        <v>52.9603271484375</v>
      </c>
      <c r="AD11" s="1">
        <v>399.21371459960938</v>
      </c>
      <c r="AE11" s="1">
        <v>26.476093292236328</v>
      </c>
      <c r="AF11" s="1">
        <v>34.534679412841797</v>
      </c>
      <c r="AG11" s="1">
        <v>97.471481323242188</v>
      </c>
      <c r="AH11" s="1">
        <v>22.83404541015625</v>
      </c>
      <c r="AI11" s="1">
        <v>-0.69982552528381348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>AD11*0.000001/(Q11*0.0001)</f>
        <v>1.3307123819986977</v>
      </c>
      <c r="AR11">
        <f>(AA11-Z11)/(1000-AA11)*AQ11</f>
        <v>1.1001345557309428E-3</v>
      </c>
      <c r="AS11">
        <f>(V11+273.15)</f>
        <v>307.31662216186521</v>
      </c>
      <c r="AT11">
        <f>(U11+273.15)</f>
        <v>307.77494277954099</v>
      </c>
      <c r="AU11">
        <f>(AE11*AM11+AF11*AN11)*AO11</f>
        <v>5.0304576624009769</v>
      </c>
      <c r="AV11">
        <f>((AU11+0.00000010773*(AT11^4-AS11^4))-AR11*44100)/(R11*51.4+0.00000043092*AS11^3)</f>
        <v>-0.3162108687222755</v>
      </c>
      <c r="AW11">
        <f>0.61365*EXP(17.502*P11/(240.97+P11))</f>
        <v>5.3928702892067584</v>
      </c>
      <c r="AX11">
        <f>AW11*1000/AG11</f>
        <v>55.327673448631813</v>
      </c>
      <c r="AY11">
        <f>(AX11-AA11)</f>
        <v>25.269402040550759</v>
      </c>
      <c r="AZ11">
        <f>IF(J11,V11,(U11+V11)/2)</f>
        <v>34.395782470703125</v>
      </c>
      <c r="BA11">
        <f>0.61365*EXP(17.502*AZ11/(240.97+AZ11))</f>
        <v>5.4621051209293086</v>
      </c>
      <c r="BB11">
        <f>IF(AY11&lt;&gt;0,(1000-(AX11+AA11)/2)/AY11*AR11,0)</f>
        <v>4.1677541074600165E-2</v>
      </c>
      <c r="BC11">
        <f>AA11*AG11/1000</f>
        <v>2.9298242401617172</v>
      </c>
      <c r="BD11">
        <f>(BA11-BC11)</f>
        <v>2.5322808807675914</v>
      </c>
      <c r="BE11">
        <f>1/(1.6/L11+1.37/T11)</f>
        <v>2.6086055344596008E-2</v>
      </c>
      <c r="BF11">
        <f>M11*AG11*0.001</f>
        <v>39.978237298142858</v>
      </c>
      <c r="BG11">
        <f>M11/Y11</f>
        <v>1.0259912213126359</v>
      </c>
      <c r="BH11">
        <f>(1-AR11*AG11/AW11/L11)*100</f>
        <v>52.769170855775791</v>
      </c>
      <c r="BI11">
        <f>(Y11-K11/(T11/1.35))</f>
        <v>399.99552834361407</v>
      </c>
      <c r="BJ11">
        <f>K11*BH11/100/BI11</f>
        <v>-9.4530546911066537E-4</v>
      </c>
    </row>
    <row r="12" spans="1:62">
      <c r="A12" s="1">
        <v>7</v>
      </c>
      <c r="B12" s="1" t="s">
        <v>178</v>
      </c>
      <c r="C12" s="2">
        <v>40732</v>
      </c>
      <c r="D12" s="1" t="s">
        <v>168</v>
      </c>
      <c r="E12" s="1">
        <v>40</v>
      </c>
      <c r="F12" s="1" t="s">
        <v>2</v>
      </c>
      <c r="G12" s="1" t="s">
        <v>31</v>
      </c>
      <c r="H12" s="1">
        <v>0</v>
      </c>
      <c r="I12" s="1">
        <v>1402.5</v>
      </c>
      <c r="J12" s="1">
        <v>0</v>
      </c>
      <c r="K12">
        <f>(X12-Y12*(1000-Z12)/(1000-AA12))*AQ12</f>
        <v>12.765784882018053</v>
      </c>
      <c r="L12">
        <f>IF(BB12&lt;&gt;0,1/(1/BB12-1/T12),0)</f>
        <v>0.86906154883055498</v>
      </c>
      <c r="M12">
        <f>((BE12-AR12/2)*Y12-K12)/(BE12+AR12/2)</f>
        <v>342.85161989324308</v>
      </c>
      <c r="N12">
        <f>AR12*1000</f>
        <v>11.330272261535667</v>
      </c>
      <c r="O12">
        <f>(AW12-BC12)</f>
        <v>1.5079757779887659</v>
      </c>
      <c r="P12">
        <f>(V12+AV12*J12)</f>
        <v>34.755210876464844</v>
      </c>
      <c r="Q12" s="1">
        <v>4.5</v>
      </c>
      <c r="R12">
        <f>(Q12*AK12+AL12)</f>
        <v>1.7493478804826736</v>
      </c>
      <c r="S12" s="1">
        <v>1</v>
      </c>
      <c r="T12">
        <f>R12*(S12+1)*(S12+1)/(S12*S12+1)</f>
        <v>3.4986957609653473</v>
      </c>
      <c r="U12" s="1">
        <v>34.959438323974609</v>
      </c>
      <c r="V12" s="1">
        <v>34.755210876464844</v>
      </c>
      <c r="W12" s="1">
        <v>34.913997650146484</v>
      </c>
      <c r="X12" s="1">
        <v>399.7518310546875</v>
      </c>
      <c r="Y12" s="1">
        <v>380.50216674804688</v>
      </c>
      <c r="Z12" s="1">
        <v>29.458599090576172</v>
      </c>
      <c r="AA12" s="1">
        <v>41.697853088378906</v>
      </c>
      <c r="AB12" s="1">
        <v>50.948829650878906</v>
      </c>
      <c r="AC12" s="1">
        <v>72.11669921875</v>
      </c>
      <c r="AD12" s="1">
        <v>399.20904541015625</v>
      </c>
      <c r="AE12" s="1">
        <v>1344.910400390625</v>
      </c>
      <c r="AF12" s="1">
        <v>668.3385009765625</v>
      </c>
      <c r="AG12" s="1">
        <v>97.469718933105469</v>
      </c>
      <c r="AH12" s="1">
        <v>22.83404541015625</v>
      </c>
      <c r="AI12" s="1">
        <v>-0.69982552528381348</v>
      </c>
      <c r="AJ12" s="1">
        <v>0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>AD12*0.000001/(Q12*0.0001)</f>
        <v>0.88713121202256939</v>
      </c>
      <c r="AR12">
        <f>(AA12-Z12)/(1000-AA12)*AQ12</f>
        <v>1.1330272261535667E-2</v>
      </c>
      <c r="AS12">
        <f>(V12+273.15)</f>
        <v>307.90521087646482</v>
      </c>
      <c r="AT12">
        <f>(U12+273.15)</f>
        <v>308.10943832397459</v>
      </c>
      <c r="AU12">
        <f>(AE12*AM12+AF12*AN12)*AO12</f>
        <v>255.53297286770248</v>
      </c>
      <c r="AV12">
        <f>((AU12+0.00000010773*(AT12^4-AS12^4))-AR12*44100)/(R12*51.4+0.00000043092*AS12^3)</f>
        <v>-2.3567905122878554</v>
      </c>
      <c r="AW12">
        <f>0.61365*EXP(17.502*P12/(240.97+P12))</f>
        <v>5.5722537986269813</v>
      </c>
      <c r="AX12">
        <f>AW12*1000/AG12</f>
        <v>57.16907630000739</v>
      </c>
      <c r="AY12">
        <f>(AX12-AA12)</f>
        <v>15.471223211628484</v>
      </c>
      <c r="AZ12">
        <f>IF(J12,V12,(U12+V12)/2)</f>
        <v>34.857324600219727</v>
      </c>
      <c r="BA12">
        <f>0.61365*EXP(17.502*AZ12/(240.97+AZ12))</f>
        <v>5.6038971233575285</v>
      </c>
      <c r="BB12">
        <f>IF(AY12&lt;&gt;0,(1000-(AX12+AA12)/2)/AY12*AR12,0)</f>
        <v>0.69614260620481283</v>
      </c>
      <c r="BC12">
        <f>AA12*AG12/1000</f>
        <v>4.0642780206382154</v>
      </c>
      <c r="BD12">
        <f>(BA12-BC12)</f>
        <v>1.5396191027193131</v>
      </c>
      <c r="BE12">
        <f>1/(1.6/L12+1.37/T12)</f>
        <v>0.44790006952835959</v>
      </c>
      <c r="BF12">
        <f>M12*AG12*0.001</f>
        <v>33.417651026754314</v>
      </c>
      <c r="BG12">
        <f>M12/Y12</f>
        <v>0.90105037462313731</v>
      </c>
      <c r="BH12">
        <f>(1-AR12*AG12/AW12/L12)*100</f>
        <v>77.195075674117462</v>
      </c>
      <c r="BI12">
        <f>(Y12-K12/(T12/1.35))</f>
        <v>375.57638560897198</v>
      </c>
      <c r="BJ12">
        <f>K12*BH12/100/BI12</f>
        <v>2.623849016516408E-2</v>
      </c>
    </row>
    <row r="13" spans="1:62">
      <c r="A13" s="1">
        <v>9</v>
      </c>
      <c r="B13" s="1" t="s">
        <v>179</v>
      </c>
      <c r="C13" s="2">
        <v>40732</v>
      </c>
      <c r="D13" s="1" t="s">
        <v>168</v>
      </c>
      <c r="E13" s="1">
        <v>40</v>
      </c>
      <c r="F13" s="1" t="s">
        <v>5</v>
      </c>
      <c r="G13" s="1" t="s">
        <v>31</v>
      </c>
      <c r="H13" s="1">
        <v>0</v>
      </c>
      <c r="I13" s="1">
        <v>1576</v>
      </c>
      <c r="J13" s="1">
        <v>0</v>
      </c>
      <c r="K13">
        <f>(X13-Y13*(1000-Z13)/(1000-AA13))*AQ13</f>
        <v>-0.29197324051656803</v>
      </c>
      <c r="L13">
        <f>IF(BB13&lt;&gt;0,1/(1/BB13-1/T13),0)</f>
        <v>9.2621076717289336E-2</v>
      </c>
      <c r="M13">
        <f>((BE13-AR13/2)*Y13-K13)/(BE13+AR13/2)</f>
        <v>387.86032558438762</v>
      </c>
      <c r="N13">
        <f>AR13*1000</f>
        <v>2.2913535252450368</v>
      </c>
      <c r="O13">
        <f>(AW13-BC13)</f>
        <v>2.3654098207522369</v>
      </c>
      <c r="P13">
        <f>(V13+AV13*J13)</f>
        <v>34.534698486328125</v>
      </c>
      <c r="Q13" s="1">
        <v>4.5</v>
      </c>
      <c r="R13">
        <f>(Q13*AK13+AL13)</f>
        <v>1.7493478804826736</v>
      </c>
      <c r="S13" s="1">
        <v>1</v>
      </c>
      <c r="T13">
        <f>R13*(S13+1)*(S13+1)/(S13*S13+1)</f>
        <v>3.4986957609653473</v>
      </c>
      <c r="U13" s="1">
        <v>35.001392364501953</v>
      </c>
      <c r="V13" s="1">
        <v>34.534698486328125</v>
      </c>
      <c r="W13" s="1">
        <v>35.045726776123047</v>
      </c>
      <c r="X13" s="1">
        <v>399.3209228515625</v>
      </c>
      <c r="Y13" s="1">
        <v>398.6204833984375</v>
      </c>
      <c r="Z13" s="1">
        <v>29.705467224121094</v>
      </c>
      <c r="AA13" s="1">
        <v>32.205062866210938</v>
      </c>
      <c r="AB13" s="1">
        <v>51.256904602050781</v>
      </c>
      <c r="AC13" s="1">
        <v>55.569969177246094</v>
      </c>
      <c r="AD13" s="1">
        <v>399.22543334960938</v>
      </c>
      <c r="AE13" s="1">
        <v>11.205886840820312</v>
      </c>
      <c r="AF13" s="1">
        <v>6.9758720397949219</v>
      </c>
      <c r="AG13" s="1">
        <v>97.47039794921875</v>
      </c>
      <c r="AH13" s="1">
        <v>22.83404541015625</v>
      </c>
      <c r="AI13" s="1">
        <v>-0.69982552528381348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>AD13*0.000001/(Q13*0.0001)</f>
        <v>0.88716762966579854</v>
      </c>
      <c r="AR13">
        <f>(AA13-Z13)/(1000-AA13)*AQ13</f>
        <v>2.2913535252450366E-3</v>
      </c>
      <c r="AS13">
        <f>(V13+273.15)</f>
        <v>307.6846984863281</v>
      </c>
      <c r="AT13">
        <f>(U13+273.15)</f>
        <v>308.15139236450193</v>
      </c>
      <c r="AU13">
        <f>(AE13*AM13+AF13*AN13)*AO13</f>
        <v>2.1291184730389432</v>
      </c>
      <c r="AV13">
        <f>((AU13+0.00000010773*(AT13^4-AS13^4))-AR13*44100)/(R13*51.4+0.00000043092*AS13^3)</f>
        <v>-0.90806686814983906</v>
      </c>
      <c r="AW13">
        <f>0.61365*EXP(17.502*P13/(240.97+P13))</f>
        <v>5.5044501143014246</v>
      </c>
      <c r="AX13">
        <f>AW13*1000/AG13</f>
        <v>56.473044433133396</v>
      </c>
      <c r="AY13">
        <f>(AX13-AA13)</f>
        <v>24.267981566922458</v>
      </c>
      <c r="AZ13">
        <f>IF(J13,V13,(U13+V13)/2)</f>
        <v>34.768045425415039</v>
      </c>
      <c r="BA13">
        <f>0.61365*EXP(17.502*AZ13/(240.97+AZ13))</f>
        <v>5.5762224559106564</v>
      </c>
      <c r="BB13">
        <f>IF(AY13&lt;&gt;0,(1000-(AX13+AA13)/2)/AY13*AR13,0)</f>
        <v>9.0232352959402934E-2</v>
      </c>
      <c r="BC13">
        <f>AA13*AG13/1000</f>
        <v>3.1390402935491877</v>
      </c>
      <c r="BD13">
        <f>(BA13-BC13)</f>
        <v>2.4371821623614687</v>
      </c>
      <c r="BE13">
        <f>1/(1.6/L13+1.37/T13)</f>
        <v>5.6605075604775679E-2</v>
      </c>
      <c r="BF13">
        <f>M13*AG13*0.001</f>
        <v>37.804900283423812</v>
      </c>
      <c r="BG13">
        <f>M13/Y13</f>
        <v>0.97300651054779175</v>
      </c>
      <c r="BH13">
        <f>(1-AR13*AG13/AW13/L13)*100</f>
        <v>56.193246006121697</v>
      </c>
      <c r="BI13">
        <f>(Y13-K13/(T13/1.35))</f>
        <v>398.73314363002868</v>
      </c>
      <c r="BJ13">
        <f>K13*BH13/100/BI13</f>
        <v>-4.1147630673951419E-4</v>
      </c>
    </row>
    <row r="14" spans="1:62">
      <c r="A14" s="1">
        <v>10</v>
      </c>
      <c r="B14" s="1" t="s">
        <v>180</v>
      </c>
      <c r="C14" s="2">
        <v>40732</v>
      </c>
      <c r="D14" s="1" t="s">
        <v>168</v>
      </c>
      <c r="E14" s="1">
        <v>40</v>
      </c>
      <c r="F14" s="1" t="s">
        <v>2</v>
      </c>
      <c r="G14" s="1" t="s">
        <v>31</v>
      </c>
      <c r="H14" s="1">
        <v>0</v>
      </c>
      <c r="I14" s="1">
        <v>1721</v>
      </c>
      <c r="J14" s="1">
        <v>0</v>
      </c>
      <c r="K14">
        <f>(X14-Y14*(1000-Z14)/(1000-AA14))*AQ14</f>
        <v>17.091298450318298</v>
      </c>
      <c r="L14">
        <f>IF(BB14&lt;&gt;0,1/(1/BB14-1/T14),0)</f>
        <v>0.59290140710570249</v>
      </c>
      <c r="M14">
        <f>((BE14-AR14/2)*Y14-K14)/(BE14+AR14/2)</f>
        <v>310.61145640384348</v>
      </c>
      <c r="N14">
        <f>AR14*1000</f>
        <v>9.2007629513717681</v>
      </c>
      <c r="O14">
        <f>(AW14-BC14)</f>
        <v>1.6973714278078127</v>
      </c>
      <c r="P14">
        <f>(V14+AV14*J14)</f>
        <v>35.132961273193359</v>
      </c>
      <c r="Q14" s="1">
        <v>5</v>
      </c>
      <c r="R14">
        <f>(Q14*AK14+AL14)</f>
        <v>1.6395652592182159</v>
      </c>
      <c r="S14" s="1">
        <v>1</v>
      </c>
      <c r="T14">
        <f>R14*(S14+1)*(S14+1)/(S14*S14+1)</f>
        <v>3.2791305184364319</v>
      </c>
      <c r="U14" s="1">
        <v>35.352073669433594</v>
      </c>
      <c r="V14" s="1">
        <v>35.132961273193359</v>
      </c>
      <c r="W14" s="1">
        <v>35.320640563964844</v>
      </c>
      <c r="X14" s="1">
        <v>399.39691162109375</v>
      </c>
      <c r="Y14" s="1">
        <v>373.68502807617188</v>
      </c>
      <c r="Z14" s="1">
        <v>29.911334991455078</v>
      </c>
      <c r="AA14" s="1">
        <v>40.962680816650391</v>
      </c>
      <c r="AB14" s="1">
        <v>50.621700286865234</v>
      </c>
      <c r="AC14" s="1">
        <v>69.324913024902344</v>
      </c>
      <c r="AD14" s="1">
        <v>399.22174072265625</v>
      </c>
      <c r="AE14" s="1">
        <v>1369.63330078125</v>
      </c>
      <c r="AF14" s="1">
        <v>1456.1929931640625</v>
      </c>
      <c r="AG14" s="1">
        <v>97.472183227539062</v>
      </c>
      <c r="AH14" s="1">
        <v>22.83404541015625</v>
      </c>
      <c r="AI14" s="1">
        <v>-0.69982552528381348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>AD14*0.000001/(Q14*0.0001)</f>
        <v>0.79844348144531241</v>
      </c>
      <c r="AR14">
        <f>(AA14-Z14)/(1000-AA14)*AQ14</f>
        <v>9.2007629513717673E-3</v>
      </c>
      <c r="AS14">
        <f>(V14+273.15)</f>
        <v>308.28296127319334</v>
      </c>
      <c r="AT14">
        <f>(U14+273.15)</f>
        <v>308.50207366943357</v>
      </c>
      <c r="AU14">
        <f>(AE14*AM14+AF14*AN14)*AO14</f>
        <v>260.23032388297725</v>
      </c>
      <c r="AV14">
        <f>((AU14+0.00000010773*(AT14^4-AS14^4))-AR14*44100)/(R14*51.4+0.00000043092*AS14^3)</f>
        <v>-1.4732237318850474</v>
      </c>
      <c r="AW14">
        <f>0.61365*EXP(17.502*P14/(240.97+P14))</f>
        <v>5.6900933578595589</v>
      </c>
      <c r="AX14">
        <f>AW14*1000/AG14</f>
        <v>58.376586729124604</v>
      </c>
      <c r="AY14">
        <f>(AX14-AA14)</f>
        <v>17.413905912474213</v>
      </c>
      <c r="AZ14">
        <f>IF(J14,V14,(U14+V14)/2)</f>
        <v>35.242517471313477</v>
      </c>
      <c r="BA14">
        <f>0.61365*EXP(17.502*AZ14/(240.97+AZ14))</f>
        <v>5.7246720733524468</v>
      </c>
      <c r="BB14">
        <f>IF(AY14&lt;&gt;0,(1000-(AX14+AA14)/2)/AY14*AR14,0)</f>
        <v>0.50211391224311741</v>
      </c>
      <c r="BC14">
        <f>AA14*AG14/1000</f>
        <v>3.9927219300517462</v>
      </c>
      <c r="BD14">
        <f>(BA14-BC14)</f>
        <v>1.7319501433007005</v>
      </c>
      <c r="BE14">
        <f>1/(1.6/L14+1.37/T14)</f>
        <v>0.32088437018505633</v>
      </c>
      <c r="BF14">
        <f>M14*AG14*0.001</f>
        <v>30.275976791168194</v>
      </c>
      <c r="BG14">
        <f>M14/Y14</f>
        <v>0.83121193804031268</v>
      </c>
      <c r="BH14">
        <f>(1-AR14*AG14/AW14/L14)*100</f>
        <v>73.417081341056843</v>
      </c>
      <c r="BI14">
        <f>(Y14-K14/(T14/1.35))</f>
        <v>366.64863450226449</v>
      </c>
      <c r="BJ14">
        <f>K14*BH14/100/BI14</f>
        <v>3.4223317107254826E-2</v>
      </c>
    </row>
    <row r="15" spans="1:62">
      <c r="A15" s="1">
        <v>11</v>
      </c>
      <c r="B15" s="1" t="s">
        <v>181</v>
      </c>
      <c r="C15" s="2">
        <v>40732</v>
      </c>
      <c r="D15" s="1" t="s">
        <v>168</v>
      </c>
      <c r="E15" s="1">
        <v>40</v>
      </c>
      <c r="F15" s="1" t="s">
        <v>5</v>
      </c>
      <c r="G15" s="1" t="s">
        <v>31</v>
      </c>
      <c r="H15" s="1">
        <v>0</v>
      </c>
      <c r="I15" s="1">
        <v>1778</v>
      </c>
      <c r="J15" s="1">
        <v>0</v>
      </c>
      <c r="K15">
        <f>(X15-Y15*(1000-Z15)/(1000-AA15))*AQ15</f>
        <v>3.3370253958223879</v>
      </c>
      <c r="L15">
        <f>IF(BB15&lt;&gt;0,1/(1/BB15-1/T15),0)</f>
        <v>3.9094206548741559E-2</v>
      </c>
      <c r="M15">
        <f>((BE15-AR15/2)*Y15-K15)/(BE15+AR15/2)</f>
        <v>244.07331212031835</v>
      </c>
      <c r="N15">
        <f>AR15*1000</f>
        <v>0.92849916593083792</v>
      </c>
      <c r="O15">
        <f>(AW15-BC15)</f>
        <v>2.2427654405047814</v>
      </c>
      <c r="P15">
        <f>(V15+AV15*J15)</f>
        <v>33.769870758056641</v>
      </c>
      <c r="Q15" s="1">
        <v>5</v>
      </c>
      <c r="R15">
        <f>(Q15*AK15+AL15)</f>
        <v>1.6395652592182159</v>
      </c>
      <c r="S15" s="1">
        <v>1</v>
      </c>
      <c r="T15">
        <f>R15*(S15+1)*(S15+1)/(S15*S15+1)</f>
        <v>3.2791305184364319</v>
      </c>
      <c r="U15" s="1">
        <v>35.390491485595703</v>
      </c>
      <c r="V15" s="1">
        <v>33.769870758056641</v>
      </c>
      <c r="W15" s="1">
        <v>35.421714782714844</v>
      </c>
      <c r="X15" s="1">
        <v>398.93179321289062</v>
      </c>
      <c r="Y15" s="1">
        <v>394.29415893554688</v>
      </c>
      <c r="Z15" s="1">
        <v>29.980169296264648</v>
      </c>
      <c r="AA15" s="1">
        <v>31.106809616088867</v>
      </c>
      <c r="AB15" s="1">
        <v>50.630512237548828</v>
      </c>
      <c r="AC15" s="1">
        <v>52.533184051513672</v>
      </c>
      <c r="AD15" s="1">
        <v>399.2474365234375</v>
      </c>
      <c r="AE15" s="1">
        <v>36.829669952392578</v>
      </c>
      <c r="AF15" s="1">
        <v>53.037612915039062</v>
      </c>
      <c r="AG15" s="1">
        <v>97.471900939941406</v>
      </c>
      <c r="AH15" s="1">
        <v>22.83404541015625</v>
      </c>
      <c r="AI15" s="1">
        <v>-0.69982552528381348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>AD15*0.000001/(Q15*0.0001)</f>
        <v>0.79849487304687494</v>
      </c>
      <c r="AR15">
        <f>(AA15-Z15)/(1000-AA15)*AQ15</f>
        <v>9.2849916593083792E-4</v>
      </c>
      <c r="AS15">
        <f>(V15+273.15)</f>
        <v>306.91987075805662</v>
      </c>
      <c r="AT15">
        <f>(U15+273.15)</f>
        <v>308.54049148559568</v>
      </c>
      <c r="AU15">
        <f>(AE15*AM15+AF15*AN15)*AO15</f>
        <v>6.9976372031458141</v>
      </c>
      <c r="AV15">
        <f>((AU15+0.00000010773*(AT15^4-AS15^4))-AR15*44100)/(R15*51.4+0.00000043092*AS15^3)</f>
        <v>-0.14057260513474895</v>
      </c>
      <c r="AW15">
        <f>0.61365*EXP(17.502*P15/(240.97+P15))</f>
        <v>5.2748053059618121</v>
      </c>
      <c r="AX15">
        <f>AW15*1000/AG15</f>
        <v>54.116163274705734</v>
      </c>
      <c r="AY15">
        <f>(AX15-AA15)</f>
        <v>23.009353658616867</v>
      </c>
      <c r="AZ15">
        <f>IF(J15,V15,(U15+V15)/2)</f>
        <v>34.580181121826172</v>
      </c>
      <c r="BA15">
        <f>0.61365*EXP(17.502*AZ15/(240.97+AZ15))</f>
        <v>5.5183762077942893</v>
      </c>
      <c r="BB15">
        <f>IF(AY15&lt;&gt;0,(1000-(AX15+AA15)/2)/AY15*AR15,0)</f>
        <v>3.8633611769199466E-2</v>
      </c>
      <c r="BC15">
        <f>AA15*AG15/1000</f>
        <v>3.0320398654570306</v>
      </c>
      <c r="BD15">
        <f>(BA15-BC15)</f>
        <v>2.4863363423372586</v>
      </c>
      <c r="BE15">
        <f>1/(1.6/L15+1.37/T15)</f>
        <v>2.4186970750523229E-2</v>
      </c>
      <c r="BF15">
        <f>M15*AG15*0.001</f>
        <v>23.790289701075071</v>
      </c>
      <c r="BG15">
        <f>M15/Y15</f>
        <v>0.61901325847491362</v>
      </c>
      <c r="BH15">
        <f>(1-AR15*AG15/AW15/L15)*100</f>
        <v>56.112371267971774</v>
      </c>
      <c r="BI15">
        <f>(Y15-K15/(T15/1.35))</f>
        <v>392.92032393293516</v>
      </c>
      <c r="BJ15">
        <f>K15*BH15/100/BI15</f>
        <v>4.765556692684505E-3</v>
      </c>
    </row>
    <row r="16" spans="1:62">
      <c r="A16" s="1">
        <v>12</v>
      </c>
      <c r="B16" s="1" t="s">
        <v>182</v>
      </c>
      <c r="C16" s="2">
        <v>40732</v>
      </c>
      <c r="D16" s="1" t="s">
        <v>168</v>
      </c>
      <c r="E16" s="1">
        <v>28</v>
      </c>
      <c r="F16" s="1" t="s">
        <v>2</v>
      </c>
      <c r="G16" s="1" t="s">
        <v>31</v>
      </c>
      <c r="H16" s="1">
        <v>0</v>
      </c>
      <c r="I16" s="1">
        <v>2390.5</v>
      </c>
      <c r="J16" s="1">
        <v>0</v>
      </c>
      <c r="K16">
        <f>(X16-Y16*(1000-Z16)/(1000-AA16))*AQ16</f>
        <v>13.521308262632799</v>
      </c>
      <c r="L16">
        <f>IF(BB16&lt;&gt;0,1/(1/BB16-1/T16),0)</f>
        <v>0.36412703560421661</v>
      </c>
      <c r="M16">
        <f>((BE16-AR16/2)*Y16-K16)/(BE16+AR16/2)</f>
        <v>303.32527111630407</v>
      </c>
      <c r="N16">
        <f>AR16*1000</f>
        <v>7.4807394498451476</v>
      </c>
      <c r="O16">
        <f>(AW16-BC16)</f>
        <v>2.1002911083766813</v>
      </c>
      <c r="P16">
        <f>(V16+AV16*J16)</f>
        <v>35.846172332763672</v>
      </c>
      <c r="Q16" s="1">
        <v>4.5</v>
      </c>
      <c r="R16">
        <f>(Q16*AK16+AL16)</f>
        <v>1.7493478804826736</v>
      </c>
      <c r="S16" s="1">
        <v>1</v>
      </c>
      <c r="T16">
        <f>R16*(S16+1)*(S16+1)/(S16*S16+1)</f>
        <v>3.4986957609653473</v>
      </c>
      <c r="U16" s="1">
        <v>35.8233642578125</v>
      </c>
      <c r="V16" s="1">
        <v>35.846172332763672</v>
      </c>
      <c r="W16" s="1">
        <v>35.761234283447266</v>
      </c>
      <c r="X16" s="1">
        <v>398.71612548828125</v>
      </c>
      <c r="Y16" s="1">
        <v>380.26986694335938</v>
      </c>
      <c r="Z16" s="1">
        <v>31.074356079101562</v>
      </c>
      <c r="AA16" s="1">
        <v>39.175643920898438</v>
      </c>
      <c r="AB16" s="1">
        <v>51.236454010009766</v>
      </c>
      <c r="AC16" s="1">
        <v>64.594131469726562</v>
      </c>
      <c r="AD16" s="1">
        <v>399.25189208984375</v>
      </c>
      <c r="AE16" s="1">
        <v>1537.709716796875</v>
      </c>
      <c r="AF16" s="1">
        <v>1633.119873046875</v>
      </c>
      <c r="AG16" s="1">
        <v>97.463722229003906</v>
      </c>
      <c r="AH16" s="1">
        <v>22.83404541015625</v>
      </c>
      <c r="AI16" s="1">
        <v>-0.69982552528381348</v>
      </c>
      <c r="AJ16" s="1">
        <v>0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>AD16*0.000001/(Q16*0.0001)</f>
        <v>0.88722642686631925</v>
      </c>
      <c r="AR16">
        <f>(AA16-Z16)/(1000-AA16)*AQ16</f>
        <v>7.4807394498451474E-3</v>
      </c>
      <c r="AS16">
        <f>(V16+273.15)</f>
        <v>308.99617233276365</v>
      </c>
      <c r="AT16">
        <f>(U16+273.15)</f>
        <v>308.97336425781248</v>
      </c>
      <c r="AU16">
        <f>(AE16*AM16+AF16*AN16)*AO16</f>
        <v>292.16484252522059</v>
      </c>
      <c r="AV16">
        <f>((AU16+0.00000010773*(AT16^4-AS16^4))-AR16*44100)/(R16*51.4+0.00000043092*AS16^3)</f>
        <v>-0.37051355354417559</v>
      </c>
      <c r="AW16">
        <f>0.61365*EXP(17.502*P16/(240.97+P16))</f>
        <v>5.9184951856254919</v>
      </c>
      <c r="AX16">
        <f>AW16*1000/AG16</f>
        <v>60.725109304969955</v>
      </c>
      <c r="AY16">
        <f>(AX16-AA16)</f>
        <v>21.549465384071517</v>
      </c>
      <c r="AZ16">
        <f>IF(J16,V16,(U16+V16)/2)</f>
        <v>35.834768295288086</v>
      </c>
      <c r="BA16">
        <f>0.61365*EXP(17.502*AZ16/(240.97+AZ16))</f>
        <v>5.9147813791284065</v>
      </c>
      <c r="BB16">
        <f>IF(AY16&lt;&gt;0,(1000-(AX16+AA16)/2)/AY16*AR16,0)</f>
        <v>0.32980278490970855</v>
      </c>
      <c r="BC16">
        <f>AA16*AG16/1000</f>
        <v>3.8182040772488106</v>
      </c>
      <c r="BD16">
        <f>(BA16-BC16)</f>
        <v>2.0965773018795959</v>
      </c>
      <c r="BE16">
        <f>1/(1.6/L16+1.37/T16)</f>
        <v>0.20895823349665302</v>
      </c>
      <c r="BF16">
        <f>M16*AG16*0.001</f>
        <v>29.563209969116762</v>
      </c>
      <c r="BG16">
        <f>M16/Y16</f>
        <v>0.7976579200304712</v>
      </c>
      <c r="BH16">
        <f>(1-AR16*AG16/AW16/L16)*100</f>
        <v>66.168340744648049</v>
      </c>
      <c r="BI16">
        <f>(Y16-K16/(T16/1.35))</f>
        <v>375.05256100947111</v>
      </c>
      <c r="BJ16">
        <f>K16*BH16/100/BI16</f>
        <v>2.3854857303926499E-2</v>
      </c>
    </row>
    <row r="17" spans="1:62">
      <c r="A17" s="1">
        <v>13</v>
      </c>
      <c r="B17" s="1" t="s">
        <v>183</v>
      </c>
      <c r="C17" s="2">
        <v>40732</v>
      </c>
      <c r="D17" s="1" t="s">
        <v>168</v>
      </c>
      <c r="E17" s="1">
        <v>28</v>
      </c>
      <c r="F17" s="1" t="s">
        <v>5</v>
      </c>
      <c r="G17" s="1" t="s">
        <v>31</v>
      </c>
      <c r="H17" s="1">
        <v>0</v>
      </c>
      <c r="I17" s="1">
        <v>2478</v>
      </c>
      <c r="J17" s="1">
        <v>0</v>
      </c>
      <c r="K17">
        <f>(X17-Y17*(1000-Z17)/(1000-AA17))*AQ17</f>
        <v>9.10708252728835</v>
      </c>
      <c r="L17">
        <f>IF(BB17&lt;&gt;0,1/(1/BB17-1/T17),0)</f>
        <v>3.7556600583043706E-2</v>
      </c>
      <c r="M17">
        <f>((BE17-AR17/2)*Y17-K17)/(BE17+AR17/2)</f>
        <v>-12.046333760927919</v>
      </c>
      <c r="N17">
        <f>AR17*1000</f>
        <v>1.0094300613187439</v>
      </c>
      <c r="O17">
        <f>(AW17-BC17)</f>
        <v>2.5294112898212728</v>
      </c>
      <c r="P17">
        <f>(V17+AV17*J17)</f>
        <v>35.117561340332031</v>
      </c>
      <c r="Q17" s="1">
        <v>5</v>
      </c>
      <c r="R17">
        <f>(Q17*AK17+AL17)</f>
        <v>1.6395652592182159</v>
      </c>
      <c r="S17" s="1">
        <v>1</v>
      </c>
      <c r="T17">
        <f>R17*(S17+1)*(S17+1)/(S17*S17+1)</f>
        <v>3.2791305184364319</v>
      </c>
      <c r="U17" s="1">
        <v>35.838645935058594</v>
      </c>
      <c r="V17" s="1">
        <v>35.117561340332031</v>
      </c>
      <c r="W17" s="1">
        <v>35.855274200439453</v>
      </c>
      <c r="X17" s="1">
        <v>399.79925537109375</v>
      </c>
      <c r="Y17" s="1">
        <v>387.90274047851562</v>
      </c>
      <c r="Z17" s="1">
        <v>31.156339645385742</v>
      </c>
      <c r="AA17" s="1">
        <v>32.379657745361328</v>
      </c>
      <c r="AB17" s="1">
        <v>51.328342437744141</v>
      </c>
      <c r="AC17" s="1">
        <v>53.343692779541016</v>
      </c>
      <c r="AD17" s="1">
        <v>399.21957397460938</v>
      </c>
      <c r="AE17" s="1">
        <v>6.0261092185974121</v>
      </c>
      <c r="AF17" s="1">
        <v>7.5613203048706055</v>
      </c>
      <c r="AG17" s="1">
        <v>97.463539123535156</v>
      </c>
      <c r="AH17" s="1">
        <v>22.83404541015625</v>
      </c>
      <c r="AI17" s="1">
        <v>-0.69982552528381348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>AD17*0.000001/(Q17*0.0001)</f>
        <v>0.79843914794921866</v>
      </c>
      <c r="AR17">
        <f>(AA17-Z17)/(1000-AA17)*AQ17</f>
        <v>1.0094300613187439E-3</v>
      </c>
      <c r="AS17">
        <f>(V17+273.15)</f>
        <v>308.26756134033201</v>
      </c>
      <c r="AT17">
        <f>(U17+273.15)</f>
        <v>308.98864593505857</v>
      </c>
      <c r="AU17">
        <f>(AE17*AM17+AF17*AN17)*AO17</f>
        <v>1.1449607371661443</v>
      </c>
      <c r="AV17">
        <f>((AU17+0.00000010773*(AT17^4-AS17^4))-AR17*44100)/(R17*51.4+0.00000043092*AS17^3)</f>
        <v>-0.35332610681644877</v>
      </c>
      <c r="AW17">
        <f>0.61365*EXP(17.502*P17/(240.97+P17))</f>
        <v>5.6852473292929746</v>
      </c>
      <c r="AX17">
        <f>AW17*1000/AG17</f>
        <v>58.332042735354769</v>
      </c>
      <c r="AY17">
        <f>(AX17-AA17)</f>
        <v>25.95238498999344</v>
      </c>
      <c r="AZ17">
        <f>IF(J17,V17,(U17+V17)/2)</f>
        <v>35.478103637695312</v>
      </c>
      <c r="BA17">
        <f>0.61365*EXP(17.502*AZ17/(240.97+AZ17))</f>
        <v>5.7996481420541608</v>
      </c>
      <c r="BB17">
        <f>IF(AY17&lt;&gt;0,(1000-(AX17+AA17)/2)/AY17*AR17,0)</f>
        <v>3.7131327352033824E-2</v>
      </c>
      <c r="BC17">
        <f>AA17*AG17/1000</f>
        <v>3.1558360394717018</v>
      </c>
      <c r="BD17">
        <f>(BA17-BC17)</f>
        <v>2.643812102582459</v>
      </c>
      <c r="BE17">
        <f>1/(1.6/L17+1.37/T17)</f>
        <v>2.3244916675472769E-2</v>
      </c>
      <c r="BF17">
        <f>M17*AG17*0.001</f>
        <v>-1.1740783218033606</v>
      </c>
      <c r="BG17">
        <f>M17/Y17</f>
        <v>-3.1055036492053649E-2</v>
      </c>
      <c r="BH17">
        <f>(1-AR17*AG17/AW17/L17)*100</f>
        <v>53.923150841393529</v>
      </c>
      <c r="BI17">
        <f>(Y17-K17/(T17/1.35))</f>
        <v>384.15340468882539</v>
      </c>
      <c r="BJ17">
        <f>K17*BH17/100/BI17</f>
        <v>1.2783502081460899E-2</v>
      </c>
    </row>
    <row r="18" spans="1:62">
      <c r="A18" s="1">
        <v>16</v>
      </c>
      <c r="B18" s="1" t="s">
        <v>184</v>
      </c>
      <c r="C18" s="2">
        <v>40732</v>
      </c>
      <c r="D18" s="1" t="s">
        <v>168</v>
      </c>
      <c r="E18" s="1">
        <v>6</v>
      </c>
      <c r="F18" s="1" t="s">
        <v>2</v>
      </c>
      <c r="G18" s="1" t="s">
        <v>31</v>
      </c>
      <c r="H18" s="1">
        <v>0</v>
      </c>
      <c r="I18" s="1">
        <v>3231.5</v>
      </c>
      <c r="J18" s="1">
        <v>0</v>
      </c>
      <c r="K18">
        <f>(X18-Y18*(1000-Z18)/(1000-AA18))*AQ18</f>
        <v>12.435099343675445</v>
      </c>
      <c r="L18">
        <f>IF(BB18&lt;&gt;0,1/(1/BB18-1/T18),0)</f>
        <v>0.63271780829961066</v>
      </c>
      <c r="M18">
        <f>((BE18-AR18/2)*Y18-K18)/(BE18+AR18/2)</f>
        <v>331.07204424892677</v>
      </c>
      <c r="N18">
        <f>AR18*1000</f>
        <v>11.096486663838654</v>
      </c>
      <c r="O18">
        <f>(AW18-BC18)</f>
        <v>1.9265855729058421</v>
      </c>
      <c r="P18">
        <f>(V18+AV18*J18)</f>
        <v>37.112541198730469</v>
      </c>
      <c r="Q18" s="1">
        <v>5</v>
      </c>
      <c r="R18">
        <f>(Q18*AK18+AL18)</f>
        <v>1.6395652592182159</v>
      </c>
      <c r="S18" s="1">
        <v>1</v>
      </c>
      <c r="T18">
        <f>R18*(S18+1)*(S18+1)/(S18*S18+1)</f>
        <v>3.2791305184364319</v>
      </c>
      <c r="U18" s="1">
        <v>37.269920349121094</v>
      </c>
      <c r="V18" s="1">
        <v>37.112541198730469</v>
      </c>
      <c r="W18" s="1">
        <v>37.223522186279297</v>
      </c>
      <c r="X18" s="1">
        <v>400.17324829101562</v>
      </c>
      <c r="Y18" s="1">
        <v>379.32669067382812</v>
      </c>
      <c r="Z18" s="1">
        <v>32.051654815673828</v>
      </c>
      <c r="AA18" s="1">
        <v>45.319866180419922</v>
      </c>
      <c r="AB18" s="1">
        <v>48.823921203613281</v>
      </c>
      <c r="AC18" s="1">
        <v>69.035240173339844</v>
      </c>
      <c r="AD18" s="1">
        <v>399.20962524414062</v>
      </c>
      <c r="AE18" s="1">
        <v>1401.6134033203125</v>
      </c>
      <c r="AF18" s="1">
        <v>1711.872314453125</v>
      </c>
      <c r="AG18" s="1">
        <v>97.465560913085938</v>
      </c>
      <c r="AH18" s="1">
        <v>22.83404541015625</v>
      </c>
      <c r="AI18" s="1">
        <v>-0.69982552528381348</v>
      </c>
      <c r="AJ18" s="1">
        <v>0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>AD18*0.000001/(Q18*0.0001)</f>
        <v>0.79841925048828122</v>
      </c>
      <c r="AR18">
        <f>(AA18-Z18)/(1000-AA18)*AQ18</f>
        <v>1.1096486663838653E-2</v>
      </c>
      <c r="AS18">
        <f>(V18+273.15)</f>
        <v>310.26254119873045</v>
      </c>
      <c r="AT18">
        <f>(U18+273.15)</f>
        <v>310.41992034912107</v>
      </c>
      <c r="AU18">
        <f>(AE18*AM18+AF18*AN18)*AO18</f>
        <v>266.30654328915261</v>
      </c>
      <c r="AV18">
        <f>((AU18+0.00000010773*(AT18^4-AS18^4))-AR18*44100)/(R18*51.4+0.00000043092*AS18^3)</f>
        <v>-2.2751981709873497</v>
      </c>
      <c r="AW18">
        <f>0.61365*EXP(17.502*P18/(240.97+P18))</f>
        <v>6.3437117506864631</v>
      </c>
      <c r="AX18">
        <f>AW18*1000/AG18</f>
        <v>65.086700279121288</v>
      </c>
      <c r="AY18">
        <f>(AX18-AA18)</f>
        <v>19.766834098701366</v>
      </c>
      <c r="AZ18">
        <f>IF(J18,V18,(U18+V18)/2)</f>
        <v>37.191230773925781</v>
      </c>
      <c r="BA18">
        <f>0.61365*EXP(17.502*AZ18/(240.97+AZ18))</f>
        <v>6.3709872655509452</v>
      </c>
      <c r="BB18">
        <f>IF(AY18&lt;&gt;0,(1000-(AX18+AA18)/2)/AY18*AR18,0)</f>
        <v>0.53037952943451705</v>
      </c>
      <c r="BC18">
        <f>AA18*AG18/1000</f>
        <v>4.417126177780621</v>
      </c>
      <c r="BD18">
        <f>(BA18-BC18)</f>
        <v>1.9538610877703242</v>
      </c>
      <c r="BE18">
        <f>1/(1.6/L18+1.37/T18)</f>
        <v>0.33937797913826551</v>
      </c>
      <c r="BF18">
        <f>M18*AG18*0.001</f>
        <v>32.268122495363656</v>
      </c>
      <c r="BG18">
        <f>M18/Y18</f>
        <v>0.87278868687256683</v>
      </c>
      <c r="BH18">
        <f>(1-AR18*AG18/AW18/L18)*100</f>
        <v>73.054690098294842</v>
      </c>
      <c r="BI18">
        <f>(Y18-K18/(T18/1.35))</f>
        <v>374.20722866413462</v>
      </c>
      <c r="BJ18">
        <f>K18*BH18/100/BI18</f>
        <v>2.4276450568224622E-2</v>
      </c>
    </row>
    <row r="19" spans="1:62">
      <c r="A19" s="1">
        <v>17</v>
      </c>
      <c r="B19" s="1" t="s">
        <v>185</v>
      </c>
      <c r="C19" s="2">
        <v>40732</v>
      </c>
      <c r="D19" s="1" t="s">
        <v>168</v>
      </c>
      <c r="E19" s="1">
        <v>6</v>
      </c>
      <c r="F19" s="1" t="s">
        <v>5</v>
      </c>
      <c r="G19" s="1" t="s">
        <v>31</v>
      </c>
      <c r="H19" s="1">
        <v>0</v>
      </c>
      <c r="I19" s="1">
        <v>3305.5</v>
      </c>
      <c r="J19" s="1">
        <v>0</v>
      </c>
      <c r="K19">
        <f>(X19-Y19*(1000-Z19)/(1000-AA19))*AQ19</f>
        <v>-1.539589872867632</v>
      </c>
      <c r="L19">
        <f>IF(BB19&lt;&gt;0,1/(1/BB19-1/T19),0)</f>
        <v>0.28323267146408893</v>
      </c>
      <c r="M19">
        <f>((BE19-AR19/2)*Y19-K19)/(BE19+AR19/2)</f>
        <v>394.28249202662016</v>
      </c>
      <c r="N19">
        <f>AR19*1000</f>
        <v>5.8725117442664514</v>
      </c>
      <c r="O19">
        <f>(AW19-BC19)</f>
        <v>2.0768799758633318</v>
      </c>
      <c r="P19">
        <f>(V19+AV19*J19)</f>
        <v>35.594497680664062</v>
      </c>
      <c r="Q19" s="1">
        <v>4.5</v>
      </c>
      <c r="R19">
        <f>(Q19*AK19+AL19)</f>
        <v>1.7493478804826736</v>
      </c>
      <c r="S19" s="1">
        <v>1</v>
      </c>
      <c r="T19">
        <f>R19*(S19+1)*(S19+1)/(S19*S19+1)</f>
        <v>3.4986957609653473</v>
      </c>
      <c r="U19" s="1">
        <v>37.413997650146484</v>
      </c>
      <c r="V19" s="1">
        <v>35.594497680664062</v>
      </c>
      <c r="W19" s="1">
        <v>37.428531646728516</v>
      </c>
      <c r="X19" s="1">
        <v>399.95974731445312</v>
      </c>
      <c r="Y19" s="1">
        <v>399.05368041992188</v>
      </c>
      <c r="Z19" s="1">
        <v>32.215293884277344</v>
      </c>
      <c r="AA19" s="1">
        <v>38.579124450683594</v>
      </c>
      <c r="AB19" s="1">
        <v>48.689582824707031</v>
      </c>
      <c r="AC19" s="1">
        <v>58.307754516601562</v>
      </c>
      <c r="AD19" s="1">
        <v>399.23751831054688</v>
      </c>
      <c r="AE19" s="1">
        <v>31.224395751953125</v>
      </c>
      <c r="AF19" s="1">
        <v>67.560531616210938</v>
      </c>
      <c r="AG19" s="1">
        <v>97.46527099609375</v>
      </c>
      <c r="AH19" s="1">
        <v>22.83404541015625</v>
      </c>
      <c r="AI19" s="1">
        <v>-0.69982552528381348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>AD19*0.000001/(Q19*0.0001)</f>
        <v>0.88719448513454846</v>
      </c>
      <c r="AR19">
        <f>(AA19-Z19)/(1000-AA19)*AQ19</f>
        <v>5.8725117442664518E-3</v>
      </c>
      <c r="AS19">
        <f>(V19+273.15)</f>
        <v>308.74449768066404</v>
      </c>
      <c r="AT19">
        <f>(U19+273.15)</f>
        <v>310.56399765014646</v>
      </c>
      <c r="AU19">
        <f>(AE19*AM19+AF19*AN19)*AO19</f>
        <v>5.9326351184263331</v>
      </c>
      <c r="AV19">
        <f>((AU19+0.00000010773*(AT19^4-AS19^4))-AR19*44100)/(R19*51.4+0.00000043092*AS19^3)</f>
        <v>-2.2394548900633855</v>
      </c>
      <c r="AW19">
        <f>0.61365*EXP(17.502*P19/(240.97+P19))</f>
        <v>5.8370047952412349</v>
      </c>
      <c r="AX19">
        <f>AW19*1000/AG19</f>
        <v>59.888047666488021</v>
      </c>
      <c r="AY19">
        <f>(AX19-AA19)</f>
        <v>21.308923215804427</v>
      </c>
      <c r="AZ19">
        <f>IF(J19,V19,(U19+V19)/2)</f>
        <v>36.504247665405273</v>
      </c>
      <c r="BA19">
        <f>0.61365*EXP(17.502*AZ19/(240.97+AZ19))</f>
        <v>6.1362628433544506</v>
      </c>
      <c r="BB19">
        <f>IF(AY19&lt;&gt;0,(1000-(AX19+AA19)/2)/AY19*AR19,0)</f>
        <v>0.26202107330247265</v>
      </c>
      <c r="BC19">
        <f>AA19*AG19/1000</f>
        <v>3.7601248193779031</v>
      </c>
      <c r="BD19">
        <f>(BA19-BC19)</f>
        <v>2.3761380239765475</v>
      </c>
      <c r="BE19">
        <f>1/(1.6/L19+1.37/T19)</f>
        <v>0.16554536458109476</v>
      </c>
      <c r="BF19">
        <f>M19*AG19*0.001</f>
        <v>38.428849934389703</v>
      </c>
      <c r="BG19">
        <f>M19/Y19</f>
        <v>0.98804374291628883</v>
      </c>
      <c r="BH19">
        <f>(1-AR19*AG19/AW19/L19)*100</f>
        <v>65.378937667185838</v>
      </c>
      <c r="BI19">
        <f>(Y19-K19/(T19/1.35))</f>
        <v>399.64774359956738</v>
      </c>
      <c r="BJ19">
        <f>K19*BH19/100/BI19</f>
        <v>-2.5186367730903022E-3</v>
      </c>
    </row>
    <row r="20" spans="1:62">
      <c r="A20" s="1">
        <v>18</v>
      </c>
      <c r="B20" s="1" t="s">
        <v>186</v>
      </c>
      <c r="C20" s="2">
        <v>40732</v>
      </c>
      <c r="D20" s="1" t="s">
        <v>168</v>
      </c>
      <c r="E20" s="1">
        <v>8</v>
      </c>
      <c r="F20" s="1" t="s">
        <v>2</v>
      </c>
      <c r="G20" s="1" t="s">
        <v>31</v>
      </c>
      <c r="H20" s="1">
        <v>0</v>
      </c>
      <c r="I20" s="1">
        <v>3756.5</v>
      </c>
      <c r="J20" s="1">
        <v>0</v>
      </c>
      <c r="K20">
        <f>(X20-Y20*(1000-Z20)/(1000-AA20))*AQ20</f>
        <v>11.850454331519465</v>
      </c>
      <c r="L20">
        <f>IF(BB20&lt;&gt;0,1/(1/BB20-1/T20),0)</f>
        <v>0.48191928016455621</v>
      </c>
      <c r="M20">
        <f>((BE20-AR20/2)*Y20-K20)/(BE20+AR20/2)</f>
        <v>322.77902326260806</v>
      </c>
      <c r="N20">
        <f>AR20*1000</f>
        <v>12.268362565617085</v>
      </c>
      <c r="O20">
        <f>(AW20-BC20)</f>
        <v>2.6388514478187322</v>
      </c>
      <c r="P20">
        <f>(V20+AV20*J20)</f>
        <v>38.966541290283203</v>
      </c>
      <c r="Q20" s="1">
        <v>4</v>
      </c>
      <c r="R20">
        <f>(Q20*AK20+AL20)</f>
        <v>1.8591305017471313</v>
      </c>
      <c r="S20" s="1">
        <v>1</v>
      </c>
      <c r="T20">
        <f>R20*(S20+1)*(S20+1)/(S20*S20+1)</f>
        <v>3.7182610034942627</v>
      </c>
      <c r="U20" s="1">
        <v>38.486865997314453</v>
      </c>
      <c r="V20" s="1">
        <v>38.966541290283203</v>
      </c>
      <c r="W20" s="1">
        <v>38.379138946533203</v>
      </c>
      <c r="X20" s="1">
        <v>399.02078247070312</v>
      </c>
      <c r="Y20" s="1">
        <v>382.44595336914062</v>
      </c>
      <c r="Z20" s="1">
        <v>33.151664733886719</v>
      </c>
      <c r="AA20" s="1">
        <v>44.892215728759766</v>
      </c>
      <c r="AB20" s="1">
        <v>47.270721435546875</v>
      </c>
      <c r="AC20" s="1">
        <v>64.011489868164062</v>
      </c>
      <c r="AD20" s="1">
        <v>399.21835327148438</v>
      </c>
      <c r="AE20" s="1">
        <v>1589.647216796875</v>
      </c>
      <c r="AF20" s="1">
        <v>1664.1619873046875</v>
      </c>
      <c r="AG20" s="1">
        <v>97.459053039550781</v>
      </c>
      <c r="AH20" s="1">
        <v>22.7674560546875</v>
      </c>
      <c r="AI20" s="1">
        <v>-0.90266799926757812</v>
      </c>
      <c r="AJ20" s="1">
        <v>0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>AD20*0.000001/(Q20*0.0001)</f>
        <v>0.99804588317871079</v>
      </c>
      <c r="AR20">
        <f>(AA20-Z20)/(1000-AA20)*AQ20</f>
        <v>1.2268362565617086E-2</v>
      </c>
      <c r="AS20">
        <f>(V20+273.15)</f>
        <v>312.11654129028318</v>
      </c>
      <c r="AT20">
        <f>(U20+273.15)</f>
        <v>311.63686599731443</v>
      </c>
      <c r="AU20">
        <f>(AE20*AM20+AF20*AN20)*AO20</f>
        <v>302.03296740139194</v>
      </c>
      <c r="AV20">
        <f>((AU20+0.00000010773*(AT20^4-AS20^4))-AR20*44100)/(R20*51.4+0.00000043092*AS20^3)</f>
        <v>-2.2572114602307569</v>
      </c>
      <c r="AW20">
        <f>0.61365*EXP(17.502*P20/(240.97+P20))</f>
        <v>7.0140042815908856</v>
      </c>
      <c r="AX20">
        <f>AW20*1000/AG20</f>
        <v>71.968730075229303</v>
      </c>
      <c r="AY20">
        <f>(AX20-AA20)</f>
        <v>27.076514346469537</v>
      </c>
      <c r="AZ20">
        <f>IF(J20,V20,(U20+V20)/2)</f>
        <v>38.726703643798828</v>
      </c>
      <c r="BA20">
        <f>0.61365*EXP(17.502*AZ20/(240.97+AZ20))</f>
        <v>6.9239747806870122</v>
      </c>
      <c r="BB20">
        <f>IF(AY20&lt;&gt;0,(1000-(AX20+AA20)/2)/AY20*AR20,0)</f>
        <v>0.42662494113394389</v>
      </c>
      <c r="BC20">
        <f>AA20*AG20/1000</f>
        <v>4.3751528337721535</v>
      </c>
      <c r="BD20">
        <f>(BA20-BC20)</f>
        <v>2.5488219469148587</v>
      </c>
      <c r="BE20">
        <f>1/(1.6/L20+1.37/T20)</f>
        <v>0.27111219153492117</v>
      </c>
      <c r="BF20">
        <f>M20*AG20*0.001</f>
        <v>31.457737948204915</v>
      </c>
      <c r="BG20">
        <f>M20/Y20</f>
        <v>0.84398598133697222</v>
      </c>
      <c r="BH20">
        <f>(1-AR20*AG20/AW20/L20)*100</f>
        <v>64.62727960001844</v>
      </c>
      <c r="BI20">
        <f>(Y20-K20/(T20/1.35))</f>
        <v>378.14337392877405</v>
      </c>
      <c r="BJ20">
        <f>K20*BH20/100/BI20</f>
        <v>2.0253234044889379E-2</v>
      </c>
    </row>
    <row r="21" spans="1:62">
      <c r="A21" s="1">
        <v>19</v>
      </c>
      <c r="B21" s="1" t="s">
        <v>187</v>
      </c>
      <c r="C21" s="2">
        <v>40732</v>
      </c>
      <c r="D21" s="1" t="s">
        <v>168</v>
      </c>
      <c r="E21" s="1">
        <v>8</v>
      </c>
      <c r="F21" s="1" t="s">
        <v>5</v>
      </c>
      <c r="G21" s="1" t="s">
        <v>31</v>
      </c>
      <c r="H21" s="1">
        <v>0</v>
      </c>
      <c r="I21" s="1">
        <v>3820.5</v>
      </c>
      <c r="J21" s="1">
        <v>0</v>
      </c>
      <c r="K21">
        <f>(X21-Y21*(1000-Z21)/(1000-AA21))*AQ21</f>
        <v>-5.6992560417799654</v>
      </c>
      <c r="L21">
        <f>IF(BB21&lt;&gt;0,1/(1/BB21-1/T21),0)</f>
        <v>3.4904864994358464E-2</v>
      </c>
      <c r="M21">
        <f>((BE21-AR21/2)*Y21-K21)/(BE21+AR21/2)</f>
        <v>645.64678139956152</v>
      </c>
      <c r="N21">
        <f>AR21*1000</f>
        <v>0.91737969100568451</v>
      </c>
      <c r="O21">
        <f>(AW21-BC21)</f>
        <v>2.4634135149042908</v>
      </c>
      <c r="P21">
        <f>(V21+AV21*J21)</f>
        <v>35.428627014160156</v>
      </c>
      <c r="Q21" s="1">
        <v>3.5</v>
      </c>
      <c r="R21">
        <f>(Q21*AK21+AL21)</f>
        <v>1.9689131230115891</v>
      </c>
      <c r="S21" s="1">
        <v>1</v>
      </c>
      <c r="T21">
        <f>R21*(S21+1)*(S21+1)/(S21*S21+1)</f>
        <v>3.9378262460231781</v>
      </c>
      <c r="U21" s="1">
        <v>38.452484130859375</v>
      </c>
      <c r="V21" s="1">
        <v>35.428627014160156</v>
      </c>
      <c r="W21" s="1">
        <v>38.436412811279297</v>
      </c>
      <c r="X21" s="1">
        <v>399.99603271484375</v>
      </c>
      <c r="Y21" s="1">
        <v>404.66778564453125</v>
      </c>
      <c r="Z21" s="1">
        <v>33.293392181396484</v>
      </c>
      <c r="AA21" s="1">
        <v>34.070369720458984</v>
      </c>
      <c r="AB21" s="1">
        <v>47.560359954833984</v>
      </c>
      <c r="AC21" s="1">
        <v>48.670291900634766</v>
      </c>
      <c r="AD21" s="1">
        <v>399.16659545898438</v>
      </c>
      <c r="AE21" s="1">
        <v>39.573261260986328</v>
      </c>
      <c r="AF21" s="1">
        <v>52.459197998046875</v>
      </c>
      <c r="AG21" s="1">
        <v>97.457649230957031</v>
      </c>
      <c r="AH21" s="1">
        <v>22.7674560546875</v>
      </c>
      <c r="AI21" s="1">
        <v>-0.90266799926757812</v>
      </c>
      <c r="AJ21" s="1">
        <v>0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>AD21*0.000001/(Q21*0.0001)</f>
        <v>1.1404759870256695</v>
      </c>
      <c r="AR21">
        <f>(AA21-Z21)/(1000-AA21)*AQ21</f>
        <v>9.1737969100568449E-4</v>
      </c>
      <c r="AS21">
        <f>(V21+273.15)</f>
        <v>308.57862701416013</v>
      </c>
      <c r="AT21">
        <f>(U21+273.15)</f>
        <v>311.60248413085935</v>
      </c>
      <c r="AU21">
        <f>(AE21*AM21+AF21*AN21)*AO21</f>
        <v>7.5189195452373951</v>
      </c>
      <c r="AV21">
        <f>((AU21+0.00000010773*(AT21^4-AS21^4))-AR21*44100)/(R21*51.4+0.00000043092*AS21^3)</f>
        <v>5.1959465580040526E-2</v>
      </c>
      <c r="AW21">
        <f>0.61365*EXP(17.502*P21/(240.97+P21))</f>
        <v>5.7838316562898022</v>
      </c>
      <c r="AX21">
        <f>AW21*1000/AG21</f>
        <v>59.347128747002358</v>
      </c>
      <c r="AY21">
        <f>(AX21-AA21)</f>
        <v>25.276759026543374</v>
      </c>
      <c r="AZ21">
        <f>IF(J21,V21,(U21+V21)/2)</f>
        <v>36.940555572509766</v>
      </c>
      <c r="BA21">
        <f>0.61365*EXP(17.502*AZ21/(240.97+AZ21))</f>
        <v>6.2844504728489969</v>
      </c>
      <c r="BB21">
        <f>IF(AY21&lt;&gt;0,(1000-(AX21+AA21)/2)/AY21*AR21,0)</f>
        <v>3.4598186901573492E-2</v>
      </c>
      <c r="BC21">
        <f>AA21*AG21/1000</f>
        <v>3.3204181413855114</v>
      </c>
      <c r="BD21">
        <f>(BA21-BC21)</f>
        <v>2.9640323314634855</v>
      </c>
      <c r="BE21">
        <f>1/(1.6/L21+1.37/T21)</f>
        <v>2.1651212376189902E-2</v>
      </c>
      <c r="BF21">
        <f>M21*AG21*0.001</f>
        <v>62.923217548734861</v>
      </c>
      <c r="BG21">
        <f>M21/Y21</f>
        <v>1.595498342847363</v>
      </c>
      <c r="BH21">
        <f>(1-AR21*AG21/AW21/L21)*100</f>
        <v>55.714306849953324</v>
      </c>
      <c r="BI21">
        <f>(Y21-K21/(T21/1.35))</f>
        <v>406.62165439741824</v>
      </c>
      <c r="BJ21">
        <f>K21*BH21/100/BI21</f>
        <v>-7.808981555562612E-3</v>
      </c>
    </row>
    <row r="22" spans="1:62">
      <c r="A22" s="1">
        <v>15</v>
      </c>
      <c r="B22" s="1" t="s">
        <v>95</v>
      </c>
      <c r="C22" s="2">
        <v>40731</v>
      </c>
      <c r="D22" s="1" t="s">
        <v>96</v>
      </c>
      <c r="E22" s="1">
        <v>30</v>
      </c>
      <c r="F22" s="1" t="s">
        <v>2</v>
      </c>
      <c r="G22" s="1" t="s">
        <v>3</v>
      </c>
      <c r="H22" s="1">
        <v>0</v>
      </c>
      <c r="I22" s="1">
        <v>3893</v>
      </c>
      <c r="J22" s="1">
        <v>0</v>
      </c>
      <c r="K22">
        <f>(X22-Y22*(1000-Z22)/(1000-AA22))*AQ22</f>
        <v>16.681683788001674</v>
      </c>
      <c r="L22">
        <f>IF(BB22&lt;&gt;0,1/(1/BB22-1/T22),0)</f>
        <v>0.71108961332310927</v>
      </c>
      <c r="M22">
        <f>((BE22-AR22/2)*Y22-K22)/(BE22+AR22/2)</f>
        <v>327.67476960986284</v>
      </c>
      <c r="N22">
        <f>AR22*1000</f>
        <v>22.992586280411665</v>
      </c>
      <c r="O22">
        <f>(AW22-BC22)</f>
        <v>3.4223079670717764</v>
      </c>
      <c r="P22">
        <f>(V22+AV22*J22)</f>
        <v>39.558326721191406</v>
      </c>
      <c r="Q22" s="1">
        <v>1.5</v>
      </c>
      <c r="R22">
        <f>(Q22*AK22+AL22)</f>
        <v>2.4080436080694199</v>
      </c>
      <c r="S22" s="1">
        <v>1</v>
      </c>
      <c r="T22">
        <f>R22*(S22+1)*(S22+1)/(S22*S22+1)</f>
        <v>4.8160872161388397</v>
      </c>
      <c r="U22" s="1">
        <v>39.544227600097656</v>
      </c>
      <c r="V22" s="1">
        <v>39.558326721191406</v>
      </c>
      <c r="W22" s="1">
        <v>39.436687469482422</v>
      </c>
      <c r="X22" s="1">
        <v>400.51681518554688</v>
      </c>
      <c r="Y22" s="1">
        <v>390.89242553710938</v>
      </c>
      <c r="Z22" s="1">
        <v>30.775186538696289</v>
      </c>
      <c r="AA22" s="1">
        <v>39.059249877929688</v>
      </c>
      <c r="AB22" s="1">
        <v>41.580940246582031</v>
      </c>
      <c r="AC22" s="1">
        <v>52.773693084716797</v>
      </c>
      <c r="AD22" s="1">
        <v>400.06658935546875</v>
      </c>
      <c r="AE22" s="1">
        <v>1747.426025390625</v>
      </c>
      <c r="AF22" s="1">
        <v>1884.717041015625</v>
      </c>
      <c r="AG22" s="1">
        <v>97.75390625</v>
      </c>
      <c r="AH22" s="1">
        <v>20.339931488037109</v>
      </c>
      <c r="AI22" s="1">
        <v>-0.95380538702011108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>AD22*0.000001/(Q22*0.0001)</f>
        <v>2.6671105957031247</v>
      </c>
      <c r="AR22">
        <f>(AA22-Z22)/(1000-AA22)*AQ22</f>
        <v>2.2992586280411665E-2</v>
      </c>
      <c r="AS22">
        <f>(V22+273.15)</f>
        <v>312.70832672119138</v>
      </c>
      <c r="AT22">
        <f>(U22+273.15)</f>
        <v>312.69422760009763</v>
      </c>
      <c r="AU22">
        <f>(AE22*AM22+AF22*AN22)*AO22</f>
        <v>332.01094065803045</v>
      </c>
      <c r="AV22">
        <f>((AU22+0.00000010773*(AT22^4-AS22^4))-AR22*44100)/(R22*51.4+0.00000043092*AS22^3)</f>
        <v>-4.980985189711328</v>
      </c>
      <c r="AW22">
        <f>0.61365*EXP(17.502*P22/(240.97+P22))</f>
        <v>7.2405022178342389</v>
      </c>
      <c r="AX22">
        <f>AW22*1000/AG22</f>
        <v>74.068674036586017</v>
      </c>
      <c r="AY22">
        <f>(AX22-AA22)</f>
        <v>35.00942415865633</v>
      </c>
      <c r="AZ22">
        <f>IF(J22,V22,(U22+V22)/2)</f>
        <v>39.551277160644531</v>
      </c>
      <c r="BA22">
        <f>0.61365*EXP(17.502*AZ22/(240.97+AZ22))</f>
        <v>7.2377672210058979</v>
      </c>
      <c r="BB22">
        <f>IF(AY22&lt;&gt;0,(1000-(AX22+AA22)/2)/AY22*AR22,0)</f>
        <v>0.61960557838492691</v>
      </c>
      <c r="BC22">
        <f>AA22*AG22/1000</f>
        <v>3.8181942507624624</v>
      </c>
      <c r="BD22">
        <f>(BA22-BC22)</f>
        <v>3.4195729702434354</v>
      </c>
      <c r="BE22">
        <f>1/(1.6/L22+1.37/T22)</f>
        <v>0.39455026508815272</v>
      </c>
      <c r="BF22">
        <f>M22*AG22*0.001</f>
        <v>32.031488708932883</v>
      </c>
      <c r="BG22">
        <f>M22/Y22</f>
        <v>0.83827352029044377</v>
      </c>
      <c r="BH22">
        <f>(1-AR22*AG22/AW22/L22)*100</f>
        <v>56.34550991463869</v>
      </c>
      <c r="BI22">
        <f>(Y22-K22/(T22/1.35))</f>
        <v>386.21637377493693</v>
      </c>
      <c r="BJ22">
        <f>K22*BH22/100/BI22</f>
        <v>2.4337082606897802E-2</v>
      </c>
    </row>
    <row r="23" spans="1:62">
      <c r="A23" s="1">
        <v>16</v>
      </c>
      <c r="B23" s="1" t="s">
        <v>97</v>
      </c>
      <c r="C23" s="2">
        <v>40731</v>
      </c>
      <c r="D23" s="1" t="s">
        <v>96</v>
      </c>
      <c r="E23" s="1">
        <v>30</v>
      </c>
      <c r="F23" s="1" t="s">
        <v>5</v>
      </c>
      <c r="G23" s="1" t="s">
        <v>3</v>
      </c>
      <c r="H23" s="1">
        <v>0</v>
      </c>
      <c r="I23" s="1">
        <v>3991</v>
      </c>
      <c r="J23" s="1">
        <v>0</v>
      </c>
      <c r="K23">
        <f>(X23-Y23*(1000-Z23)/(1000-AA23))*AQ23</f>
        <v>0.5021929126392678</v>
      </c>
      <c r="L23">
        <f>IF(BB23&lt;&gt;0,1/(1/BB23-1/T23),0)</f>
        <v>1.5666770714187241E-2</v>
      </c>
      <c r="M23">
        <f>((BE23-AR23/2)*Y23-K23)/(BE23+AR23/2)</f>
        <v>322.44509808111337</v>
      </c>
      <c r="N23">
        <f>AR23*1000</f>
        <v>0.70094317626920466</v>
      </c>
      <c r="O23">
        <f>(AW23-BC23)</f>
        <v>4.158969577230871</v>
      </c>
      <c r="P23">
        <f>(V23+AV23*J23)</f>
        <v>39.4697265625</v>
      </c>
      <c r="Q23" s="1">
        <v>2.5</v>
      </c>
      <c r="R23">
        <f>(Q23*AK23+AL23)</f>
        <v>2.1884783655405045</v>
      </c>
      <c r="S23" s="1">
        <v>1</v>
      </c>
      <c r="T23">
        <f>R23*(S23+1)*(S23+1)/(S23*S23+1)</f>
        <v>4.3769567310810089</v>
      </c>
      <c r="U23" s="1">
        <v>39.839351654052734</v>
      </c>
      <c r="V23" s="1">
        <v>39.4697265625</v>
      </c>
      <c r="W23" s="1">
        <v>39.769081115722656</v>
      </c>
      <c r="X23" s="1">
        <v>400.30966186523438</v>
      </c>
      <c r="Y23" s="1">
        <v>399.82073974609375</v>
      </c>
      <c r="Z23" s="1">
        <v>30.748590469360352</v>
      </c>
      <c r="AA23" s="1">
        <v>31.172931671142578</v>
      </c>
      <c r="AB23" s="1">
        <v>40.89300537109375</v>
      </c>
      <c r="AC23" s="1">
        <v>41.457344055175781</v>
      </c>
      <c r="AD23" s="1">
        <v>400.08648681640625</v>
      </c>
      <c r="AE23" s="1">
        <v>32.531768798828125</v>
      </c>
      <c r="AF23" s="1">
        <v>30.557842254638672</v>
      </c>
      <c r="AG23" s="1">
        <v>97.752235412597656</v>
      </c>
      <c r="AH23" s="1">
        <v>20.339931488037109</v>
      </c>
      <c r="AI23" s="1">
        <v>-0.95380538702011108</v>
      </c>
      <c r="AJ23" s="1">
        <v>0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>AD23*0.000001/(Q23*0.0001)</f>
        <v>1.6003459472656247</v>
      </c>
      <c r="AR23">
        <f>(AA23-Z23)/(1000-AA23)*AQ23</f>
        <v>7.0094317626920462E-4</v>
      </c>
      <c r="AS23">
        <f>(V23+273.15)</f>
        <v>312.61972656249998</v>
      </c>
      <c r="AT23">
        <f>(U23+273.15)</f>
        <v>312.98935165405271</v>
      </c>
      <c r="AU23">
        <f>(AE23*AM23+AF23*AN23)*AO23</f>
        <v>6.1810359942155628</v>
      </c>
      <c r="AV23">
        <f>((AU23+0.00000010773*(AT23^4-AS23^4))-AR23*44100)/(R23*51.4+0.00000043092*AS23^3)</f>
        <v>-0.15801804273835099</v>
      </c>
      <c r="AW23">
        <f>0.61365*EXP(17.502*P23/(240.97+P23))</f>
        <v>7.2061933324492218</v>
      </c>
      <c r="AX23">
        <f>AW23*1000/AG23</f>
        <v>73.718962047598723</v>
      </c>
      <c r="AY23">
        <f>(AX23-AA23)</f>
        <v>42.546030376456144</v>
      </c>
      <c r="AZ23">
        <f>IF(J23,V23,(U23+V23)/2)</f>
        <v>39.654539108276367</v>
      </c>
      <c r="BA23">
        <f>0.61365*EXP(17.502*AZ23/(240.97+AZ23))</f>
        <v>7.2779191105848442</v>
      </c>
      <c r="BB23">
        <f>IF(AY23&lt;&gt;0,(1000-(AX23+AA23)/2)/AY23*AR23,0)</f>
        <v>1.5610893468047069E-2</v>
      </c>
      <c r="BC23">
        <f>AA23*AG23/1000</f>
        <v>3.0472237552183508</v>
      </c>
      <c r="BD23">
        <f>(BA23-BC23)</f>
        <v>4.2306953553664934</v>
      </c>
      <c r="BE23">
        <f>1/(1.6/L23+1.37/T23)</f>
        <v>9.7618132996988467E-3</v>
      </c>
      <c r="BF23">
        <f>M23*AG23*0.001</f>
        <v>31.519729135263137</v>
      </c>
      <c r="BG23">
        <f>M23/Y23</f>
        <v>0.80647416711269704</v>
      </c>
      <c r="BH23">
        <f>(1-AR23*AG23/AW23/L23)*100</f>
        <v>39.309025217486813</v>
      </c>
      <c r="BI23">
        <f>(Y23-K23/(T23/1.35))</f>
        <v>399.66584663800137</v>
      </c>
      <c r="BJ23">
        <f>K23*BH23/100/BI23</f>
        <v>4.939304679906849E-4</v>
      </c>
    </row>
    <row r="24" spans="1:62">
      <c r="A24" s="1">
        <v>22</v>
      </c>
      <c r="B24" s="1" t="s">
        <v>98</v>
      </c>
      <c r="C24" s="2">
        <v>40731</v>
      </c>
      <c r="D24" s="1" t="s">
        <v>96</v>
      </c>
      <c r="E24" s="1">
        <v>5</v>
      </c>
      <c r="F24" s="1" t="s">
        <v>2</v>
      </c>
      <c r="G24" s="1" t="s">
        <v>3</v>
      </c>
      <c r="H24" s="1">
        <v>0</v>
      </c>
      <c r="I24" s="1">
        <v>5640.5</v>
      </c>
      <c r="J24" s="1">
        <v>0</v>
      </c>
      <c r="K24">
        <f>(X24-Y24*(1000-Z24)/(1000-AA24))*AQ24</f>
        <v>22.450184637210626</v>
      </c>
      <c r="L24">
        <f>IF(BB24&lt;&gt;0,1/(1/BB24-1/T24),0)</f>
        <v>0.73541931242761382</v>
      </c>
      <c r="M24">
        <f>((BE24-AR24/2)*Y24-K24)/(BE24+AR24/2)</f>
        <v>316.64574828588457</v>
      </c>
      <c r="N24">
        <f>AR24*1000</f>
        <v>19.354172823192037</v>
      </c>
      <c r="O24">
        <f>(AW24-BC24)</f>
        <v>2.8073234452869329</v>
      </c>
      <c r="P24">
        <f>(V24+AV24*J24)</f>
        <v>37.807075500488281</v>
      </c>
      <c r="Q24" s="1">
        <v>1.5</v>
      </c>
      <c r="R24">
        <f>(Q24*AK24+AL24)</f>
        <v>2.4080436080694199</v>
      </c>
      <c r="S24" s="1">
        <v>1</v>
      </c>
      <c r="T24">
        <f>R24*(S24+1)*(S24+1)/(S24*S24+1)</f>
        <v>4.8160872161388397</v>
      </c>
      <c r="U24" s="1">
        <v>40.205116271972656</v>
      </c>
      <c r="V24" s="1">
        <v>37.807075500488281</v>
      </c>
      <c r="W24" s="1">
        <v>40.176795959472656</v>
      </c>
      <c r="X24" s="1">
        <v>399.90383911132812</v>
      </c>
      <c r="Y24" s="1">
        <v>388.66632080078125</v>
      </c>
      <c r="Z24" s="1">
        <v>31.710803985595703</v>
      </c>
      <c r="AA24" s="1">
        <v>38.686492919921875</v>
      </c>
      <c r="AB24" s="1">
        <v>41.345539093017578</v>
      </c>
      <c r="AC24" s="1">
        <v>50.440662384033203</v>
      </c>
      <c r="AD24" s="1">
        <v>400.07720947265625</v>
      </c>
      <c r="AE24" s="1">
        <v>1680.9705810546875</v>
      </c>
      <c r="AF24" s="1">
        <v>1904.290283203125</v>
      </c>
      <c r="AG24" s="1">
        <v>97.725791931152344</v>
      </c>
      <c r="AH24" s="1">
        <v>20.339931488037109</v>
      </c>
      <c r="AI24" s="1">
        <v>-0.95380538702011108</v>
      </c>
      <c r="AJ24" s="1">
        <v>0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>AD24*0.000001/(Q24*0.0001)</f>
        <v>2.6671813964843745</v>
      </c>
      <c r="AR24">
        <f>(AA24-Z24)/(1000-AA24)*AQ24</f>
        <v>1.9354172823192038E-2</v>
      </c>
      <c r="AS24">
        <f>(V24+273.15)</f>
        <v>310.95707550048826</v>
      </c>
      <c r="AT24">
        <f>(U24+273.15)</f>
        <v>313.35511627197263</v>
      </c>
      <c r="AU24">
        <f>(AE24*AM24+AF24*AN24)*AO24</f>
        <v>319.38440639264445</v>
      </c>
      <c r="AV24">
        <f>((AU24+0.00000010773*(AT24^4-AS24^4))-AR24*44100)/(R24*51.4+0.00000043092*AS24^3)</f>
        <v>-3.6765997269948838</v>
      </c>
      <c r="AW24">
        <f>0.61365*EXP(17.502*P24/(240.97+P24))</f>
        <v>6.5879916029252161</v>
      </c>
      <c r="AX24">
        <f>AW24*1000/AG24</f>
        <v>67.41302856431642</v>
      </c>
      <c r="AY24">
        <f>(AX24-AA24)</f>
        <v>28.726535644394545</v>
      </c>
      <c r="AZ24">
        <f>IF(J24,V24,(U24+V24)/2)</f>
        <v>39.006095886230469</v>
      </c>
      <c r="BA24">
        <f>0.61365*EXP(17.502*AZ24/(240.97+AZ24))</f>
        <v>7.0289492624627607</v>
      </c>
      <c r="BB24">
        <f>IF(AY24&lt;&gt;0,(1000-(AX24+AA24)/2)/AY24*AR24,0)</f>
        <v>0.63799682678187253</v>
      </c>
      <c r="BC24">
        <f>AA24*AG24/1000</f>
        <v>3.7806681576382832</v>
      </c>
      <c r="BD24">
        <f>(BA24-BC24)</f>
        <v>3.2482811048244775</v>
      </c>
      <c r="BE24">
        <f>1/(1.6/L24+1.37/T24)</f>
        <v>0.40648872196688729</v>
      </c>
      <c r="BF24">
        <f>M24*AG24*0.001</f>
        <v>30.944456512870396</v>
      </c>
      <c r="BG24">
        <f>M24/Y24</f>
        <v>0.81469819055453407</v>
      </c>
      <c r="BH24">
        <f>(1-AR24*AG24/AW24/L24)*100</f>
        <v>60.96126415687948</v>
      </c>
      <c r="BI24">
        <f>(Y24-K24/(T24/1.35))</f>
        <v>382.37329746044963</v>
      </c>
      <c r="BJ24">
        <f>K24*BH24/100/BI24</f>
        <v>3.5792029546238731E-2</v>
      </c>
    </row>
    <row r="25" spans="1:62">
      <c r="A25" s="1">
        <v>23</v>
      </c>
      <c r="B25" s="1" t="s">
        <v>99</v>
      </c>
      <c r="C25" s="2">
        <v>40731</v>
      </c>
      <c r="D25" s="1" t="s">
        <v>96</v>
      </c>
      <c r="E25" s="1">
        <v>5</v>
      </c>
      <c r="F25" s="1" t="s">
        <v>5</v>
      </c>
      <c r="G25" s="1" t="s">
        <v>3</v>
      </c>
      <c r="H25" s="1">
        <v>0</v>
      </c>
      <c r="I25" s="1">
        <v>5739.5</v>
      </c>
      <c r="J25" s="1">
        <v>0</v>
      </c>
      <c r="K25">
        <f>(X25-Y25*(1000-Z25)/(1000-AA25))*AQ25</f>
        <v>1.0064869173978086</v>
      </c>
      <c r="L25">
        <f>IF(BB25&lt;&gt;0,1/(1/BB25-1/T25),0)</f>
        <v>1.4290081797937768E-2</v>
      </c>
      <c r="M25">
        <f>((BE25-AR25/2)*Y25-K25)/(BE25+AR25/2)</f>
        <v>263.05949765579453</v>
      </c>
      <c r="N25">
        <f>AR25*1000</f>
        <v>0.61761420275782153</v>
      </c>
      <c r="O25">
        <f>(AW25-BC25)</f>
        <v>4.0137740137757234</v>
      </c>
      <c r="P25">
        <f>(V25+AV25*J25)</f>
        <v>39.358772277832031</v>
      </c>
      <c r="Q25" s="1">
        <v>2.5</v>
      </c>
      <c r="R25">
        <f>(Q25*AK25+AL25)</f>
        <v>2.1884783655405045</v>
      </c>
      <c r="S25" s="1">
        <v>1</v>
      </c>
      <c r="T25">
        <f>R25*(S25+1)*(S25+1)/(S25*S25+1)</f>
        <v>4.3769567310810089</v>
      </c>
      <c r="U25" s="1">
        <v>40.324424743652344</v>
      </c>
      <c r="V25" s="1">
        <v>39.358772277832031</v>
      </c>
      <c r="W25" s="1">
        <v>40.316928863525391</v>
      </c>
      <c r="X25" s="1">
        <v>399.80557250976562</v>
      </c>
      <c r="Y25" s="1">
        <v>399.02264404296875</v>
      </c>
      <c r="Z25" s="1">
        <v>31.856843948364258</v>
      </c>
      <c r="AA25" s="1">
        <v>32.230339050292969</v>
      </c>
      <c r="AB25" s="1">
        <v>41.271461486816406</v>
      </c>
      <c r="AC25" s="1">
        <v>41.755336761474609</v>
      </c>
      <c r="AD25" s="1">
        <v>400.07772827148438</v>
      </c>
      <c r="AE25" s="1">
        <v>69.67913818359375</v>
      </c>
      <c r="AF25" s="1">
        <v>72.657966613769531</v>
      </c>
      <c r="AG25" s="1">
        <v>97.723236083984375</v>
      </c>
      <c r="AH25" s="1">
        <v>20.339931488037109</v>
      </c>
      <c r="AI25" s="1">
        <v>-0.95380538702011108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>AD25*0.000001/(Q25*0.0001)</f>
        <v>1.6003109130859372</v>
      </c>
      <c r="AR25">
        <f>(AA25-Z25)/(1000-AA25)*AQ25</f>
        <v>6.1761420275782155E-4</v>
      </c>
      <c r="AS25">
        <f>(V25+273.15)</f>
        <v>312.50877227783201</v>
      </c>
      <c r="AT25">
        <f>(U25+273.15)</f>
        <v>313.47442474365232</v>
      </c>
      <c r="AU25">
        <f>(AE25*AM25+AF25*AN25)*AO25</f>
        <v>13.239036088754801</v>
      </c>
      <c r="AV25">
        <f>((AU25+0.00000010773*(AT25^4-AS25^4))-AR25*44100)/(R25*51.4+0.00000043092*AS25^3)</f>
        <v>-9.8595718311045646E-3</v>
      </c>
      <c r="AW25">
        <f>0.61365*EXP(17.502*P25/(240.97+P25))</f>
        <v>7.1634270458543634</v>
      </c>
      <c r="AX25">
        <f>AW25*1000/AG25</f>
        <v>73.303211527891264</v>
      </c>
      <c r="AY25">
        <f>(AX25-AA25)</f>
        <v>41.072872477598295</v>
      </c>
      <c r="AZ25">
        <f>IF(J25,V25,(U25+V25)/2)</f>
        <v>39.841598510742188</v>
      </c>
      <c r="BA25">
        <f>0.61365*EXP(17.502*AZ25/(240.97+AZ25))</f>
        <v>7.3511463180353918</v>
      </c>
      <c r="BB25">
        <f>IF(AY25&lt;&gt;0,(1000-(AX25+AA25)/2)/AY25*AR25,0)</f>
        <v>1.4243578732522987E-2</v>
      </c>
      <c r="BC25">
        <f>AA25*AG25/1000</f>
        <v>3.1496530320786404</v>
      </c>
      <c r="BD25">
        <f>(BA25-BC25)</f>
        <v>4.2014932859567509</v>
      </c>
      <c r="BE25">
        <f>1/(1.6/L25+1.37/T25)</f>
        <v>8.9064030704483297E-3</v>
      </c>
      <c r="BF25">
        <f>M25*AG25*0.001</f>
        <v>25.707025393551543</v>
      </c>
      <c r="BG25">
        <f>M25/Y25</f>
        <v>0.65925957231506638</v>
      </c>
      <c r="BH25">
        <f>(1-AR25*AG25/AW25/L25)*100</f>
        <v>41.039717240573538</v>
      </c>
      <c r="BI25">
        <f>(Y25-K25/(T25/1.35))</f>
        <v>398.7122097796281</v>
      </c>
      <c r="BJ25">
        <f>K25*BH25/100/BI25</f>
        <v>1.0359837868815891E-3</v>
      </c>
    </row>
    <row r="26" spans="1:62">
      <c r="A26" s="1">
        <v>3</v>
      </c>
      <c r="B26" s="1" t="s">
        <v>103</v>
      </c>
      <c r="C26" s="2">
        <v>40731</v>
      </c>
      <c r="D26" s="1" t="s">
        <v>96</v>
      </c>
      <c r="E26" s="1">
        <v>17</v>
      </c>
      <c r="F26" s="1" t="s">
        <v>2</v>
      </c>
      <c r="G26" s="1" t="s">
        <v>52</v>
      </c>
      <c r="H26" s="1">
        <v>0</v>
      </c>
      <c r="I26" s="1">
        <v>922</v>
      </c>
      <c r="J26" s="1">
        <v>0</v>
      </c>
      <c r="K26">
        <f>(X26-Y26*(1000-Z26)/(1000-AA26))*AQ26</f>
        <v>20.765774699077507</v>
      </c>
      <c r="L26">
        <f>IF(BB26&lt;&gt;0,1/(1/BB26-1/T26),0)</f>
        <v>1.1493549393204892</v>
      </c>
      <c r="M26">
        <f>((BE26-AR26/2)*Y26-K26)/(BE26+AR26/2)</f>
        <v>338.05516221896085</v>
      </c>
      <c r="N26">
        <f>AR26*1000</f>
        <v>18.940683506989508</v>
      </c>
      <c r="O26">
        <f>(AW26-BC26)</f>
        <v>1.9222591633128845</v>
      </c>
      <c r="P26">
        <f>(V26+AV26*J26)</f>
        <v>34.248123168945312</v>
      </c>
      <c r="Q26" s="1">
        <v>2</v>
      </c>
      <c r="R26">
        <f>(Q26*AK26+AL26)</f>
        <v>2.2982609868049622</v>
      </c>
      <c r="S26" s="1">
        <v>1</v>
      </c>
      <c r="T26">
        <f>R26*(S26+1)*(S26+1)/(S26*S26+1)</f>
        <v>4.5965219736099243</v>
      </c>
      <c r="U26" s="1">
        <v>35.816871643066406</v>
      </c>
      <c r="V26" s="1">
        <v>34.248123168945312</v>
      </c>
      <c r="W26" s="1">
        <v>35.733577728271484</v>
      </c>
      <c r="X26" s="1">
        <v>398.71337890625</v>
      </c>
      <c r="Y26" s="1">
        <v>384.72103881835938</v>
      </c>
      <c r="Z26" s="1">
        <v>26.63916015625</v>
      </c>
      <c r="AA26" s="1">
        <v>35.748821258544922</v>
      </c>
      <c r="AB26" s="1">
        <v>44.077129364013672</v>
      </c>
      <c r="AC26" s="1">
        <v>59.149967193603516</v>
      </c>
      <c r="AD26" s="1">
        <v>400.97158813476562</v>
      </c>
      <c r="AE26" s="1">
        <v>1610.8045654296875</v>
      </c>
      <c r="AF26" s="1">
        <v>1622.8787841796875</v>
      </c>
      <c r="AG26" s="1">
        <v>97.769561767578125</v>
      </c>
      <c r="AH26" s="1">
        <v>19.506649017333984</v>
      </c>
      <c r="AI26" s="1">
        <v>-0.66889327764511108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>AD26*0.000001/(Q26*0.0001)</f>
        <v>2.0048579406738281</v>
      </c>
      <c r="AR26">
        <f>(AA26-Z26)/(1000-AA26)*AQ26</f>
        <v>1.8940683506989509E-2</v>
      </c>
      <c r="AS26">
        <f>(V26+273.15)</f>
        <v>307.39812316894529</v>
      </c>
      <c r="AT26">
        <f>(U26+273.15)</f>
        <v>308.96687164306638</v>
      </c>
      <c r="AU26">
        <f>(AE26*AM26+AF26*AN26)*AO26</f>
        <v>306.05286359118327</v>
      </c>
      <c r="AV26">
        <f>((AU26+0.00000010773*(AT26^4-AS26^4))-AR26*44100)/(R26*51.4+0.00000043092*AS26^3)</f>
        <v>-3.8993779182434571</v>
      </c>
      <c r="AW26">
        <f>0.61365*EXP(17.502*P26/(240.97+P26))</f>
        <v>5.4174057514683023</v>
      </c>
      <c r="AX26">
        <f>AW26*1000/AG26</f>
        <v>55.409942046654407</v>
      </c>
      <c r="AY26">
        <f>(AX26-AA26)</f>
        <v>19.661120788109486</v>
      </c>
      <c r="AZ26">
        <f>IF(J26,V26,(U26+V26)/2)</f>
        <v>35.032497406005859</v>
      </c>
      <c r="BA26">
        <f>0.61365*EXP(17.502*AZ26/(240.97+AZ26))</f>
        <v>5.6585441048882608</v>
      </c>
      <c r="BB26">
        <f>IF(AY26&lt;&gt;0,(1000-(AX26+AA26)/2)/AY26*AR26,0)</f>
        <v>0.91944803449842205</v>
      </c>
      <c r="BC26">
        <f>AA26*AG26/1000</f>
        <v>3.4951465881554178</v>
      </c>
      <c r="BD26">
        <f>(BA26-BC26)</f>
        <v>2.163397516732843</v>
      </c>
      <c r="BE26">
        <f>1/(1.6/L26+1.37/T26)</f>
        <v>0.59166813839621279</v>
      </c>
      <c r="BF26">
        <f>M26*AG26*0.001</f>
        <v>33.051505063415341</v>
      </c>
      <c r="BG26">
        <f>M26/Y26</f>
        <v>0.87870204150329512</v>
      </c>
      <c r="BH26">
        <f>(1-AR26*AG26/AW26/L26)*100</f>
        <v>70.259122049468289</v>
      </c>
      <c r="BI26">
        <f>(Y26-K26/(T26/1.35))</f>
        <v>378.62212402915452</v>
      </c>
      <c r="BJ26">
        <f>K26*BH26/100/BI26</f>
        <v>3.8534068836450323E-2</v>
      </c>
    </row>
    <row r="27" spans="1:62">
      <c r="A27" s="1">
        <v>4</v>
      </c>
      <c r="B27" s="1" t="s">
        <v>104</v>
      </c>
      <c r="C27" s="2">
        <v>40731</v>
      </c>
      <c r="D27" s="1" t="s">
        <v>96</v>
      </c>
      <c r="E27" s="1">
        <v>17</v>
      </c>
      <c r="F27" s="1" t="s">
        <v>5</v>
      </c>
      <c r="G27" s="1" t="s">
        <v>52</v>
      </c>
      <c r="H27" s="1">
        <v>0</v>
      </c>
      <c r="I27" s="1">
        <v>1189.5</v>
      </c>
      <c r="J27" s="1">
        <v>0</v>
      </c>
      <c r="K27">
        <f>(X27-Y27*(1000-Z27)/(1000-AA27))*AQ27</f>
        <v>-7.15426167182068</v>
      </c>
      <c r="L27">
        <f>IF(BB27&lt;&gt;0,1/(1/BB27-1/T27),0)</f>
        <v>4.1311008495779469E-2</v>
      </c>
      <c r="M27">
        <f>((BE27-AR27/2)*Y27-K27)/(BE27+AR27/2)</f>
        <v>650.0792732235916</v>
      </c>
      <c r="N27">
        <f>AR27*1000</f>
        <v>1.420254375266859</v>
      </c>
      <c r="O27">
        <f>(AW27-BC27)</f>
        <v>3.240297463165601</v>
      </c>
      <c r="P27">
        <f>(V27+AV27*J27)</f>
        <v>35.795555114746094</v>
      </c>
      <c r="Q27" s="1">
        <v>1</v>
      </c>
      <c r="R27">
        <f>(Q27*AK27+AL27)</f>
        <v>2.5178262293338776</v>
      </c>
      <c r="S27" s="1">
        <v>1</v>
      </c>
      <c r="T27">
        <f>R27*(S27+1)*(S27+1)/(S27*S27+1)</f>
        <v>5.0356524586677551</v>
      </c>
      <c r="U27" s="1">
        <v>36.170944213867188</v>
      </c>
      <c r="V27" s="1">
        <v>35.795555114746094</v>
      </c>
      <c r="W27" s="1">
        <v>36.190074920654297</v>
      </c>
      <c r="X27" s="1">
        <v>398.48916625976562</v>
      </c>
      <c r="Y27" s="1">
        <v>400.131591796875</v>
      </c>
      <c r="Z27" s="1">
        <v>26.881063461303711</v>
      </c>
      <c r="AA27" s="1">
        <v>27.225606918334961</v>
      </c>
      <c r="AB27" s="1">
        <v>43.618183135986328</v>
      </c>
      <c r="AC27" s="1">
        <v>44.177249908447266</v>
      </c>
      <c r="AD27" s="1">
        <v>400.99066162109375</v>
      </c>
      <c r="AE27" s="1">
        <v>7.9191489219665527</v>
      </c>
      <c r="AF27" s="1">
        <v>13.690863609313965</v>
      </c>
      <c r="AG27" s="1">
        <v>97.765655517578125</v>
      </c>
      <c r="AH27" s="1">
        <v>19.506649017333984</v>
      </c>
      <c r="AI27" s="1">
        <v>-0.66889327764511108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>AD27*0.000001/(Q27*0.0001)</f>
        <v>4.0099066162109374</v>
      </c>
      <c r="AR27">
        <f>(AA27-Z27)/(1000-AA27)*AQ27</f>
        <v>1.420254375266859E-3</v>
      </c>
      <c r="AS27">
        <f>(V27+273.15)</f>
        <v>308.94555511474607</v>
      </c>
      <c r="AT27">
        <f>(U27+273.15)</f>
        <v>309.32094421386716</v>
      </c>
      <c r="AU27">
        <f>(AE27*AM27+AF27*AN27)*AO27</f>
        <v>1.5046382762929227</v>
      </c>
      <c r="AV27">
        <f>((AU27+0.00000010773*(AT27^4-AS27^4))-AR27*44100)/(R27*51.4+0.00000043092*AS27^3)</f>
        <v>-0.39648554391731577</v>
      </c>
      <c r="AW27">
        <f>0.61365*EXP(17.502*P27/(240.97+P27))</f>
        <v>5.9020267704005285</v>
      </c>
      <c r="AX27">
        <f>AW27*1000/AG27</f>
        <v>60.369121847082098</v>
      </c>
      <c r="AY27">
        <f>(AX27-AA27)</f>
        <v>33.143514928747138</v>
      </c>
      <c r="AZ27">
        <f>IF(J27,V27,(U27+V27)/2)</f>
        <v>35.983249664306641</v>
      </c>
      <c r="BA27">
        <f>0.61365*EXP(17.502*AZ27/(240.97+AZ27))</f>
        <v>5.9632941701015376</v>
      </c>
      <c r="BB27">
        <f>IF(AY27&lt;&gt;0,(1000-(AX27+AA27)/2)/AY27*AR27,0)</f>
        <v>4.0974862798853304E-2</v>
      </c>
      <c r="BC27">
        <f>AA27*AG27/1000</f>
        <v>2.6617293072349275</v>
      </c>
      <c r="BD27">
        <f>(BA27-BC27)</f>
        <v>3.3015648628666101</v>
      </c>
      <c r="BE27">
        <f>1/(1.6/L27+1.37/T27)</f>
        <v>2.5639279177312777E-2</v>
      </c>
      <c r="BF27">
        <f>M27*AG27*0.001</f>
        <v>63.555426285095209</v>
      </c>
      <c r="BG27">
        <f>M27/Y27</f>
        <v>1.6246637020193133</v>
      </c>
      <c r="BH27">
        <f>(1-AR27*AG27/AW27/L27)*100</f>
        <v>43.051081603875254</v>
      </c>
      <c r="BI27">
        <f>(Y27-K27/(T27/1.35))</f>
        <v>402.04956634659464</v>
      </c>
      <c r="BJ27">
        <f>K27*BH27/100/BI27</f>
        <v>-7.6607147185308189E-3</v>
      </c>
    </row>
    <row r="28" spans="1:62">
      <c r="A28" s="1">
        <v>9</v>
      </c>
      <c r="B28" s="1" t="s">
        <v>105</v>
      </c>
      <c r="C28" s="2">
        <v>40731</v>
      </c>
      <c r="D28" s="1" t="s">
        <v>96</v>
      </c>
      <c r="E28" s="1">
        <v>18</v>
      </c>
      <c r="F28" s="1" t="s">
        <v>2</v>
      </c>
      <c r="G28" s="1" t="s">
        <v>52</v>
      </c>
      <c r="H28" s="1">
        <v>0</v>
      </c>
      <c r="I28" s="1">
        <v>1941</v>
      </c>
      <c r="J28" s="1">
        <v>0</v>
      </c>
      <c r="K28">
        <f>(X28-Y28*(1000-Z28)/(1000-AA28))*AQ28</f>
        <v>22.569960903771644</v>
      </c>
      <c r="L28">
        <f>IF(BB28&lt;&gt;0,1/(1/BB28-1/T28),0)</f>
        <v>0.87036927486817961</v>
      </c>
      <c r="M28">
        <f>((BE28-AR28/2)*Y28-K28)/(BE28+AR28/2)</f>
        <v>326.42400021122273</v>
      </c>
      <c r="N28">
        <f>AR28*1000</f>
        <v>19.123345725585448</v>
      </c>
      <c r="O28">
        <f>(AW28-BC28)</f>
        <v>2.4184702568294667</v>
      </c>
      <c r="P28">
        <f>(V28+AV28*J28)</f>
        <v>35.305370330810547</v>
      </c>
      <c r="Q28" s="1">
        <v>1.5</v>
      </c>
      <c r="R28">
        <f>(Q28*AK28+AL28)</f>
        <v>2.4080436080694199</v>
      </c>
      <c r="S28" s="1">
        <v>1</v>
      </c>
      <c r="T28">
        <f>R28*(S28+1)*(S28+1)/(S28*S28+1)</f>
        <v>4.8160872161388397</v>
      </c>
      <c r="U28" s="1">
        <v>37.692092895507812</v>
      </c>
      <c r="V28" s="1">
        <v>35.305370330810547</v>
      </c>
      <c r="W28" s="1">
        <v>37.660007476806641</v>
      </c>
      <c r="X28" s="1">
        <v>400.07748413085938</v>
      </c>
      <c r="Y28" s="1">
        <v>388.852783203125</v>
      </c>
      <c r="Z28" s="1">
        <v>27.112894058227539</v>
      </c>
      <c r="AA28" s="1">
        <v>34.023170471191406</v>
      </c>
      <c r="AB28" s="1">
        <v>40.485294342041016</v>
      </c>
      <c r="AC28" s="1">
        <v>50.803794860839844</v>
      </c>
      <c r="AD28" s="1">
        <v>400.98342895507812</v>
      </c>
      <c r="AE28" s="1">
        <v>1655.399169921875</v>
      </c>
      <c r="AF28" s="1">
        <v>1712.841552734375</v>
      </c>
      <c r="AG28" s="1">
        <v>97.760498046875</v>
      </c>
      <c r="AH28" s="1">
        <v>19.506649017333984</v>
      </c>
      <c r="AI28" s="1">
        <v>-0.66889327764511108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>AD28*0.000001/(Q28*0.0001)</f>
        <v>2.6732228597005205</v>
      </c>
      <c r="AR28">
        <f>(AA28-Z28)/(1000-AA28)*AQ28</f>
        <v>1.9123345725585449E-2</v>
      </c>
      <c r="AS28">
        <f>(V28+273.15)</f>
        <v>308.45537033081052</v>
      </c>
      <c r="AT28">
        <f>(U28+273.15)</f>
        <v>310.84209289550779</v>
      </c>
      <c r="AU28">
        <f>(AE28*AM28+AF28*AN28)*AO28</f>
        <v>314.52583833837707</v>
      </c>
      <c r="AV28">
        <f>((AU28+0.00000010773*(AT28^4-AS28^4))-AR28*44100)/(R28*51.4+0.00000043092*AS28^3)</f>
        <v>-3.6525253844859122</v>
      </c>
      <c r="AW28">
        <f>0.61365*EXP(17.502*P28/(240.97+P28))</f>
        <v>5.7445923472268694</v>
      </c>
      <c r="AX28">
        <f>AW28*1000/AG28</f>
        <v>58.761897310224477</v>
      </c>
      <c r="AY28">
        <f>(AX28-AA28)</f>
        <v>24.73872683903307</v>
      </c>
      <c r="AZ28">
        <f>IF(J28,V28,(U28+V28)/2)</f>
        <v>36.49873161315918</v>
      </c>
      <c r="BA28">
        <f>0.61365*EXP(17.502*AZ28/(240.97+AZ28))</f>
        <v>6.1344089675409714</v>
      </c>
      <c r="BB28">
        <f>IF(AY28&lt;&gt;0,(1000-(AX28+AA28)/2)/AY28*AR28,0)</f>
        <v>0.73715051625592354</v>
      </c>
      <c r="BC28">
        <f>AA28*AG28/1000</f>
        <v>3.3261220903974027</v>
      </c>
      <c r="BD28">
        <f>(BA28-BC28)</f>
        <v>2.8082868771435687</v>
      </c>
      <c r="BE28">
        <f>1/(1.6/L28+1.37/T28)</f>
        <v>0.47108404334816201</v>
      </c>
      <c r="BF28">
        <f>M28*AG28*0.001</f>
        <v>31.911372835102366</v>
      </c>
      <c r="BG28">
        <f>M28/Y28</f>
        <v>0.83945393812626679</v>
      </c>
      <c r="BH28">
        <f>(1-AR28*AG28/AW28/L28)*100</f>
        <v>62.609220838553</v>
      </c>
      <c r="BI28">
        <f>(Y28-K28/(T28/1.35))</f>
        <v>382.52618531303949</v>
      </c>
      <c r="BJ28">
        <f>K28*BH28/100/BI28</f>
        <v>3.6940939491118728E-2</v>
      </c>
    </row>
    <row r="29" spans="1:62">
      <c r="A29" s="1">
        <v>10</v>
      </c>
      <c r="B29" s="1" t="s">
        <v>106</v>
      </c>
      <c r="C29" s="2">
        <v>40731</v>
      </c>
      <c r="D29" s="1" t="s">
        <v>96</v>
      </c>
      <c r="E29" s="1">
        <v>18</v>
      </c>
      <c r="F29" s="1" t="s">
        <v>5</v>
      </c>
      <c r="G29" s="1" t="s">
        <v>52</v>
      </c>
      <c r="H29" s="1">
        <v>0</v>
      </c>
      <c r="I29" s="1">
        <v>2062</v>
      </c>
      <c r="J29" s="1">
        <v>0</v>
      </c>
      <c r="K29">
        <f>(X29-Y29*(1000-Z29)/(1000-AA29))*AQ29</f>
        <v>-0.78254631779375317</v>
      </c>
      <c r="L29">
        <f>IF(BB29&lt;&gt;0,1/(1/BB29-1/T29),0)</f>
        <v>0.24283044300420625</v>
      </c>
      <c r="M29">
        <f>((BE29-AR29/2)*Y29-K29)/(BE29+AR29/2)</f>
        <v>382.64336914689835</v>
      </c>
      <c r="N29">
        <f>AR29*1000</f>
        <v>8.0304538442720048</v>
      </c>
      <c r="O29">
        <f>(AW29-BC29)</f>
        <v>3.2376925771235787</v>
      </c>
      <c r="P29">
        <f>(V29+AV29*J29)</f>
        <v>36.622940063476562</v>
      </c>
      <c r="Q29" s="1">
        <v>1.5</v>
      </c>
      <c r="R29">
        <f>(Q29*AK29+AL29)</f>
        <v>2.4080436080694199</v>
      </c>
      <c r="S29" s="1">
        <v>1</v>
      </c>
      <c r="T29">
        <f>R29*(S29+1)*(S29+1)/(S29*S29+1)</f>
        <v>4.8160872161388397</v>
      </c>
      <c r="U29" s="1">
        <v>37.822715759277344</v>
      </c>
      <c r="V29" s="1">
        <v>36.622940063476562</v>
      </c>
      <c r="W29" s="1">
        <v>37.820030212402344</v>
      </c>
      <c r="X29" s="1">
        <v>399.73751831054688</v>
      </c>
      <c r="Y29" s="1">
        <v>398.83203125</v>
      </c>
      <c r="Z29" s="1">
        <v>27.144510269165039</v>
      </c>
      <c r="AA29" s="1">
        <v>30.058624267578125</v>
      </c>
      <c r="AB29" s="1">
        <v>40.246555328369141</v>
      </c>
      <c r="AC29" s="1">
        <v>44.567245483398438</v>
      </c>
      <c r="AD29" s="1">
        <v>400.93161010742188</v>
      </c>
      <c r="AE29" s="1">
        <v>7.0093369483947754</v>
      </c>
      <c r="AF29" s="1">
        <v>11.152656555175781</v>
      </c>
      <c r="AG29" s="1">
        <v>97.761604309082031</v>
      </c>
      <c r="AH29" s="1">
        <v>19.506649017333984</v>
      </c>
      <c r="AI29" s="1">
        <v>-0.66889327764511108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>AD29*0.000001/(Q29*0.0001)</f>
        <v>2.6728774007161458</v>
      </c>
      <c r="AR29">
        <f>(AA29-Z29)/(1000-AA29)*AQ29</f>
        <v>8.0304538442720046E-3</v>
      </c>
      <c r="AS29">
        <f>(V29+273.15)</f>
        <v>309.77294006347654</v>
      </c>
      <c r="AT29">
        <f>(U29+273.15)</f>
        <v>310.97271575927732</v>
      </c>
      <c r="AU29">
        <f>(AE29*AM29+AF29*AN29)*AO29</f>
        <v>1.3317740034834458</v>
      </c>
      <c r="AV29">
        <f>((AU29+0.00000010773*(AT29^4-AS29^4))-AR29*44100)/(R29*51.4+0.00000043092*AS29^3)</f>
        <v>-2.4699552262434077</v>
      </c>
      <c r="AW29">
        <f>0.61365*EXP(17.502*P29/(240.97+P29))</f>
        <v>6.1762719088459219</v>
      </c>
      <c r="AX29">
        <f>AW29*1000/AG29</f>
        <v>63.176867365219245</v>
      </c>
      <c r="AY29">
        <f>(AX29-AA29)</f>
        <v>33.11824309764112</v>
      </c>
      <c r="AZ29">
        <f>IF(J29,V29,(U29+V29)/2)</f>
        <v>37.222827911376953</v>
      </c>
      <c r="BA29">
        <f>0.61365*EXP(17.502*AZ29/(240.97+AZ29))</f>
        <v>6.3819681319034611</v>
      </c>
      <c r="BB29">
        <f>IF(AY29&lt;&gt;0,(1000-(AX29+AA29)/2)/AY29*AR29,0)</f>
        <v>0.23117446676133382</v>
      </c>
      <c r="BC29">
        <f>AA29*AG29/1000</f>
        <v>2.9385793317223432</v>
      </c>
      <c r="BD29">
        <f>(BA29-BC29)</f>
        <v>3.4433888001811179</v>
      </c>
      <c r="BE29">
        <f>1/(1.6/L29+1.37/T29)</f>
        <v>0.14548791826445145</v>
      </c>
      <c r="BF29">
        <f>M29*AG29*0.001</f>
        <v>37.407829646033086</v>
      </c>
      <c r="BG29">
        <f>M29/Y29</f>
        <v>0.95940982460118884</v>
      </c>
      <c r="BH29">
        <f>(1-AR29*AG29/AW29/L29)*100</f>
        <v>47.654558084493267</v>
      </c>
      <c r="BI29">
        <f>(Y29-K29/(T29/1.35))</f>
        <v>399.05138722957639</v>
      </c>
      <c r="BJ29">
        <f>K29*BH29/100/BI29</f>
        <v>-9.345137029596268E-4</v>
      </c>
    </row>
    <row r="30" spans="1:62">
      <c r="A30" s="1">
        <v>13</v>
      </c>
      <c r="B30" s="1" t="s">
        <v>107</v>
      </c>
      <c r="C30" s="2">
        <v>40731</v>
      </c>
      <c r="D30" s="1" t="s">
        <v>96</v>
      </c>
      <c r="E30" s="1">
        <v>30</v>
      </c>
      <c r="F30" s="1" t="s">
        <v>2</v>
      </c>
      <c r="G30" s="1" t="s">
        <v>52</v>
      </c>
      <c r="H30" s="1">
        <v>0</v>
      </c>
      <c r="I30" s="1">
        <v>3558.5</v>
      </c>
      <c r="J30" s="1">
        <v>0</v>
      </c>
      <c r="K30">
        <f>(X30-Y30*(1000-Z30)/(1000-AA30))*AQ30</f>
        <v>8.9943412777277381</v>
      </c>
      <c r="L30">
        <f>IF(BB30&lt;&gt;0,1/(1/BB30-1/T30),0)</f>
        <v>0.61513039747476961</v>
      </c>
      <c r="M30">
        <f>((BE30-AR30/2)*Y30-K30)/(BE30+AR30/2)</f>
        <v>345.95728528446404</v>
      </c>
      <c r="N30">
        <f>AR30*1000</f>
        <v>17.927388025031913</v>
      </c>
      <c r="O30">
        <f>(AW30-BC30)</f>
        <v>3.052431991830693</v>
      </c>
      <c r="P30">
        <f>(V30+AV30*J30)</f>
        <v>38.683025360107422</v>
      </c>
      <c r="Q30" s="1">
        <v>2</v>
      </c>
      <c r="R30">
        <f>(Q30*AK30+AL30)</f>
        <v>2.2982609868049622</v>
      </c>
      <c r="S30" s="1">
        <v>1</v>
      </c>
      <c r="T30">
        <f>R30*(S30+1)*(S30+1)/(S30*S30+1)</f>
        <v>4.5965219736099243</v>
      </c>
      <c r="U30" s="1">
        <v>38.765602111816406</v>
      </c>
      <c r="V30" s="1">
        <v>38.683025360107422</v>
      </c>
      <c r="W30" s="1">
        <v>38.724910736083984</v>
      </c>
      <c r="X30" s="1">
        <v>399.19113159179688</v>
      </c>
      <c r="Y30" s="1">
        <v>391.18914794921875</v>
      </c>
      <c r="Z30" s="1">
        <v>30.829345703125</v>
      </c>
      <c r="AA30" s="1">
        <v>39.437717437744141</v>
      </c>
      <c r="AB30" s="1">
        <v>43.434974670410156</v>
      </c>
      <c r="AC30" s="1">
        <v>55.56317138671875</v>
      </c>
      <c r="AD30" s="1">
        <v>400.08432006835938</v>
      </c>
      <c r="AE30" s="1">
        <v>1790.078369140625</v>
      </c>
      <c r="AF30" s="1">
        <v>1984.486572265625</v>
      </c>
      <c r="AG30" s="1">
        <v>97.755538940429688</v>
      </c>
      <c r="AH30" s="1">
        <v>20.339931488037109</v>
      </c>
      <c r="AI30" s="1">
        <v>-0.95380538702011108</v>
      </c>
      <c r="AJ30" s="1">
        <v>0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>AD30*0.000001/(Q30*0.0001)</f>
        <v>2.0004216003417965</v>
      </c>
      <c r="AR30">
        <f>(AA30-Z30)/(1000-AA30)*AQ30</f>
        <v>1.7927388025031913E-2</v>
      </c>
      <c r="AS30">
        <f>(V30+273.15)</f>
        <v>311.8330253601074</v>
      </c>
      <c r="AT30">
        <f>(U30+273.15)</f>
        <v>311.91560211181638</v>
      </c>
      <c r="AU30">
        <f>(AE30*AM30+AF30*AN30)*AO30</f>
        <v>340.11488586883934</v>
      </c>
      <c r="AV30">
        <f>((AU30+0.00000010773*(AT30^4-AS30^4))-AR30*44100)/(R30*51.4+0.00000043092*AS30^3)</f>
        <v>-3.4254039684009165</v>
      </c>
      <c r="AW30">
        <f>0.61365*EXP(17.502*P30/(240.97+P30))</f>
        <v>6.9076873145377533</v>
      </c>
      <c r="AX30">
        <f>AW30*1000/AG30</f>
        <v>70.662873832112595</v>
      </c>
      <c r="AY30">
        <f>(AX30-AA30)</f>
        <v>31.225156394368454</v>
      </c>
      <c r="AZ30">
        <f>IF(J30,V30,(U30+V30)/2)</f>
        <v>38.724313735961914</v>
      </c>
      <c r="BA30">
        <f>0.61365*EXP(17.502*AZ30/(240.97+AZ30))</f>
        <v>6.9230827324789788</v>
      </c>
      <c r="BB30">
        <f>IF(AY30&lt;&gt;0,(1000-(AX30+AA30)/2)/AY30*AR30,0)</f>
        <v>0.5425266666509666</v>
      </c>
      <c r="BC30">
        <f>AA30*AG30/1000</f>
        <v>3.8552553227070603</v>
      </c>
      <c r="BD30">
        <f>(BA30-BC30)</f>
        <v>3.0678274097719185</v>
      </c>
      <c r="BE30">
        <f>1/(1.6/L30+1.37/T30)</f>
        <v>0.34493154666852155</v>
      </c>
      <c r="BF30">
        <f>M30*AG30*0.001</f>
        <v>33.819240873350772</v>
      </c>
      <c r="BG30">
        <f>M30/Y30</f>
        <v>0.88437342165067834</v>
      </c>
      <c r="BH30">
        <f>(1-AR30*AG30/AW30/L30)*100</f>
        <v>58.756213150162814</v>
      </c>
      <c r="BI30">
        <f>(Y30-K30/(T30/1.35))</f>
        <v>388.54750698793418</v>
      </c>
      <c r="BJ30">
        <f>K30*BH30/100/BI30</f>
        <v>1.360125657107587E-2</v>
      </c>
    </row>
    <row r="31" spans="1:62">
      <c r="A31" s="1">
        <v>14</v>
      </c>
      <c r="B31" s="1" t="s">
        <v>108</v>
      </c>
      <c r="C31" s="2">
        <v>40731</v>
      </c>
      <c r="D31" s="1" t="s">
        <v>96</v>
      </c>
      <c r="E31" s="1">
        <v>30</v>
      </c>
      <c r="F31" s="1" t="s">
        <v>5</v>
      </c>
      <c r="G31" s="1" t="s">
        <v>52</v>
      </c>
      <c r="H31" s="1">
        <v>0</v>
      </c>
      <c r="I31" s="1">
        <v>3646.5</v>
      </c>
      <c r="J31" s="1">
        <v>0</v>
      </c>
      <c r="K31">
        <f>(X31-Y31*(1000-Z31)/(1000-AA31))*AQ31</f>
        <v>-5.8111004735619689</v>
      </c>
      <c r="L31">
        <f>IF(BB31&lt;&gt;0,1/(1/BB31-1/T31),0)</f>
        <v>0.60056458791074874</v>
      </c>
      <c r="M31">
        <f>((BE31-AR31/2)*Y31-K31)/(BE31+AR31/2)</f>
        <v>396.17340801671287</v>
      </c>
      <c r="N31">
        <f>AR31*1000</f>
        <v>16.793022883772704</v>
      </c>
      <c r="O31">
        <f>(AW31-BC31)</f>
        <v>2.9149237998064237</v>
      </c>
      <c r="P31">
        <f>(V31+AV31*J31)</f>
        <v>37.625091552734375</v>
      </c>
      <c r="Q31" s="1">
        <v>1.5</v>
      </c>
      <c r="R31">
        <f>(Q31*AK31+AL31)</f>
        <v>2.4080436080694199</v>
      </c>
      <c r="S31" s="1">
        <v>1</v>
      </c>
      <c r="T31">
        <f>R31*(S31+1)*(S31+1)/(S31*S31+1)</f>
        <v>4.8160872161388397</v>
      </c>
      <c r="U31" s="1">
        <v>38.915843963623047</v>
      </c>
      <c r="V31" s="1">
        <v>37.625091552734375</v>
      </c>
      <c r="W31" s="1">
        <v>38.907142639160156</v>
      </c>
      <c r="X31" s="1">
        <v>399.05035400390625</v>
      </c>
      <c r="Y31" s="1">
        <v>398.71871948242188</v>
      </c>
      <c r="Z31" s="1">
        <v>30.848814010620117</v>
      </c>
      <c r="AA31" s="1">
        <v>36.912147521972656</v>
      </c>
      <c r="AB31" s="1">
        <v>43.111099243164062</v>
      </c>
      <c r="AC31" s="1">
        <v>51.584579467773438</v>
      </c>
      <c r="AD31" s="1">
        <v>400.10556030273438</v>
      </c>
      <c r="AE31" s="1">
        <v>20.3023681640625</v>
      </c>
      <c r="AF31" s="1">
        <v>13.320171356201172</v>
      </c>
      <c r="AG31" s="1">
        <v>97.753311157226562</v>
      </c>
      <c r="AH31" s="1">
        <v>20.339931488037109</v>
      </c>
      <c r="AI31" s="1">
        <v>-0.95380538702011108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>AD31*0.000001/(Q31*0.0001)</f>
        <v>2.6673704020182289</v>
      </c>
      <c r="AR31">
        <f>(AA31-Z31)/(1000-AA31)*AQ31</f>
        <v>1.6793022883772702E-2</v>
      </c>
      <c r="AS31">
        <f>(V31+273.15)</f>
        <v>310.77509155273435</v>
      </c>
      <c r="AT31">
        <f>(U31+273.15)</f>
        <v>312.06584396362302</v>
      </c>
      <c r="AU31">
        <f>(AE31*AM31+AF31*AN31)*AO31</f>
        <v>3.8574499027672573</v>
      </c>
      <c r="AV31">
        <f>((AU31+0.00000010773*(AT31^4-AS31^4))-AR31*44100)/(R31*51.4+0.00000043092*AS31^3)</f>
        <v>-5.266103252158687</v>
      </c>
      <c r="AW31">
        <f>0.61365*EXP(17.502*P31/(240.97+P31))</f>
        <v>6.5232084420032663</v>
      </c>
      <c r="AX31">
        <f>AW31*1000/AG31</f>
        <v>66.731329760393777</v>
      </c>
      <c r="AY31">
        <f>(AX31-AA31)</f>
        <v>29.819182238421121</v>
      </c>
      <c r="AZ31">
        <f>IF(J31,V31,(U31+V31)/2)</f>
        <v>38.270467758178711</v>
      </c>
      <c r="BA31">
        <f>0.61365*EXP(17.502*AZ31/(240.97+AZ31))</f>
        <v>6.7554781722840254</v>
      </c>
      <c r="BB31">
        <f>IF(AY31&lt;&gt;0,(1000-(AX31+AA31)/2)/AY31*AR31,0)</f>
        <v>0.53397772995861714</v>
      </c>
      <c r="BC31">
        <f>AA31*AG31/1000</f>
        <v>3.6082846421968426</v>
      </c>
      <c r="BD31">
        <f>(BA31-BC31)</f>
        <v>3.1471935300871827</v>
      </c>
      <c r="BE31">
        <f>1/(1.6/L31+1.37/T31)</f>
        <v>0.33914135133535389</v>
      </c>
      <c r="BF31">
        <f>M31*AG31*0.001</f>
        <v>38.727262426076614</v>
      </c>
      <c r="BG31">
        <f>M31/Y31</f>
        <v>0.99361627297305455</v>
      </c>
      <c r="BH31">
        <f>(1-AR31*AG31/AW31/L31)*100</f>
        <v>58.097553520149546</v>
      </c>
      <c r="BI31">
        <f>(Y31-K31/(T31/1.35))</f>
        <v>400.34763218421432</v>
      </c>
      <c r="BJ31">
        <f>K31*BH31/100/BI31</f>
        <v>-8.432939116732081E-3</v>
      </c>
    </row>
    <row r="32" spans="1:62">
      <c r="A32" s="1">
        <v>20</v>
      </c>
      <c r="B32" s="1" t="s">
        <v>109</v>
      </c>
      <c r="C32" s="2">
        <v>40731</v>
      </c>
      <c r="D32" s="1" t="s">
        <v>96</v>
      </c>
      <c r="E32" s="1">
        <v>16</v>
      </c>
      <c r="F32" s="1" t="s">
        <v>5</v>
      </c>
      <c r="G32" s="1" t="s">
        <v>52</v>
      </c>
      <c r="H32" s="1">
        <v>0</v>
      </c>
      <c r="I32" s="1">
        <v>4859</v>
      </c>
      <c r="J32" s="1">
        <v>0</v>
      </c>
      <c r="K32">
        <f>(X32-Y32*(1000-Z32)/(1000-AA32))*AQ32</f>
        <v>-0.26457194971235942</v>
      </c>
      <c r="L32">
        <f>IF(BB32&lt;&gt;0,1/(1/BB32-1/T32),0)</f>
        <v>0.10318371833790381</v>
      </c>
      <c r="M32">
        <f>((BE32-AR32/2)*Y32-K32)/(BE32+AR32/2)</f>
        <v>377.5468524565149</v>
      </c>
      <c r="N32">
        <f>AR32*1000</f>
        <v>4.1447912381274472</v>
      </c>
      <c r="O32">
        <f>(AW32-BC32)</f>
        <v>3.8024859625288392</v>
      </c>
      <c r="P32">
        <f>(V32+AV32*J32)</f>
        <v>39.083118438720703</v>
      </c>
      <c r="Q32" s="1">
        <v>2</v>
      </c>
      <c r="R32">
        <f>(Q32*AK32+AL32)</f>
        <v>2.2982609868049622</v>
      </c>
      <c r="S32" s="1">
        <v>1</v>
      </c>
      <c r="T32">
        <f>R32*(S32+1)*(S32+1)/(S32*S32+1)</f>
        <v>4.5965219736099243</v>
      </c>
      <c r="U32" s="1">
        <v>39.714900970458984</v>
      </c>
      <c r="V32" s="1">
        <v>39.083118438720703</v>
      </c>
      <c r="W32" s="1">
        <v>39.768054962158203</v>
      </c>
      <c r="X32" s="1">
        <v>399.48699951171875</v>
      </c>
      <c r="Y32" s="1">
        <v>398.7928466796875</v>
      </c>
      <c r="Z32" s="1">
        <v>31.305694580078125</v>
      </c>
      <c r="AA32" s="1">
        <v>33.309009552001953</v>
      </c>
      <c r="AB32" s="1">
        <v>41.907108306884766</v>
      </c>
      <c r="AC32" s="1">
        <v>44.588829040527344</v>
      </c>
      <c r="AD32" s="1">
        <v>400.01022338867188</v>
      </c>
      <c r="AE32" s="1">
        <v>6.9263405799865723</v>
      </c>
      <c r="AF32" s="1">
        <v>25.744150161743164</v>
      </c>
      <c r="AG32" s="1">
        <v>97.740646362304688</v>
      </c>
      <c r="AH32" s="1">
        <v>20.339931488037109</v>
      </c>
      <c r="AI32" s="1">
        <v>-0.95380538702011108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>AD32*0.000001/(Q32*0.0001)</f>
        <v>2.000051116943359</v>
      </c>
      <c r="AR32">
        <f>(AA32-Z32)/(1000-AA32)*AQ32</f>
        <v>4.1447912381274475E-3</v>
      </c>
      <c r="AS32">
        <f>(V32+273.15)</f>
        <v>312.23311843872068</v>
      </c>
      <c r="AT32">
        <f>(U32+273.15)</f>
        <v>312.86490097045896</v>
      </c>
      <c r="AU32">
        <f>(AE32*AM32+AF32*AN32)*AO32</f>
        <v>1.3160046936837659</v>
      </c>
      <c r="AV32">
        <f>((AU32+0.00000010773*(AT32^4-AS32^4))-AR32*44100)/(R32*51.4+0.00000043092*AS32^3)</f>
        <v>-1.3193159234239991</v>
      </c>
      <c r="AW32">
        <f>0.61365*EXP(17.502*P32/(240.97+P32))</f>
        <v>7.0581300858296911</v>
      </c>
      <c r="AX32">
        <f>AW32*1000/AG32</f>
        <v>72.212844384787871</v>
      </c>
      <c r="AY32">
        <f>(AX32-AA32)</f>
        <v>38.903834832785918</v>
      </c>
      <c r="AZ32">
        <f>IF(J32,V32,(U32+V32)/2)</f>
        <v>39.399009704589844</v>
      </c>
      <c r="BA32">
        <f>0.61365*EXP(17.502*AZ32/(240.97+AZ32))</f>
        <v>7.1789106818934139</v>
      </c>
      <c r="BB32">
        <f>IF(AY32&lt;&gt;0,(1000-(AX32+AA32)/2)/AY32*AR32,0)</f>
        <v>0.10091828291962271</v>
      </c>
      <c r="BC32">
        <f>AA32*AG32/1000</f>
        <v>3.255644123300852</v>
      </c>
      <c r="BD32">
        <f>(BA32-BC32)</f>
        <v>3.9232665585925619</v>
      </c>
      <c r="BE32">
        <f>1/(1.6/L32+1.37/T32)</f>
        <v>6.32736236093175E-2</v>
      </c>
      <c r="BF32">
        <f>M32*AG32*0.001</f>
        <v>36.901673391153444</v>
      </c>
      <c r="BG32">
        <f>M32/Y32</f>
        <v>0.94672423439872411</v>
      </c>
      <c r="BH32">
        <f>(1-AR32*AG32/AW32/L32)*100</f>
        <v>44.374101962910487</v>
      </c>
      <c r="BI32">
        <f>(Y32-K32/(T32/1.35))</f>
        <v>398.87055154744672</v>
      </c>
      <c r="BJ32">
        <f>K32*BH32/100/BI32</f>
        <v>-2.9433465638201525E-4</v>
      </c>
    </row>
    <row r="33" spans="1:62">
      <c r="A33" s="1">
        <v>21</v>
      </c>
      <c r="B33" s="1" t="s">
        <v>110</v>
      </c>
      <c r="C33" s="2">
        <v>40731</v>
      </c>
      <c r="D33" s="1" t="s">
        <v>96</v>
      </c>
      <c r="E33" s="1">
        <v>16</v>
      </c>
      <c r="F33" s="1" t="s">
        <v>2</v>
      </c>
      <c r="G33" s="1" t="s">
        <v>52</v>
      </c>
      <c r="H33" s="1">
        <v>0</v>
      </c>
      <c r="I33" s="1">
        <v>5178</v>
      </c>
      <c r="J33" s="1">
        <v>0</v>
      </c>
      <c r="K33">
        <f>(X33-Y33*(1000-Z33)/(1000-AA33))*AQ33</f>
        <v>22.208286770032274</v>
      </c>
      <c r="L33">
        <f>IF(BB33&lt;&gt;0,1/(1/BB33-1/T33),0)</f>
        <v>0.80147138206466284</v>
      </c>
      <c r="M33">
        <f>((BE33-AR33/2)*Y33-K33)/(BE33+AR33/2)</f>
        <v>316.42838450773712</v>
      </c>
      <c r="N33">
        <f>AR33*1000</f>
        <v>26.412904448894704</v>
      </c>
      <c r="O33">
        <f>(AW33-BC33)</f>
        <v>3.5356342383971198</v>
      </c>
      <c r="P33">
        <f>(V33+AV33*J33)</f>
        <v>40.263355255126953</v>
      </c>
      <c r="Q33" s="1">
        <v>1.5</v>
      </c>
      <c r="R33">
        <f>(Q33*AK33+AL33)</f>
        <v>2.4080436080694199</v>
      </c>
      <c r="S33" s="1">
        <v>1</v>
      </c>
      <c r="T33">
        <f>R33*(S33+1)*(S33+1)/(S33*S33+1)</f>
        <v>4.8160872161388397</v>
      </c>
      <c r="U33" s="1">
        <v>40.410575866699219</v>
      </c>
      <c r="V33" s="1">
        <v>40.263355255126953</v>
      </c>
      <c r="W33" s="1">
        <v>40.319324493408203</v>
      </c>
      <c r="X33" s="1">
        <v>400.47952270507812</v>
      </c>
      <c r="Y33" s="1">
        <v>388.308349609375</v>
      </c>
      <c r="Z33" s="1">
        <v>31.256319046020508</v>
      </c>
      <c r="AA33" s="1">
        <v>40.755092620849609</v>
      </c>
      <c r="AB33" s="1">
        <v>40.310466766357422</v>
      </c>
      <c r="AC33" s="1">
        <v>52.560787200927734</v>
      </c>
      <c r="AD33" s="1">
        <v>400.10076904296875</v>
      </c>
      <c r="AE33" s="1">
        <v>1504.15771484375</v>
      </c>
      <c r="AF33" s="1">
        <v>1363.249755859375</v>
      </c>
      <c r="AG33" s="1">
        <v>97.729194641113281</v>
      </c>
      <c r="AH33" s="1">
        <v>20.339931488037109</v>
      </c>
      <c r="AI33" s="1">
        <v>-0.95380538702011108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>AD33*0.000001/(Q33*0.0001)</f>
        <v>2.6673384602864578</v>
      </c>
      <c r="AR33">
        <f>(AA33-Z33)/(1000-AA33)*AQ33</f>
        <v>2.6412904448894704E-2</v>
      </c>
      <c r="AS33">
        <f>(V33+273.15)</f>
        <v>313.41335525512693</v>
      </c>
      <c r="AT33">
        <f>(U33+273.15)</f>
        <v>313.5605758666992</v>
      </c>
      <c r="AU33">
        <f>(AE33*AM33+AF33*AN33)*AO33</f>
        <v>285.78996223412105</v>
      </c>
      <c r="AV33">
        <f>((AU33+0.00000010773*(AT33^4-AS33^4))-AR33*44100)/(R33*51.4+0.00000043092*AS33^3)</f>
        <v>-6.4000763471052924</v>
      </c>
      <c r="AW33">
        <f>0.61365*EXP(17.502*P33/(240.97+P33))</f>
        <v>7.5185966177567307</v>
      </c>
      <c r="AX33">
        <f>AW33*1000/AG33</f>
        <v>76.932964047917821</v>
      </c>
      <c r="AY33">
        <f>(AX33-AA33)</f>
        <v>36.177871427068212</v>
      </c>
      <c r="AZ33">
        <f>IF(J33,V33,(U33+V33)/2)</f>
        <v>40.336965560913086</v>
      </c>
      <c r="BA33">
        <f>0.61365*EXP(17.502*AZ33/(240.97+AZ33))</f>
        <v>7.5481584358036748</v>
      </c>
      <c r="BB33">
        <f>IF(AY33&lt;&gt;0,(1000-(AX33+AA33)/2)/AY33*AR33,0)</f>
        <v>0.68712342021624229</v>
      </c>
      <c r="BC33">
        <f>AA33*AG33/1000</f>
        <v>3.9829623793596109</v>
      </c>
      <c r="BD33">
        <f>(BA33-BC33)</f>
        <v>3.5651960564440639</v>
      </c>
      <c r="BE33">
        <f>1/(1.6/L33+1.37/T33)</f>
        <v>0.43844426935099978</v>
      </c>
      <c r="BF33">
        <f>M33*AG33*0.001</f>
        <v>30.924291179529675</v>
      </c>
      <c r="BG33">
        <f>M33/Y33</f>
        <v>0.81488946819210384</v>
      </c>
      <c r="BH33">
        <f>(1-AR33*AG33/AW33/L33)*100</f>
        <v>57.16333268636766</v>
      </c>
      <c r="BI33">
        <f>(Y33-K33/(T33/1.35))</f>
        <v>382.083132790403</v>
      </c>
      <c r="BJ33">
        <f>K33*BH33/100/BI33</f>
        <v>3.3225745291562345E-2</v>
      </c>
    </row>
    <row r="34" spans="1:62">
      <c r="A34" s="1">
        <v>24</v>
      </c>
      <c r="B34" s="1" t="s">
        <v>113</v>
      </c>
      <c r="C34" s="2">
        <v>40731</v>
      </c>
      <c r="D34" s="1" t="s">
        <v>96</v>
      </c>
      <c r="E34" s="1">
        <v>5</v>
      </c>
      <c r="F34" s="1" t="s">
        <v>2</v>
      </c>
      <c r="G34" s="1" t="s">
        <v>19</v>
      </c>
      <c r="H34" s="1">
        <v>0</v>
      </c>
      <c r="I34" s="1">
        <v>5906</v>
      </c>
      <c r="J34" s="1">
        <v>0</v>
      </c>
      <c r="K34">
        <f>(X34-Y34*(1000-Z34)/(1000-AA34))*AQ34</f>
        <v>28.484733075986771</v>
      </c>
      <c r="L34">
        <f>IF(BB34&lt;&gt;0,1/(1/BB34-1/T34),0)</f>
        <v>0.85335956397957391</v>
      </c>
      <c r="M34">
        <f>((BE34-AR34/2)*Y34-K34)/(BE34+AR34/2)</f>
        <v>304.08911186828237</v>
      </c>
      <c r="N34">
        <f>AR34*1000</f>
        <v>20.763923410845685</v>
      </c>
      <c r="O34">
        <f>(AW34-BC34)</f>
        <v>2.6625465172703029</v>
      </c>
      <c r="P34">
        <f>(V34+AV34*J34)</f>
        <v>38.278034210205078</v>
      </c>
      <c r="Q34" s="1">
        <v>2</v>
      </c>
      <c r="R34">
        <f>(Q34*AK34+AL34)</f>
        <v>2.2982609868049622</v>
      </c>
      <c r="S34" s="1">
        <v>1</v>
      </c>
      <c r="T34">
        <f>R34*(S34+1)*(S34+1)/(S34*S34+1)</f>
        <v>4.5965219736099243</v>
      </c>
      <c r="U34" s="1">
        <v>40.668834686279297</v>
      </c>
      <c r="V34" s="1">
        <v>38.278034210205078</v>
      </c>
      <c r="W34" s="1">
        <v>40.567150115966797</v>
      </c>
      <c r="X34" s="1">
        <v>399.65322875976562</v>
      </c>
      <c r="Y34" s="1">
        <v>381.4520263671875</v>
      </c>
      <c r="Z34" s="1">
        <v>31.967128753662109</v>
      </c>
      <c r="AA34" s="1">
        <v>41.913192749023438</v>
      </c>
      <c r="AB34" s="1">
        <v>40.659992218017578</v>
      </c>
      <c r="AC34" s="1">
        <v>53.310707092285156</v>
      </c>
      <c r="AD34" s="1">
        <v>400.03042602539062</v>
      </c>
      <c r="AE34" s="1">
        <v>1514.8209228515625</v>
      </c>
      <c r="AF34" s="1">
        <v>1506.9124755859375</v>
      </c>
      <c r="AG34" s="1">
        <v>97.718559265136719</v>
      </c>
      <c r="AH34" s="1">
        <v>20.339931488037109</v>
      </c>
      <c r="AI34" s="1">
        <v>-0.95380538702011108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>AD34*0.000001/(Q34*0.0001)</f>
        <v>2.0001521301269527</v>
      </c>
      <c r="AR34">
        <f>(AA34-Z34)/(1000-AA34)*AQ34</f>
        <v>2.0763923410845684E-2</v>
      </c>
      <c r="AS34">
        <f>(V34+273.15)</f>
        <v>311.42803421020506</v>
      </c>
      <c r="AT34">
        <f>(U34+273.15)</f>
        <v>313.81883468627927</v>
      </c>
      <c r="AU34">
        <f>(AE34*AM34+AF34*AN34)*AO34</f>
        <v>287.81597173018235</v>
      </c>
      <c r="AV34">
        <f>((AU34+0.00000010773*(AT34^4-AS34^4))-AR34*44100)/(R34*51.4+0.00000043092*AS34^3)</f>
        <v>-4.5475503636644712</v>
      </c>
      <c r="AW34">
        <f>0.61365*EXP(17.502*P34/(240.97+P34))</f>
        <v>6.7582433269068485</v>
      </c>
      <c r="AX34">
        <f>AW34*1000/AG34</f>
        <v>69.160284164340965</v>
      </c>
      <c r="AY34">
        <f>(AX34-AA34)</f>
        <v>27.247091415317527</v>
      </c>
      <c r="AZ34">
        <f>IF(J34,V34,(U34+V34)/2)</f>
        <v>39.473434448242188</v>
      </c>
      <c r="BA34">
        <f>0.61365*EXP(17.502*AZ34/(240.97+AZ34))</f>
        <v>7.2076263162294287</v>
      </c>
      <c r="BB34">
        <f>IF(AY34&lt;&gt;0,(1000-(AX34+AA34)/2)/AY34*AR34,0)</f>
        <v>0.71973784387196515</v>
      </c>
      <c r="BC34">
        <f>AA34*AG34/1000</f>
        <v>4.0956968096365456</v>
      </c>
      <c r="BD34">
        <f>(BA34-BC34)</f>
        <v>3.1119295065928831</v>
      </c>
      <c r="BE34">
        <f>1/(1.6/L34+1.37/T34)</f>
        <v>0.46019459260603784</v>
      </c>
      <c r="BF34">
        <f>M34*AG34*0.001</f>
        <v>29.715149899983544</v>
      </c>
      <c r="BG34">
        <f>M34/Y34</f>
        <v>0.79718835095547447</v>
      </c>
      <c r="BH34">
        <f>(1-AR34*AG34/AW34/L34)*100</f>
        <v>64.817994750058475</v>
      </c>
      <c r="BI34">
        <f>(Y34-K34/(T34/1.35))</f>
        <v>373.08605098985635</v>
      </c>
      <c r="BJ34">
        <f>K34*BH34/100/BI34</f>
        <v>4.9487866782409566E-2</v>
      </c>
    </row>
    <row r="35" spans="1:62">
      <c r="A35" s="1">
        <v>25</v>
      </c>
      <c r="B35" s="1" t="s">
        <v>114</v>
      </c>
      <c r="C35" s="2">
        <v>40731</v>
      </c>
      <c r="D35" s="1" t="s">
        <v>96</v>
      </c>
      <c r="E35" s="1">
        <v>5</v>
      </c>
      <c r="F35" s="1" t="s">
        <v>5</v>
      </c>
      <c r="G35" s="1" t="s">
        <v>19</v>
      </c>
      <c r="H35" s="1">
        <v>0</v>
      </c>
      <c r="I35" s="1">
        <v>6059.5</v>
      </c>
      <c r="J35" s="1">
        <v>0</v>
      </c>
      <c r="K35">
        <f>(X35-Y35*(1000-Z35)/(1000-AA35))*AQ35</f>
        <v>0.36520151919825977</v>
      </c>
      <c r="L35">
        <f>IF(BB35&lt;&gt;0,1/(1/BB35-1/T35),0)</f>
        <v>6.8273438991363872E-2</v>
      </c>
      <c r="M35">
        <f>((BE35-AR35/2)*Y35-K35)/(BE35+AR35/2)</f>
        <v>364.11267250340529</v>
      </c>
      <c r="N35">
        <f>AR35*1000</f>
        <v>2.8196050084324691</v>
      </c>
      <c r="O35">
        <f>(AW35-BC35)</f>
        <v>3.8853105032384643</v>
      </c>
      <c r="P35">
        <f>(V35+AV35*J35)</f>
        <v>39.655132293701172</v>
      </c>
      <c r="Q35" s="1">
        <v>4</v>
      </c>
      <c r="R35">
        <f>(Q35*AK35+AL35)</f>
        <v>1.8591305017471313</v>
      </c>
      <c r="S35" s="1">
        <v>1</v>
      </c>
      <c r="T35">
        <f>R35*(S35+1)*(S35+1)/(S35*S35+1)</f>
        <v>3.7182610034942627</v>
      </c>
      <c r="U35" s="1">
        <v>40.917579650878906</v>
      </c>
      <c r="V35" s="1">
        <v>39.655132293701172</v>
      </c>
      <c r="W35" s="1">
        <v>40.862201690673828</v>
      </c>
      <c r="X35" s="1">
        <v>399.88265991210938</v>
      </c>
      <c r="Y35" s="1">
        <v>398.39431762695312</v>
      </c>
      <c r="Z35" s="1">
        <v>31.999528884887695</v>
      </c>
      <c r="AA35" s="1">
        <v>34.720916748046875</v>
      </c>
      <c r="AB35" s="1">
        <v>40.166465759277344</v>
      </c>
      <c r="AC35" s="1">
        <v>43.582405090332031</v>
      </c>
      <c r="AD35" s="1">
        <v>400.04672241210938</v>
      </c>
      <c r="AE35" s="1">
        <v>28.350484848022461</v>
      </c>
      <c r="AF35" s="1">
        <v>59.813854217529297</v>
      </c>
      <c r="AG35" s="1">
        <v>97.717460632324219</v>
      </c>
      <c r="AH35" s="1">
        <v>20.339931488037109</v>
      </c>
      <c r="AI35" s="1">
        <v>-0.95380538702011108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>AD35*0.000001/(Q35*0.0001)</f>
        <v>1.0001168060302732</v>
      </c>
      <c r="AR35">
        <f>(AA35-Z35)/(1000-AA35)*AQ35</f>
        <v>2.8196050084324689E-3</v>
      </c>
      <c r="AS35">
        <f>(V35+273.15)</f>
        <v>312.80513229370115</v>
      </c>
      <c r="AT35">
        <f>(U35+273.15)</f>
        <v>314.06757965087888</v>
      </c>
      <c r="AU35">
        <f>(AE35*AM35+AF35*AN35)*AO35</f>
        <v>5.3865920535314444</v>
      </c>
      <c r="AV35">
        <f>((AU35+0.00000010773*(AT35^4-AS35^4))-AR35*44100)/(R35*51.4+0.00000043092*AS35^3)</f>
        <v>-0.93984056625047052</v>
      </c>
      <c r="AW35">
        <f>0.61365*EXP(17.502*P35/(240.97+P35))</f>
        <v>7.2781503186839416</v>
      </c>
      <c r="AX35">
        <f>AW35*1000/AG35</f>
        <v>74.481574445216225</v>
      </c>
      <c r="AY35">
        <f>(AX35-AA35)</f>
        <v>39.76065769716935</v>
      </c>
      <c r="AZ35">
        <f>IF(J35,V35,(U35+V35)/2)</f>
        <v>40.286355972290039</v>
      </c>
      <c r="BA35">
        <f>0.61365*EXP(17.502*AZ35/(240.97+AZ35))</f>
        <v>7.5278228838683061</v>
      </c>
      <c r="BB35">
        <f>IF(AY35&lt;&gt;0,(1000-(AX35+AA35)/2)/AY35*AR35,0)</f>
        <v>6.7042428804474447E-2</v>
      </c>
      <c r="BC35">
        <f>AA35*AG35/1000</f>
        <v>3.3928398154454773</v>
      </c>
      <c r="BD35">
        <f>(BA35-BC35)</f>
        <v>4.1349830684228284</v>
      </c>
      <c r="BE35">
        <f>1/(1.6/L35+1.37/T35)</f>
        <v>4.2010404640037767E-2</v>
      </c>
      <c r="BF35">
        <f>M35*AG35*0.001</f>
        <v>35.580165741081863</v>
      </c>
      <c r="BG35">
        <f>M35/Y35</f>
        <v>0.91395046664383317</v>
      </c>
      <c r="BH35">
        <f>(1-AR35*AG35/AW35/L35)*100</f>
        <v>44.551775318852769</v>
      </c>
      <c r="BI35">
        <f>(Y35-K35/(T35/1.35))</f>
        <v>398.26172283318948</v>
      </c>
      <c r="BJ35">
        <f>K35*BH35/100/BI35</f>
        <v>4.085347673805789E-4</v>
      </c>
    </row>
    <row r="36" spans="1:62">
      <c r="A36" s="1">
        <v>7</v>
      </c>
      <c r="B36" s="1" t="s">
        <v>121</v>
      </c>
      <c r="C36" s="2">
        <v>40731</v>
      </c>
      <c r="D36" s="1" t="s">
        <v>96</v>
      </c>
      <c r="E36" s="1">
        <v>18</v>
      </c>
      <c r="F36" s="1" t="s">
        <v>2</v>
      </c>
      <c r="G36" s="1" t="s">
        <v>26</v>
      </c>
      <c r="H36" s="1">
        <v>0</v>
      </c>
      <c r="I36" s="1">
        <v>1726.5</v>
      </c>
      <c r="J36" s="1">
        <v>0</v>
      </c>
      <c r="K36">
        <f>(X36-Y36*(1000-Z36)/(1000-AA36))*AQ36</f>
        <v>12.34158811419505</v>
      </c>
      <c r="L36">
        <f>IF(BB36&lt;&gt;0,1/(1/BB36-1/T36),0)</f>
        <v>0.58872832893002702</v>
      </c>
      <c r="M36">
        <f>((BE36-AR36/2)*Y36-K36)/(BE36+AR36/2)</f>
        <v>333.86722765602565</v>
      </c>
      <c r="N36">
        <f>AR36*1000</f>
        <v>13.875890026809751</v>
      </c>
      <c r="O36">
        <f>(AW36-BC36)</f>
        <v>2.4992645532166633</v>
      </c>
      <c r="P36">
        <f>(V36+AV36*J36)</f>
        <v>36.482288360595703</v>
      </c>
      <c r="Q36" s="1">
        <v>3</v>
      </c>
      <c r="R36">
        <f>(Q36*AK36+AL36)</f>
        <v>2.0786957442760468</v>
      </c>
      <c r="S36" s="1">
        <v>1</v>
      </c>
      <c r="T36">
        <f>R36*(S36+1)*(S36+1)/(S36*S36+1)</f>
        <v>4.1573914885520935</v>
      </c>
      <c r="U36" s="1">
        <v>37.155982971191406</v>
      </c>
      <c r="V36" s="1">
        <v>36.482288360595703</v>
      </c>
      <c r="W36" s="1">
        <v>37.132965087890625</v>
      </c>
      <c r="X36" s="1">
        <v>399.95950317382812</v>
      </c>
      <c r="Y36" s="1">
        <v>386.70941162109375</v>
      </c>
      <c r="Z36" s="1">
        <v>27.128520965576172</v>
      </c>
      <c r="AA36" s="1">
        <v>37.126018524169922</v>
      </c>
      <c r="AB36" s="1">
        <v>41.709671020507812</v>
      </c>
      <c r="AC36" s="1">
        <v>57.080669403076172</v>
      </c>
      <c r="AD36" s="1">
        <v>400.92233276367188</v>
      </c>
      <c r="AE36" s="1">
        <v>1480.151123046875</v>
      </c>
      <c r="AF36" s="1">
        <v>1402.5028076171875</v>
      </c>
      <c r="AG36" s="1">
        <v>97.764884948730469</v>
      </c>
      <c r="AH36" s="1">
        <v>19.506649017333984</v>
      </c>
      <c r="AI36" s="1">
        <v>-0.66889327764511108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>AD36*0.000001/(Q36*0.0001)</f>
        <v>1.3364077758789061</v>
      </c>
      <c r="AR36">
        <f>(AA36-Z36)/(1000-AA36)*AQ36</f>
        <v>1.3875890026809751E-2</v>
      </c>
      <c r="AS36">
        <f>(V36+273.15)</f>
        <v>309.63228836059568</v>
      </c>
      <c r="AT36">
        <f>(U36+273.15)</f>
        <v>310.30598297119138</v>
      </c>
      <c r="AU36">
        <f>(AE36*AM36+AF36*AN36)*AO36</f>
        <v>281.22870984995097</v>
      </c>
      <c r="AV36">
        <f>((AU36+0.00000010773*(AT36^4-AS36^4))-AR36*44100)/(R36*51.4+0.00000043092*AS36^3)</f>
        <v>-2.691912878069517</v>
      </c>
      <c r="AW36">
        <f>0.61365*EXP(17.502*P36/(240.97+P36))</f>
        <v>6.128885482836572</v>
      </c>
      <c r="AX36">
        <f>AW36*1000/AG36</f>
        <v>62.69004956176915</v>
      </c>
      <c r="AY36">
        <f>(AX36-AA36)</f>
        <v>25.564031037599229</v>
      </c>
      <c r="AZ36">
        <f>IF(J36,V36,(U36+V36)/2)</f>
        <v>36.819135665893555</v>
      </c>
      <c r="BA36">
        <f>0.61365*EXP(17.502*AZ36/(240.97+AZ36))</f>
        <v>6.2429026773567147</v>
      </c>
      <c r="BB36">
        <f>IF(AY36&lt;&gt;0,(1000-(AX36+AA36)/2)/AY36*AR36,0)</f>
        <v>0.51570003242388895</v>
      </c>
      <c r="BC36">
        <f>AA36*AG36/1000</f>
        <v>3.6296209296199087</v>
      </c>
      <c r="BD36">
        <f>(BA36-BC36)</f>
        <v>2.613281747736806</v>
      </c>
      <c r="BE36">
        <f>1/(1.6/L36+1.37/T36)</f>
        <v>0.32816412786623633</v>
      </c>
      <c r="BF36">
        <f>M36*AG36*0.001</f>
        <v>32.640491099942956</v>
      </c>
      <c r="BG36">
        <f>M36/Y36</f>
        <v>0.86335428521495616</v>
      </c>
      <c r="BH36">
        <f>(1-AR36*AG36/AW36/L36)*100</f>
        <v>62.403509934768266</v>
      </c>
      <c r="BI36">
        <f>(Y36-K36/(T36/1.35))</f>
        <v>382.70181599291152</v>
      </c>
      <c r="BJ36">
        <f>K36*BH36/100/BI36</f>
        <v>2.0124242538458553E-2</v>
      </c>
    </row>
    <row r="37" spans="1:62">
      <c r="A37" s="1">
        <v>8</v>
      </c>
      <c r="B37" s="1" t="s">
        <v>122</v>
      </c>
      <c r="C37" s="2">
        <v>40731</v>
      </c>
      <c r="D37" s="1" t="s">
        <v>96</v>
      </c>
      <c r="E37" s="1">
        <v>18</v>
      </c>
      <c r="F37" s="1" t="s">
        <v>5</v>
      </c>
      <c r="G37" s="1" t="s">
        <v>26</v>
      </c>
      <c r="H37" s="1">
        <v>0</v>
      </c>
      <c r="I37" s="1">
        <v>1820</v>
      </c>
      <c r="J37" s="1">
        <v>0</v>
      </c>
      <c r="K37">
        <f>(X37-Y37*(1000-Z37)/(1000-AA37))*AQ37</f>
        <v>-3.7777852819460972E-2</v>
      </c>
      <c r="L37">
        <f>IF(BB37&lt;&gt;0,1/(1/BB37-1/T37),0)</f>
        <v>3.655662739714232E-2</v>
      </c>
      <c r="M37">
        <f>((BE37-AR37/2)*Y37-K37)/(BE37+AR37/2)</f>
        <v>378.20567824892765</v>
      </c>
      <c r="N37">
        <f>AR37*1000</f>
        <v>1.3236378053101947</v>
      </c>
      <c r="O37">
        <f>(AW37-BC37)</f>
        <v>3.4084363760697078</v>
      </c>
      <c r="P37">
        <f>(V37+AV37*J37)</f>
        <v>36.550430297851562</v>
      </c>
      <c r="Q37" s="1">
        <v>3</v>
      </c>
      <c r="R37">
        <f>(Q37*AK37+AL37)</f>
        <v>2.0786957442760468</v>
      </c>
      <c r="S37" s="1">
        <v>1</v>
      </c>
      <c r="T37">
        <f>R37*(S37+1)*(S37+1)/(S37*S37+1)</f>
        <v>4.1573914885520935</v>
      </c>
      <c r="U37" s="1">
        <v>37.349399566650391</v>
      </c>
      <c r="V37" s="1">
        <v>36.550430297851562</v>
      </c>
      <c r="W37" s="1">
        <v>37.335548400878906</v>
      </c>
      <c r="X37" s="1">
        <v>399.5958251953125</v>
      </c>
      <c r="Y37" s="1">
        <v>399.22872924804688</v>
      </c>
      <c r="Z37" s="1">
        <v>27.099090576171875</v>
      </c>
      <c r="AA37" s="1">
        <v>28.061611175537109</v>
      </c>
      <c r="AB37" s="1">
        <v>41.226570129394531</v>
      </c>
      <c r="AC37" s="1">
        <v>42.690876007080078</v>
      </c>
      <c r="AD37" s="1">
        <v>400.9766845703125</v>
      </c>
      <c r="AE37" s="1">
        <v>32.834255218505859</v>
      </c>
      <c r="AF37" s="1">
        <v>26.674072265625</v>
      </c>
      <c r="AG37" s="1">
        <v>97.762275695800781</v>
      </c>
      <c r="AH37" s="1">
        <v>19.506649017333984</v>
      </c>
      <c r="AI37" s="1">
        <v>-0.66889327764511108</v>
      </c>
      <c r="AJ37" s="1">
        <v>0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>AD37*0.000001/(Q37*0.0001)</f>
        <v>1.336588948567708</v>
      </c>
      <c r="AR37">
        <f>(AA37-Z37)/(1000-AA37)*AQ37</f>
        <v>1.3236378053101947E-3</v>
      </c>
      <c r="AS37">
        <f>(V37+273.15)</f>
        <v>309.70043029785154</v>
      </c>
      <c r="AT37">
        <f>(U37+273.15)</f>
        <v>310.49939956665037</v>
      </c>
      <c r="AU37">
        <f>(AE37*AM37+AF37*AN37)*AO37</f>
        <v>6.2385084132331485</v>
      </c>
      <c r="AV37">
        <f>((AU37+0.00000010773*(AT37^4-AS37^4))-AR37*44100)/(R37*51.4+0.00000043092*AS37^3)</f>
        <v>-0.34992746569504218</v>
      </c>
      <c r="AW37">
        <f>0.61365*EXP(17.502*P37/(240.97+P37))</f>
        <v>6.151803344280931</v>
      </c>
      <c r="AX37">
        <f>AW37*1000/AG37</f>
        <v>62.926147130852556</v>
      </c>
      <c r="AY37">
        <f>(AX37-AA37)</f>
        <v>34.864535955315446</v>
      </c>
      <c r="AZ37">
        <f>IF(J37,V37,(U37+V37)/2)</f>
        <v>36.949914932250977</v>
      </c>
      <c r="BA37">
        <f>0.61365*EXP(17.502*AZ37/(240.97+AZ37))</f>
        <v>6.2876630263936804</v>
      </c>
      <c r="BB37">
        <f>IF(AY37&lt;&gt;0,(1000-(AX37+AA37)/2)/AY37*AR37,0)</f>
        <v>3.6237980868929126E-2</v>
      </c>
      <c r="BC37">
        <f>AA37*AG37/1000</f>
        <v>2.7433669682112232</v>
      </c>
      <c r="BD37">
        <f>(BA37-BC37)</f>
        <v>3.5442960581824572</v>
      </c>
      <c r="BE37">
        <f>1/(1.6/L37+1.37/T37)</f>
        <v>2.2677152505432091E-2</v>
      </c>
      <c r="BF37">
        <f>M37*AG37*0.001</f>
        <v>36.974247786688991</v>
      </c>
      <c r="BG37">
        <f>M37/Y37</f>
        <v>0.94734083632028077</v>
      </c>
      <c r="BH37">
        <f>(1-AR37*AG37/AW37/L37)*100</f>
        <v>42.459729497189315</v>
      </c>
      <c r="BI37">
        <f>(Y37-K37/(T37/1.35))</f>
        <v>399.24099657996561</v>
      </c>
      <c r="BJ37">
        <f>K37*BH37/100/BI37</f>
        <v>-4.0177171819519399E-5</v>
      </c>
    </row>
    <row r="38" spans="1:62">
      <c r="A38" s="1">
        <v>18</v>
      </c>
      <c r="B38" s="1" t="s">
        <v>123</v>
      </c>
      <c r="C38" s="2">
        <v>40731</v>
      </c>
      <c r="D38" s="1" t="s">
        <v>96</v>
      </c>
      <c r="E38" s="1">
        <v>16</v>
      </c>
      <c r="F38" s="1" t="s">
        <v>2</v>
      </c>
      <c r="G38" s="1" t="s">
        <v>26</v>
      </c>
      <c r="H38" s="1">
        <v>0</v>
      </c>
      <c r="I38" s="1">
        <v>4584</v>
      </c>
      <c r="J38" s="1">
        <v>0</v>
      </c>
      <c r="K38">
        <f>(X38-Y38*(1000-Z38)/(1000-AA38))*AQ38</f>
        <v>23.917022501506043</v>
      </c>
      <c r="L38">
        <f>IF(BB38&lt;&gt;0,1/(1/BB38-1/T38),0)</f>
        <v>0.503181170881148</v>
      </c>
      <c r="M38">
        <f>((BE38-AR38/2)*Y38-K38)/(BE38+AR38/2)</f>
        <v>267.4421982276354</v>
      </c>
      <c r="N38">
        <f>AR38*1000</f>
        <v>13.275684932153386</v>
      </c>
      <c r="O38">
        <f>(AW38-BC38)</f>
        <v>2.7739383731295506</v>
      </c>
      <c r="P38">
        <f>(V38+AV38*J38)</f>
        <v>39.492504119873047</v>
      </c>
      <c r="Q38" s="1">
        <v>4.5</v>
      </c>
      <c r="R38">
        <f>(Q38*AK38+AL38)</f>
        <v>1.7493478804826736</v>
      </c>
      <c r="S38" s="1">
        <v>1</v>
      </c>
      <c r="T38">
        <f>R38*(S38+1)*(S38+1)/(S38*S38+1)</f>
        <v>3.4986957609653473</v>
      </c>
      <c r="U38" s="1">
        <v>39.758750915527344</v>
      </c>
      <c r="V38" s="1">
        <v>39.492504119873047</v>
      </c>
      <c r="W38" s="1">
        <v>39.725032806396484</v>
      </c>
      <c r="X38" s="1">
        <v>400.3153076171875</v>
      </c>
      <c r="Y38" s="1">
        <v>367.92001342773438</v>
      </c>
      <c r="Z38" s="1">
        <v>31.180286407470703</v>
      </c>
      <c r="AA38" s="1">
        <v>45.434097290039062</v>
      </c>
      <c r="AB38" s="1">
        <v>41.644233703613281</v>
      </c>
      <c r="AC38" s="1">
        <v>60.681552886962891</v>
      </c>
      <c r="AD38" s="1">
        <v>400.07772827148438</v>
      </c>
      <c r="AE38" s="1">
        <v>1699.1802978515625</v>
      </c>
      <c r="AF38" s="1">
        <v>1861.141357421875</v>
      </c>
      <c r="AG38" s="1">
        <v>97.747329711914062</v>
      </c>
      <c r="AH38" s="1">
        <v>20.339931488037109</v>
      </c>
      <c r="AI38" s="1">
        <v>-0.95380538702011108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>AD38*0.000001/(Q38*0.0001)</f>
        <v>0.88906161838107622</v>
      </c>
      <c r="AR38">
        <f>(AA38-Z38)/(1000-AA38)*AQ38</f>
        <v>1.3275684932153385E-2</v>
      </c>
      <c r="AS38">
        <f>(V38+273.15)</f>
        <v>312.64250411987302</v>
      </c>
      <c r="AT38">
        <f>(U38+273.15)</f>
        <v>312.90875091552732</v>
      </c>
      <c r="AU38">
        <f>(AE38*AM38+AF38*AN38)*AO38</f>
        <v>322.84425254063535</v>
      </c>
      <c r="AV38">
        <f>((AU38+0.00000010773*(AT38^4-AS38^4))-AR38*44100)/(R38*51.4+0.00000043092*AS38^3)</f>
        <v>-2.5134847663783924</v>
      </c>
      <c r="AW38">
        <f>0.61365*EXP(17.502*P38/(240.97+P38))</f>
        <v>7.2150000611021801</v>
      </c>
      <c r="AX38">
        <f>AW38*1000/AG38</f>
        <v>73.812758694959726</v>
      </c>
      <c r="AY38">
        <f>(AX38-AA38)</f>
        <v>28.378661404920663</v>
      </c>
      <c r="AZ38">
        <f>IF(J38,V38,(U38+V38)/2)</f>
        <v>39.625627517700195</v>
      </c>
      <c r="BA38">
        <f>0.61365*EXP(17.502*AZ38/(240.97+AZ38))</f>
        <v>7.2666578473720147</v>
      </c>
      <c r="BB38">
        <f>IF(AY38&lt;&gt;0,(1000-(AX38+AA38)/2)/AY38*AR38,0)</f>
        <v>0.4399130356932679</v>
      </c>
      <c r="BC38">
        <f>AA38*AG38/1000</f>
        <v>4.4410616879726295</v>
      </c>
      <c r="BD38">
        <f>(BA38-BC38)</f>
        <v>2.8255961593993852</v>
      </c>
      <c r="BE38">
        <f>1/(1.6/L38+1.37/T38)</f>
        <v>0.28000665336266928</v>
      </c>
      <c r="BF38">
        <f>M38*AG38*0.001</f>
        <v>26.141760729035756</v>
      </c>
      <c r="BG38">
        <f>M38/Y38</f>
        <v>0.72690309976889989</v>
      </c>
      <c r="BH38">
        <f>(1-AR38*AG38/AW38/L38)*100</f>
        <v>64.256167321389313</v>
      </c>
      <c r="BI38">
        <f>(Y38-K38/(T38/1.35))</f>
        <v>358.6914372430694</v>
      </c>
      <c r="BJ38">
        <f>K38*BH38/100/BI38</f>
        <v>4.2845076300072719E-2</v>
      </c>
    </row>
    <row r="39" spans="1:62">
      <c r="A39" s="1">
        <v>19</v>
      </c>
      <c r="B39" s="1" t="s">
        <v>124</v>
      </c>
      <c r="C39" s="2">
        <v>40731</v>
      </c>
      <c r="D39" s="1" t="s">
        <v>96</v>
      </c>
      <c r="E39" s="1">
        <v>16</v>
      </c>
      <c r="F39" s="1" t="s">
        <v>5</v>
      </c>
      <c r="G39" s="1" t="s">
        <v>26</v>
      </c>
      <c r="H39" s="1">
        <v>0</v>
      </c>
      <c r="I39" s="1">
        <v>4752.5</v>
      </c>
      <c r="J39" s="1">
        <v>0</v>
      </c>
      <c r="K39">
        <f>(X39-Y39*(1000-Z39)/(1000-AA39))*AQ39</f>
        <v>-1.6757936576871424</v>
      </c>
      <c r="L39">
        <f>IF(BB39&lt;&gt;0,1/(1/BB39-1/T39),0)</f>
        <v>0.14604232077549542</v>
      </c>
      <c r="M39">
        <f>((BE39-AR39/2)*Y39-K39)/(BE39+AR39/2)</f>
        <v>394.69942250819372</v>
      </c>
      <c r="N39">
        <f>AR39*1000</f>
        <v>5.3623016600416751</v>
      </c>
      <c r="O39">
        <f>(AW39-BC39)</f>
        <v>3.5139550110580684</v>
      </c>
      <c r="P39">
        <f>(V39+AV39*J39)</f>
        <v>38.633308410644531</v>
      </c>
      <c r="Q39" s="1">
        <v>2.5</v>
      </c>
      <c r="R39">
        <f>(Q39*AK39+AL39)</f>
        <v>2.1884783655405045</v>
      </c>
      <c r="S39" s="1">
        <v>1</v>
      </c>
      <c r="T39">
        <f>R39*(S39+1)*(S39+1)/(S39*S39+1)</f>
        <v>4.3769567310810089</v>
      </c>
      <c r="U39" s="1">
        <v>39.840808868408203</v>
      </c>
      <c r="V39" s="1">
        <v>38.633308410644531</v>
      </c>
      <c r="W39" s="1">
        <v>39.841953277587891</v>
      </c>
      <c r="X39" s="1">
        <v>400.11285400390625</v>
      </c>
      <c r="Y39" s="1">
        <v>399.8203125</v>
      </c>
      <c r="Z39" s="1">
        <v>31.296085357666016</v>
      </c>
      <c r="AA39" s="1">
        <v>34.531124114990234</v>
      </c>
      <c r="AB39" s="1">
        <v>41.614662170410156</v>
      </c>
      <c r="AC39" s="1">
        <v>45.91632080078125</v>
      </c>
      <c r="AD39" s="1">
        <v>400.08294677734375</v>
      </c>
      <c r="AE39" s="1">
        <v>4.6863632202148438</v>
      </c>
      <c r="AF39" s="1">
        <v>2.4821264743804932</v>
      </c>
      <c r="AG39" s="1">
        <v>97.744674682617188</v>
      </c>
      <c r="AH39" s="1">
        <v>20.339931488037109</v>
      </c>
      <c r="AI39" s="1">
        <v>-0.95380538702011108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>AD39*0.000001/(Q39*0.0001)</f>
        <v>1.6003317871093747</v>
      </c>
      <c r="AR39">
        <f>(AA39-Z39)/(1000-AA39)*AQ39</f>
        <v>5.3623016600416748E-3</v>
      </c>
      <c r="AS39">
        <f>(V39+273.15)</f>
        <v>311.78330841064451</v>
      </c>
      <c r="AT39">
        <f>(U39+273.15)</f>
        <v>312.99080886840818</v>
      </c>
      <c r="AU39">
        <f>(AE39*AM39+AF39*AN39)*AO39</f>
        <v>0.89040900066765971</v>
      </c>
      <c r="AV39">
        <f>((AU39+0.00000010773*(AT39^4-AS39^4))-AR39*44100)/(R39*51.4+0.00000043092*AS39^3)</f>
        <v>-1.7501241335370716</v>
      </c>
      <c r="AW39">
        <f>0.61365*EXP(17.502*P39/(240.97+P39))</f>
        <v>6.889188504102866</v>
      </c>
      <c r="AX39">
        <f>AW39*1000/AG39</f>
        <v>70.481471512105131</v>
      </c>
      <c r="AY39">
        <f>(AX39-AA39)</f>
        <v>35.950347397114896</v>
      </c>
      <c r="AZ39">
        <f>IF(J39,V39,(U39+V39)/2)</f>
        <v>39.237058639526367</v>
      </c>
      <c r="BA39">
        <f>0.61365*EXP(17.502*AZ39/(240.97+AZ39))</f>
        <v>7.1167669398231039</v>
      </c>
      <c r="BB39">
        <f>IF(AY39&lt;&gt;0,(1000-(AX39+AA39)/2)/AY39*AR39,0)</f>
        <v>0.14132678596928352</v>
      </c>
      <c r="BC39">
        <f>AA39*AG39/1000</f>
        <v>3.3752334930447976</v>
      </c>
      <c r="BD39">
        <f>(BA39-BC39)</f>
        <v>3.7415334467783063</v>
      </c>
      <c r="BE39">
        <f>1/(1.6/L39+1.37/T39)</f>
        <v>8.8741134846702249E-2</v>
      </c>
      <c r="BF39">
        <f>M39*AG39*0.001</f>
        <v>38.579766650480273</v>
      </c>
      <c r="BG39">
        <f>M39/Y39</f>
        <v>0.98719202143636386</v>
      </c>
      <c r="BH39">
        <f>(1-AR39*AG39/AW39/L39)*100</f>
        <v>47.904818744051781</v>
      </c>
      <c r="BI39">
        <f>(Y39-K39/(T39/1.35))</f>
        <v>400.33718337098958</v>
      </c>
      <c r="BJ39">
        <f>K39*BH39/100/BI39</f>
        <v>-2.0052744226244038E-3</v>
      </c>
    </row>
    <row r="40" spans="1:62">
      <c r="A40" s="1">
        <v>28</v>
      </c>
      <c r="B40" s="1" t="s">
        <v>125</v>
      </c>
      <c r="C40" s="2">
        <v>40731</v>
      </c>
      <c r="D40" s="1" t="s">
        <v>96</v>
      </c>
      <c r="E40" s="1">
        <v>5</v>
      </c>
      <c r="F40" s="1" t="s">
        <v>2</v>
      </c>
      <c r="G40" s="1" t="s">
        <v>26</v>
      </c>
      <c r="H40" s="1">
        <v>0</v>
      </c>
      <c r="I40" s="1">
        <v>6529</v>
      </c>
      <c r="J40" s="1">
        <v>0</v>
      </c>
      <c r="K40">
        <f>(X40-Y40*(1000-Z40)/(1000-AA40))*AQ40</f>
        <v>15.452599180799247</v>
      </c>
      <c r="L40">
        <f>IF(BB40&lt;&gt;0,1/(1/BB40-1/T40),0)</f>
        <v>0.49316590705406066</v>
      </c>
      <c r="M40">
        <f>((BE40-AR40/2)*Y40-K40)/(BE40+AR40/2)</f>
        <v>303.65632842096977</v>
      </c>
      <c r="N40">
        <f>AR40*1000</f>
        <v>15.032604491331078</v>
      </c>
      <c r="O40">
        <f>(AW40-BC40)</f>
        <v>3.163512281120469</v>
      </c>
      <c r="P40">
        <f>(V40+AV40*J40)</f>
        <v>40.628326416015625</v>
      </c>
      <c r="Q40" s="1">
        <v>4</v>
      </c>
      <c r="R40">
        <f>(Q40*AK40+AL40)</f>
        <v>1.8591305017471313</v>
      </c>
      <c r="S40" s="1">
        <v>1</v>
      </c>
      <c r="T40">
        <f>R40*(S40+1)*(S40+1)/(S40*S40+1)</f>
        <v>3.7182610034942627</v>
      </c>
      <c r="U40" s="1">
        <v>40.940074920654297</v>
      </c>
      <c r="V40" s="1">
        <v>40.628326416015625</v>
      </c>
      <c r="W40" s="1">
        <v>40.909164428710938</v>
      </c>
      <c r="X40" s="1">
        <v>399.12841796875</v>
      </c>
      <c r="Y40" s="1">
        <v>377.9935302734375</v>
      </c>
      <c r="Z40" s="1">
        <v>31.739589691162109</v>
      </c>
      <c r="AA40" s="1">
        <v>46.079540252685547</v>
      </c>
      <c r="AB40" s="1">
        <v>39.791511535644531</v>
      </c>
      <c r="AC40" s="1">
        <v>57.769321441650391</v>
      </c>
      <c r="AD40" s="1">
        <v>399.99884033203125</v>
      </c>
      <c r="AE40" s="1">
        <v>1835.3013916015625</v>
      </c>
      <c r="AF40" s="1">
        <v>1934.8988037109375</v>
      </c>
      <c r="AG40" s="1">
        <v>97.714668273925781</v>
      </c>
      <c r="AH40" s="1">
        <v>20.339931488037109</v>
      </c>
      <c r="AI40" s="1">
        <v>-0.95380538702011108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>AD40*0.000001/(Q40*0.0001)</f>
        <v>0.99999710083007798</v>
      </c>
      <c r="AR40">
        <f>(AA40-Z40)/(1000-AA40)*AQ40</f>
        <v>1.5032604491331078E-2</v>
      </c>
      <c r="AS40">
        <f>(V40+273.15)</f>
        <v>313.7783264160156</v>
      </c>
      <c r="AT40">
        <f>(U40+273.15)</f>
        <v>314.09007492065427</v>
      </c>
      <c r="AU40">
        <f>(AE40*AM40+AF40*AN40)*AO40</f>
        <v>348.70726002859737</v>
      </c>
      <c r="AV40">
        <f>((AU40+0.00000010773*(AT40^4-AS40^4))-AR40*44100)/(R40*51.4+0.00000043092*AS40^3)</f>
        <v>-2.8480622844146208</v>
      </c>
      <c r="AW40">
        <f>0.61365*EXP(17.502*P40/(240.97+P40))</f>
        <v>7.6661592711266477</v>
      </c>
      <c r="AX40">
        <f>AW40*1000/AG40</f>
        <v>78.454539185825482</v>
      </c>
      <c r="AY40">
        <f>(AX40-AA40)</f>
        <v>32.374998933139935</v>
      </c>
      <c r="AZ40">
        <f>IF(J40,V40,(U40+V40)/2)</f>
        <v>40.784200668334961</v>
      </c>
      <c r="BA40">
        <f>0.61365*EXP(17.502*AZ40/(240.97+AZ40))</f>
        <v>7.7299419637473532</v>
      </c>
      <c r="BB40">
        <f>IF(AY40&lt;&gt;0,(1000-(AX40+AA40)/2)/AY40*AR40,0)</f>
        <v>0.43541526408996645</v>
      </c>
      <c r="BC40">
        <f>AA40*AG40/1000</f>
        <v>4.5026469900061787</v>
      </c>
      <c r="BD40">
        <f>(BA40-BC40)</f>
        <v>3.2272949737411745</v>
      </c>
      <c r="BE40">
        <f>1/(1.6/L40+1.37/T40)</f>
        <v>0.27679392056345675</v>
      </c>
      <c r="BF40">
        <f>M40*AG40*0.001</f>
        <v>29.671677400933323</v>
      </c>
      <c r="BG40">
        <f>M40/Y40</f>
        <v>0.80333736982563486</v>
      </c>
      <c r="BH40">
        <f>(1-AR40*AG40/AW40/L40)*100</f>
        <v>61.147129585477188</v>
      </c>
      <c r="BI40">
        <f>(Y40-K40/(T40/1.35))</f>
        <v>372.38310946799248</v>
      </c>
      <c r="BJ40">
        <f>K40*BH40/100/BI40</f>
        <v>2.537392434073291E-2</v>
      </c>
    </row>
    <row r="41" spans="1:62">
      <c r="A41" s="1">
        <v>29</v>
      </c>
      <c r="B41" s="1" t="s">
        <v>126</v>
      </c>
      <c r="C41" s="2">
        <v>40731</v>
      </c>
      <c r="D41" s="1" t="s">
        <v>96</v>
      </c>
      <c r="E41" s="1">
        <v>5</v>
      </c>
      <c r="F41" s="1" t="s">
        <v>5</v>
      </c>
      <c r="G41" s="1" t="s">
        <v>26</v>
      </c>
      <c r="H41" s="1">
        <v>0</v>
      </c>
      <c r="I41" s="1">
        <v>6733</v>
      </c>
      <c r="J41" s="1">
        <v>0</v>
      </c>
      <c r="K41">
        <f>(X41-Y41*(1000-Z41)/(1000-AA41))*AQ41</f>
        <v>-4.8687613605276496</v>
      </c>
      <c r="L41">
        <f>IF(BB41&lt;&gt;0,1/(1/BB41-1/T41),0)</f>
        <v>0.2140139344702392</v>
      </c>
      <c r="M41">
        <f>((BE41-AR41/2)*Y41-K41)/(BE41+AR41/2)</f>
        <v>414.67393057606762</v>
      </c>
      <c r="N41">
        <f>AR41*1000</f>
        <v>7.5296339753203139</v>
      </c>
      <c r="O41">
        <f>(AW41-BC41)</f>
        <v>3.4169997333764983</v>
      </c>
      <c r="P41">
        <f>(V41+AV41*J41)</f>
        <v>39.075473785400391</v>
      </c>
      <c r="Q41" s="1">
        <v>3</v>
      </c>
      <c r="R41">
        <f>(Q41*AK41+AL41)</f>
        <v>2.0786957442760468</v>
      </c>
      <c r="S41" s="1">
        <v>1</v>
      </c>
      <c r="T41">
        <f>R41*(S41+1)*(S41+1)/(S41*S41+1)</f>
        <v>4.1573914885520935</v>
      </c>
      <c r="U41" s="1">
        <v>40.740455627441406</v>
      </c>
      <c r="V41" s="1">
        <v>39.075473785400391</v>
      </c>
      <c r="W41" s="1">
        <v>40.762847900390625</v>
      </c>
      <c r="X41" s="1">
        <v>399.24017333984375</v>
      </c>
      <c r="Y41" s="1">
        <v>400.62921142578125</v>
      </c>
      <c r="Z41" s="1">
        <v>31.797260284423828</v>
      </c>
      <c r="AA41" s="1">
        <v>37.233867645263672</v>
      </c>
      <c r="AB41" s="1">
        <v>40.287921905517578</v>
      </c>
      <c r="AC41" s="1">
        <v>47.176239013671875</v>
      </c>
      <c r="AD41" s="1">
        <v>400.0257568359375</v>
      </c>
      <c r="AE41" s="1">
        <v>3.8151595592498779</v>
      </c>
      <c r="AF41" s="1">
        <v>1.7980062961578369</v>
      </c>
      <c r="AG41" s="1">
        <v>97.712905883789062</v>
      </c>
      <c r="AH41" s="1">
        <v>21.346279144287109</v>
      </c>
      <c r="AI41" s="1">
        <v>-0.72889465093612671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>AD41*0.000001/(Q41*0.0001)</f>
        <v>1.3334191894531249</v>
      </c>
      <c r="AR41">
        <f>(AA41-Z41)/(1000-AA41)*AQ41</f>
        <v>7.5296339753203141E-3</v>
      </c>
      <c r="AS41">
        <f>(V41+273.15)</f>
        <v>312.22547378540037</v>
      </c>
      <c r="AT41">
        <f>(U41+273.15)</f>
        <v>313.89045562744138</v>
      </c>
      <c r="AU41">
        <f>(AE41*AM41+AF41*AN41)*AO41</f>
        <v>0.7248803071614276</v>
      </c>
      <c r="AV41">
        <f>((AU41+0.00000010773*(AT41^4-AS41^4))-AR41*44100)/(R41*51.4+0.00000043092*AS41^3)</f>
        <v>-2.578495035262419</v>
      </c>
      <c r="AW41">
        <f>0.61365*EXP(17.502*P41/(240.97+P41))</f>
        <v>7.055229138287606</v>
      </c>
      <c r="AX41">
        <f>AW41*1000/AG41</f>
        <v>72.20365697319923</v>
      </c>
      <c r="AY41">
        <f>(AX41-AA41)</f>
        <v>34.969789327935558</v>
      </c>
      <c r="AZ41">
        <f>IF(J41,V41,(U41+V41)/2)</f>
        <v>39.907964706420898</v>
      </c>
      <c r="BA41">
        <f>0.61365*EXP(17.502*AZ41/(240.97+AZ41))</f>
        <v>7.3772794069862657</v>
      </c>
      <c r="BB41">
        <f>IF(AY41&lt;&gt;0,(1000-(AX41+AA41)/2)/AY41*AR41,0)</f>
        <v>0.20353630548935986</v>
      </c>
      <c r="BC41">
        <f>AA41*AG41/1000</f>
        <v>3.6382294049111077</v>
      </c>
      <c r="BD41">
        <f>(BA41-BC41)</f>
        <v>3.739050002075158</v>
      </c>
      <c r="BE41">
        <f>1/(1.6/L41+1.37/T41)</f>
        <v>0.12811179932990724</v>
      </c>
      <c r="BF41">
        <f>M41*AG41*0.001</f>
        <v>40.518994750840179</v>
      </c>
      <c r="BG41">
        <f>M41/Y41</f>
        <v>1.0350566527595511</v>
      </c>
      <c r="BH41">
        <f>(1-AR41*AG41/AW41/L41)*100</f>
        <v>51.272669481678768</v>
      </c>
      <c r="BI41">
        <f>(Y41-K41/(T41/1.35))</f>
        <v>402.21020947583531</v>
      </c>
      <c r="BJ41">
        <f>K41*BH41/100/BI41</f>
        <v>-6.2065652771178797E-3</v>
      </c>
    </row>
    <row r="42" spans="1:62">
      <c r="A42" s="1">
        <v>1</v>
      </c>
      <c r="B42" s="1" t="s">
        <v>127</v>
      </c>
      <c r="C42" s="2">
        <v>40731</v>
      </c>
      <c r="D42" s="1" t="s">
        <v>96</v>
      </c>
      <c r="E42" s="1">
        <v>17</v>
      </c>
      <c r="F42" s="1" t="s">
        <v>2</v>
      </c>
      <c r="G42" s="1" t="s">
        <v>31</v>
      </c>
      <c r="H42" s="1">
        <v>0</v>
      </c>
      <c r="I42" s="1">
        <v>597</v>
      </c>
      <c r="J42" s="1">
        <v>0</v>
      </c>
      <c r="K42">
        <f>(X42-Y42*(1000-Z42)/(1000-AA42))*AQ42</f>
        <v>16.987944561545032</v>
      </c>
      <c r="L42">
        <f>IF(BB42&lt;&gt;0,1/(1/BB42-1/T42),0)</f>
        <v>0.58355719999516242</v>
      </c>
      <c r="M42">
        <f>((BE42-AR42/2)*Y42-K42)/(BE42+AR42/2)</f>
        <v>306.67305144557901</v>
      </c>
      <c r="N42">
        <f>AR42*1000</f>
        <v>9.6904401290807076</v>
      </c>
      <c r="O42">
        <f>(AW42-BC42)</f>
        <v>1.8392554493887094</v>
      </c>
      <c r="P42">
        <f>(V42+AV42*J42)</f>
        <v>35.081832885742188</v>
      </c>
      <c r="Q42" s="1">
        <v>5.5</v>
      </c>
      <c r="R42">
        <f>(Q42*AK42+AL42)</f>
        <v>1.5297826379537582</v>
      </c>
      <c r="S42" s="1">
        <v>1</v>
      </c>
      <c r="T42">
        <f>R42*(S42+1)*(S42+1)/(S42*S42+1)</f>
        <v>3.0595652759075165</v>
      </c>
      <c r="U42" s="1">
        <v>35.072532653808594</v>
      </c>
      <c r="V42" s="1">
        <v>35.081832885742188</v>
      </c>
      <c r="W42" s="1">
        <v>34.959682464599609</v>
      </c>
      <c r="X42" s="1">
        <v>399.57489013671875</v>
      </c>
      <c r="Y42" s="1">
        <v>371.3355712890625</v>
      </c>
      <c r="Z42" s="1">
        <v>26.449748992919922</v>
      </c>
      <c r="AA42" s="1">
        <v>39.221244812011719</v>
      </c>
      <c r="AB42" s="1">
        <v>45.600700378417969</v>
      </c>
      <c r="AC42" s="1">
        <v>67.619400024414062</v>
      </c>
      <c r="AD42" s="1">
        <v>400.94778442382812</v>
      </c>
      <c r="AE42" s="1">
        <v>1625.07763671875</v>
      </c>
      <c r="AF42" s="1">
        <v>1794.414794921875</v>
      </c>
      <c r="AG42" s="1">
        <v>97.772590637207031</v>
      </c>
      <c r="AH42" s="1">
        <v>19.506649017333984</v>
      </c>
      <c r="AI42" s="1">
        <v>-0.66889327764511108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>AD42*0.000001/(Q42*0.0001)</f>
        <v>0.72899597167968744</v>
      </c>
      <c r="AR42">
        <f>(AA42-Z42)/(1000-AA42)*AQ42</f>
        <v>9.6904401290807077E-3</v>
      </c>
      <c r="AS42">
        <f>(V42+273.15)</f>
        <v>308.23183288574216</v>
      </c>
      <c r="AT42">
        <f>(U42+273.15)</f>
        <v>308.22253265380857</v>
      </c>
      <c r="AU42">
        <f>(AE42*AM42+AF42*AN42)*AO42</f>
        <v>308.76474710207549</v>
      </c>
      <c r="AV42">
        <f>((AU42+0.00000010773*(AT42^4-AS42^4))-AR42*44100)/(R42*51.4+0.00000043092*AS42^3)</f>
        <v>-1.3008338018698151</v>
      </c>
      <c r="AW42">
        <f>0.61365*EXP(17.502*P42/(240.97+P42))</f>
        <v>5.6740181626752113</v>
      </c>
      <c r="AX42">
        <f>AW42*1000/AG42</f>
        <v>58.032809867226554</v>
      </c>
      <c r="AY42">
        <f>(AX42-AA42)</f>
        <v>18.811565055214835</v>
      </c>
      <c r="AZ42">
        <f>IF(J42,V42,(U42+V42)/2)</f>
        <v>35.077182769775391</v>
      </c>
      <c r="BA42">
        <f>0.61365*EXP(17.502*AZ42/(240.97+AZ42))</f>
        <v>5.6725580871387438</v>
      </c>
      <c r="BB42">
        <f>IF(AY42&lt;&gt;0,(1000-(AX42+AA42)/2)/AY42*AR42,0)</f>
        <v>0.49008271267866982</v>
      </c>
      <c r="BC42">
        <f>AA42*AG42/1000</f>
        <v>3.8347627132865019</v>
      </c>
      <c r="BD42">
        <f>(BA42-BC42)</f>
        <v>1.8377953738522419</v>
      </c>
      <c r="BE42">
        <f>1/(1.6/L42+1.37/T42)</f>
        <v>0.3135208091707759</v>
      </c>
      <c r="BF42">
        <f>M42*AG42*0.001</f>
        <v>29.984218718451729</v>
      </c>
      <c r="BG42">
        <f>M42/Y42</f>
        <v>0.82586499963089288</v>
      </c>
      <c r="BH42">
        <f>(1-AR42*AG42/AW42/L42)*100</f>
        <v>71.385479557107942</v>
      </c>
      <c r="BI42">
        <f>(Y42-K42/(T42/1.35))</f>
        <v>363.83982496893105</v>
      </c>
      <c r="BJ42">
        <f>K42*BH42/100/BI42</f>
        <v>3.3330396674388515E-2</v>
      </c>
    </row>
    <row r="43" spans="1:62">
      <c r="A43" s="1">
        <v>2</v>
      </c>
      <c r="B43" s="1" t="s">
        <v>128</v>
      </c>
      <c r="C43" s="2">
        <v>40731</v>
      </c>
      <c r="D43" s="1" t="s">
        <v>96</v>
      </c>
      <c r="E43" s="1">
        <v>17</v>
      </c>
      <c r="F43" s="1" t="s">
        <v>5</v>
      </c>
      <c r="G43" s="1" t="s">
        <v>31</v>
      </c>
      <c r="H43" s="1">
        <v>0</v>
      </c>
      <c r="I43" s="1">
        <v>733</v>
      </c>
      <c r="J43" s="1">
        <v>0</v>
      </c>
      <c r="K43">
        <f>(X43-Y43*(1000-Z43)/(1000-AA43))*AQ43</f>
        <v>-0.82886571778061846</v>
      </c>
      <c r="L43">
        <f>IF(BB43&lt;&gt;0,1/(1/BB43-1/T43),0)</f>
        <v>3.6850303533337549E-2</v>
      </c>
      <c r="M43">
        <f>((BE43-AR43/2)*Y43-K43)/(BE43+AR43/2)</f>
        <v>415.25896546719548</v>
      </c>
      <c r="N43">
        <f>AR43*1000</f>
        <v>1.144035879790926</v>
      </c>
      <c r="O43">
        <f>(AW43-BC43)</f>
        <v>2.9324669922912907</v>
      </c>
      <c r="P43">
        <f>(V43+AV43*J43)</f>
        <v>34.874198913574219</v>
      </c>
      <c r="Q43" s="1">
        <v>3</v>
      </c>
      <c r="R43">
        <f>(Q43*AK43+AL43)</f>
        <v>2.0786957442760468</v>
      </c>
      <c r="S43" s="1">
        <v>1</v>
      </c>
      <c r="T43">
        <f>R43*(S43+1)*(S43+1)/(S43*S43+1)</f>
        <v>4.1573914885520935</v>
      </c>
      <c r="U43" s="1">
        <v>35.358428955078125</v>
      </c>
      <c r="V43" s="1">
        <v>34.874198913574219</v>
      </c>
      <c r="W43" s="1">
        <v>35.310859680175781</v>
      </c>
      <c r="X43" s="1">
        <v>399.10546875</v>
      </c>
      <c r="Y43" s="1">
        <v>399.38372802734375</v>
      </c>
      <c r="Z43" s="1">
        <v>26.544807434082031</v>
      </c>
      <c r="AA43" s="1">
        <v>27.377225875854492</v>
      </c>
      <c r="AB43" s="1">
        <v>45.045707702636719</v>
      </c>
      <c r="AC43" s="1">
        <v>46.458297729492188</v>
      </c>
      <c r="AD43" s="1">
        <v>401.01779174804688</v>
      </c>
      <c r="AE43" s="1">
        <v>22.321319580078125</v>
      </c>
      <c r="AF43" s="1">
        <v>24.86785888671875</v>
      </c>
      <c r="AG43" s="1">
        <v>97.770103454589844</v>
      </c>
      <c r="AH43" s="1">
        <v>19.506649017333984</v>
      </c>
      <c r="AI43" s="1">
        <v>-0.66889327764511108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>AD43*0.000001/(Q43*0.0001)</f>
        <v>1.3367259724934892</v>
      </c>
      <c r="AR43">
        <f>(AA43-Z43)/(1000-AA43)*AQ43</f>
        <v>1.1440358797909259E-3</v>
      </c>
      <c r="AS43">
        <f>(V43+273.15)</f>
        <v>308.0241989135742</v>
      </c>
      <c r="AT43">
        <f>(U43+273.15)</f>
        <v>308.5084289550781</v>
      </c>
      <c r="AU43">
        <f>(AE43*AM43+AF43*AN43)*AO43</f>
        <v>4.2410506669966708</v>
      </c>
      <c r="AV43">
        <f>((AU43+0.00000010773*(AT43^4-AS43^4))-AR43*44100)/(R43*51.4+0.00000043092*AS43^3)</f>
        <v>-0.33572329153847463</v>
      </c>
      <c r="AW43">
        <f>0.61365*EXP(17.502*P43/(240.97+P43))</f>
        <v>5.6091411984732584</v>
      </c>
      <c r="AX43">
        <f>AW43*1000/AG43</f>
        <v>57.370719680975604</v>
      </c>
      <c r="AY43">
        <f>(AX43-AA43)</f>
        <v>29.993493805121112</v>
      </c>
      <c r="AZ43">
        <f>IF(J43,V43,(U43+V43)/2)</f>
        <v>35.116313934326172</v>
      </c>
      <c r="BA43">
        <f>0.61365*EXP(17.502*AZ43/(240.97+AZ43))</f>
        <v>5.6848549544594427</v>
      </c>
      <c r="BB43">
        <f>IF(AY43&lt;&gt;0,(1000-(AX43+AA43)/2)/AY43*AR43,0)</f>
        <v>3.6526539444900502E-2</v>
      </c>
      <c r="BC43">
        <f>AA43*AG43/1000</f>
        <v>2.6766742061819677</v>
      </c>
      <c r="BD43">
        <f>(BA43-BC43)</f>
        <v>3.0081807482774749</v>
      </c>
      <c r="BE43">
        <f>1/(1.6/L43+1.37/T43)</f>
        <v>2.2857956227227829E-2</v>
      </c>
      <c r="BF43">
        <f>M43*AG43*0.001</f>
        <v>40.599912014173654</v>
      </c>
      <c r="BG43">
        <f>M43/Y43</f>
        <v>1.0397493346017463</v>
      </c>
      <c r="BH43">
        <f>(1-AR43*AG43/AW43/L43)*100</f>
        <v>45.886169387808017</v>
      </c>
      <c r="BI43">
        <f>(Y43-K43/(T43/1.35))</f>
        <v>399.65287966295108</v>
      </c>
      <c r="BJ43">
        <f>K43*BH43/100/BI43</f>
        <v>-9.5166267181420587E-4</v>
      </c>
    </row>
    <row r="44" spans="1:62">
      <c r="A44" s="1">
        <v>5</v>
      </c>
      <c r="B44" s="1" t="s">
        <v>129</v>
      </c>
      <c r="C44" s="2">
        <v>40731</v>
      </c>
      <c r="D44" s="1" t="s">
        <v>96</v>
      </c>
      <c r="E44" s="1">
        <v>18</v>
      </c>
      <c r="F44" s="1" t="s">
        <v>2</v>
      </c>
      <c r="G44" s="1" t="s">
        <v>31</v>
      </c>
      <c r="H44" s="1">
        <v>0</v>
      </c>
      <c r="I44" s="1">
        <v>1443.5</v>
      </c>
      <c r="J44" s="1">
        <v>0</v>
      </c>
      <c r="K44">
        <f>(X44-Y44*(1000-Z44)/(1000-AA44))*AQ44</f>
        <v>10.3356135830307</v>
      </c>
      <c r="L44">
        <f>IF(BB44&lt;&gt;0,1/(1/BB44-1/T44),0)</f>
        <v>0.30050156913081527</v>
      </c>
      <c r="M44">
        <f>((BE44-AR44/2)*Y44-K44)/(BE44+AR44/2)</f>
        <v>315.13664061407292</v>
      </c>
      <c r="N44">
        <f>AR44*1000</f>
        <v>9.1270238743018357</v>
      </c>
      <c r="O44">
        <f>(AW44-BC44)</f>
        <v>3.0207206109625448</v>
      </c>
      <c r="P44">
        <f>(V44+AV44*J44)</f>
        <v>36.719493865966797</v>
      </c>
      <c r="Q44" s="1">
        <v>2.5</v>
      </c>
      <c r="R44">
        <f>(Q44*AK44+AL44)</f>
        <v>2.1884783655405045</v>
      </c>
      <c r="S44" s="1">
        <v>1</v>
      </c>
      <c r="T44">
        <f>R44*(S44+1)*(S44+1)/(S44*S44+1)</f>
        <v>4.3769567310810089</v>
      </c>
      <c r="U44" s="1">
        <v>36.667556762695312</v>
      </c>
      <c r="V44" s="1">
        <v>36.719493865966797</v>
      </c>
      <c r="W44" s="1">
        <v>36.622703552246094</v>
      </c>
      <c r="X44" s="1">
        <v>400.25704956054688</v>
      </c>
      <c r="Y44" s="1">
        <v>391.58444213867188</v>
      </c>
      <c r="Z44" s="1">
        <v>27.106590270996094</v>
      </c>
      <c r="AA44" s="1">
        <v>32.611682891845703</v>
      </c>
      <c r="AB44" s="1">
        <v>42.802520751953125</v>
      </c>
      <c r="AC44" s="1">
        <v>51.495304107666016</v>
      </c>
      <c r="AD44" s="1">
        <v>400.96401977539062</v>
      </c>
      <c r="AE44" s="1">
        <v>1461.341796875</v>
      </c>
      <c r="AF44" s="1">
        <v>1679.55712890625</v>
      </c>
      <c r="AG44" s="1">
        <v>97.764495849609375</v>
      </c>
      <c r="AH44" s="1">
        <v>19.506649017333984</v>
      </c>
      <c r="AI44" s="1">
        <v>-0.66889327764511108</v>
      </c>
      <c r="AJ44" s="1">
        <v>0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>AD44*0.000001/(Q44*0.0001)</f>
        <v>1.6038560791015624</v>
      </c>
      <c r="AR44">
        <f>(AA44-Z44)/(1000-AA44)*AQ44</f>
        <v>9.1270238743018355E-3</v>
      </c>
      <c r="AS44">
        <f>(V44+273.15)</f>
        <v>309.86949386596677</v>
      </c>
      <c r="AT44">
        <f>(U44+273.15)</f>
        <v>309.81755676269529</v>
      </c>
      <c r="AU44">
        <f>(AE44*AM44+AF44*AN44)*AO44</f>
        <v>277.65493792213965</v>
      </c>
      <c r="AV44">
        <f>((AU44+0.00000010773*(AT44^4-AS44^4))-AR44*44100)/(R44*51.4+0.00000043092*AS44^3)</f>
        <v>-1.0016234344061679</v>
      </c>
      <c r="AW44">
        <f>0.61365*EXP(17.502*P44/(240.97+P44))</f>
        <v>6.2089853476911712</v>
      </c>
      <c r="AX44">
        <f>AW44*1000/AG44</f>
        <v>63.509613523118063</v>
      </c>
      <c r="AY44">
        <f>(AX44-AA44)</f>
        <v>30.897930631272359</v>
      </c>
      <c r="AZ44">
        <f>IF(J44,V44,(U44+V44)/2)</f>
        <v>36.693525314331055</v>
      </c>
      <c r="BA44">
        <f>0.61365*EXP(17.502*AZ44/(240.97+AZ44))</f>
        <v>6.2001721739494435</v>
      </c>
      <c r="BB44">
        <f>IF(AY44&lt;&gt;0,(1000-(AX44+AA44)/2)/AY44*AR44,0)</f>
        <v>0.28119595756694676</v>
      </c>
      <c r="BC44">
        <f>AA44*AG44/1000</f>
        <v>3.1882647367286263</v>
      </c>
      <c r="BD44">
        <f>(BA44-BC44)</f>
        <v>3.0119074372208172</v>
      </c>
      <c r="BE44">
        <f>1/(1.6/L44+1.37/T44)</f>
        <v>0.17738565936452155</v>
      </c>
      <c r="BF44">
        <f>M44*AG44*0.001</f>
        <v>30.809174793374371</v>
      </c>
      <c r="BG44">
        <f>M44/Y44</f>
        <v>0.80477313882269486</v>
      </c>
      <c r="BH44">
        <f>(1-AR44*AG44/AW44/L44)*100</f>
        <v>52.176322115117948</v>
      </c>
      <c r="BI44">
        <f>(Y44-K44/(T44/1.35))</f>
        <v>388.3965928647666</v>
      </c>
      <c r="BJ44">
        <f>K44*BH44/100/BI44</f>
        <v>1.3884630129939495E-2</v>
      </c>
    </row>
    <row r="45" spans="1:62">
      <c r="A45" s="1">
        <v>6</v>
      </c>
      <c r="B45" s="1" t="s">
        <v>130</v>
      </c>
      <c r="C45" s="2">
        <v>40731</v>
      </c>
      <c r="D45" s="1" t="s">
        <v>96</v>
      </c>
      <c r="E45" s="1">
        <v>18</v>
      </c>
      <c r="F45" s="1" t="s">
        <v>5</v>
      </c>
      <c r="G45" s="1" t="s">
        <v>31</v>
      </c>
      <c r="H45" s="1">
        <v>0</v>
      </c>
      <c r="I45" s="1">
        <v>1541.5</v>
      </c>
      <c r="J45" s="1">
        <v>0</v>
      </c>
      <c r="K45">
        <f>(X45-Y45*(1000-Z45)/(1000-AA45))*AQ45</f>
        <v>-9.6284517845563286E-2</v>
      </c>
      <c r="L45">
        <f>IF(BB45&lt;&gt;0,1/(1/BB45-1/T45),0)</f>
        <v>3.7586715033719333E-2</v>
      </c>
      <c r="M45">
        <f>((BE45-AR45/2)*Y45-K45)/(BE45+AR45/2)</f>
        <v>381.16636385407787</v>
      </c>
      <c r="N45">
        <f>AR45*1000</f>
        <v>1.3602974404299895</v>
      </c>
      <c r="O45">
        <f>(AW45-BC45)</f>
        <v>3.4075740253997915</v>
      </c>
      <c r="P45">
        <f>(V45+AV45*J45)</f>
        <v>36.568519592285156</v>
      </c>
      <c r="Q45" s="1">
        <v>3</v>
      </c>
      <c r="R45">
        <f>(Q45*AK45+AL45)</f>
        <v>2.0786957442760468</v>
      </c>
      <c r="S45" s="1">
        <v>1</v>
      </c>
      <c r="T45">
        <f>R45*(S45+1)*(S45+1)/(S45*S45+1)</f>
        <v>4.1573914885520935</v>
      </c>
      <c r="U45" s="1">
        <v>36.868507385253906</v>
      </c>
      <c r="V45" s="1">
        <v>36.568519592285156</v>
      </c>
      <c r="W45" s="1">
        <v>36.850086212158203</v>
      </c>
      <c r="X45" s="1">
        <v>400.15768432617188</v>
      </c>
      <c r="Y45" s="1">
        <v>399.82278442382812</v>
      </c>
      <c r="Z45" s="1">
        <v>27.142543792724609</v>
      </c>
      <c r="AA45" s="1">
        <v>28.131717681884766</v>
      </c>
      <c r="AB45" s="1">
        <v>42.391635894775391</v>
      </c>
      <c r="AC45" s="1">
        <v>43.936542510986328</v>
      </c>
      <c r="AD45" s="1">
        <v>400.94970703125</v>
      </c>
      <c r="AE45" s="1">
        <v>71.884056091308594</v>
      </c>
      <c r="AF45" s="1">
        <v>74.183181762695312</v>
      </c>
      <c r="AG45" s="1">
        <v>97.766006469726562</v>
      </c>
      <c r="AH45" s="1">
        <v>19.506649017333984</v>
      </c>
      <c r="AI45" s="1">
        <v>-0.66889327764511108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>AD45*0.000001/(Q45*0.0001)</f>
        <v>1.3364990234374998</v>
      </c>
      <c r="AR45">
        <f>(AA45-Z45)/(1000-AA45)*AQ45</f>
        <v>1.3602974404299895E-3</v>
      </c>
      <c r="AS45">
        <f>(V45+273.15)</f>
        <v>309.71851959228513</v>
      </c>
      <c r="AT45">
        <f>(U45+273.15)</f>
        <v>310.01850738525388</v>
      </c>
      <c r="AU45">
        <f>(AE45*AM45+AF45*AN45)*AO45</f>
        <v>13.657970485963688</v>
      </c>
      <c r="AV45">
        <f>((AU45+0.00000010773*(AT45^4-AS45^4))-AR45*44100)/(R45*51.4+0.00000043092*AS45^3)</f>
        <v>-0.35508403979849801</v>
      </c>
      <c r="AW45">
        <f>0.61365*EXP(17.502*P45/(240.97+P45))</f>
        <v>6.1578997182914588</v>
      </c>
      <c r="AX45">
        <f>AW45*1000/AG45</f>
        <v>62.98610264088331</v>
      </c>
      <c r="AY45">
        <f>(AX45-AA45)</f>
        <v>34.854384958998544</v>
      </c>
      <c r="AZ45">
        <f>IF(J45,V45,(U45+V45)/2)</f>
        <v>36.718513488769531</v>
      </c>
      <c r="BA45">
        <f>0.61365*EXP(17.502*AZ45/(240.97+AZ45))</f>
        <v>6.2086524310643831</v>
      </c>
      <c r="BB45">
        <f>IF(AY45&lt;&gt;0,(1000-(AX45+AA45)/2)/AY45*AR45,0)</f>
        <v>3.7249940662444074E-2</v>
      </c>
      <c r="BC45">
        <f>AA45*AG45/1000</f>
        <v>2.7503256928916673</v>
      </c>
      <c r="BD45">
        <f>(BA45-BC45)</f>
        <v>3.4583267381727159</v>
      </c>
      <c r="BE45">
        <f>1/(1.6/L45+1.37/T45)</f>
        <v>2.3311237556608848E-2</v>
      </c>
      <c r="BF45">
        <f>M45*AG45*0.001</f>
        <v>37.265113194599934</v>
      </c>
      <c r="BG45">
        <f>M45/Y45</f>
        <v>0.95333827561469409</v>
      </c>
      <c r="BH45">
        <f>(1-AR45*AG45/AW45/L45)*100</f>
        <v>42.541435332509892</v>
      </c>
      <c r="BI45">
        <f>(Y45-K45/(T45/1.35))</f>
        <v>399.85405020657902</v>
      </c>
      <c r="BJ45">
        <f>K45*BH45/100/BI45</f>
        <v>-1.0243941726569336E-4</v>
      </c>
    </row>
    <row r="46" spans="1:62">
      <c r="A46" s="1">
        <v>11</v>
      </c>
      <c r="B46" s="1" t="s">
        <v>131</v>
      </c>
      <c r="C46" s="2">
        <v>40731</v>
      </c>
      <c r="D46" s="1" t="s">
        <v>96</v>
      </c>
      <c r="E46" s="1">
        <v>30</v>
      </c>
      <c r="F46" s="1" t="s">
        <v>2</v>
      </c>
      <c r="G46" s="1" t="s">
        <v>31</v>
      </c>
      <c r="H46" s="1">
        <v>0</v>
      </c>
      <c r="I46" s="1">
        <v>3258</v>
      </c>
      <c r="J46" s="1">
        <v>0</v>
      </c>
      <c r="K46">
        <f>(X46-Y46*(1000-Z46)/(1000-AA46))*AQ46</f>
        <v>23.247957468253418</v>
      </c>
      <c r="L46">
        <f>IF(BB46&lt;&gt;0,1/(1/BB46-1/T46),0)</f>
        <v>0.63528812253958233</v>
      </c>
      <c r="M46">
        <f>((BE46-AR46/2)*Y46-K46)/(BE46+AR46/2)</f>
        <v>284.38844388142149</v>
      </c>
      <c r="N46">
        <f>AR46*1000</f>
        <v>12.308680861843163</v>
      </c>
      <c r="O46">
        <f>(AW46-BC46)</f>
        <v>2.1343522865793716</v>
      </c>
      <c r="P46">
        <f>(V46+AV46*J46)</f>
        <v>37.679569244384766</v>
      </c>
      <c r="Q46" s="1">
        <v>5</v>
      </c>
      <c r="R46">
        <f>(Q46*AK46+AL46)</f>
        <v>1.6395652592182159</v>
      </c>
      <c r="S46" s="1">
        <v>1</v>
      </c>
      <c r="T46">
        <f>R46*(S46+1)*(S46+1)/(S46*S46+1)</f>
        <v>3.2791305184364319</v>
      </c>
      <c r="U46" s="1">
        <v>37.993759155273438</v>
      </c>
      <c r="V46" s="1">
        <v>37.679569244384766</v>
      </c>
      <c r="W46" s="1">
        <v>37.950260162353516</v>
      </c>
      <c r="X46" s="1">
        <v>399.03384399414062</v>
      </c>
      <c r="Y46" s="1">
        <v>364.376220703125</v>
      </c>
      <c r="Z46" s="1">
        <v>30.404783248901367</v>
      </c>
      <c r="AA46" s="1">
        <v>45.093208312988281</v>
      </c>
      <c r="AB46" s="1">
        <v>44.662326812744141</v>
      </c>
      <c r="AC46" s="1">
        <v>66.238510131835938</v>
      </c>
      <c r="AD46" s="1">
        <v>400.09881591796875</v>
      </c>
      <c r="AE46" s="1">
        <v>1828.564208984375</v>
      </c>
      <c r="AF46" s="1">
        <v>1879.9754638671875</v>
      </c>
      <c r="AG46" s="1">
        <v>97.757316589355469</v>
      </c>
      <c r="AH46" s="1">
        <v>20.339931488037109</v>
      </c>
      <c r="AI46" s="1">
        <v>-0.95380538702011108</v>
      </c>
      <c r="AJ46" s="1">
        <v>0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>AD46*0.000001/(Q46*0.0001)</f>
        <v>0.80019763183593751</v>
      </c>
      <c r="AR46">
        <f>(AA46-Z46)/(1000-AA46)*AQ46</f>
        <v>1.2308680861843163E-2</v>
      </c>
      <c r="AS46">
        <f>(V46+273.15)</f>
        <v>310.82956924438474</v>
      </c>
      <c r="AT46">
        <f>(U46+273.15)</f>
        <v>311.14375915527341</v>
      </c>
      <c r="AU46">
        <f>(AE46*AM46+AF46*AN46)*AO46</f>
        <v>347.42719534739444</v>
      </c>
      <c r="AV46">
        <f>((AU46+0.00000010773*(AT46^4-AS46^4))-AR46*44100)/(R46*51.4+0.00000043092*AS46^3)</f>
        <v>-1.9679524395463222</v>
      </c>
      <c r="AW46">
        <f>0.61365*EXP(17.502*P46/(240.97+P46))</f>
        <v>6.5425433276619227</v>
      </c>
      <c r="AX46">
        <f>AW46*1000/AG46</f>
        <v>66.92638010047753</v>
      </c>
      <c r="AY46">
        <f>(AX46-AA46)</f>
        <v>21.833171787489249</v>
      </c>
      <c r="AZ46">
        <f>IF(J46,V46,(U46+V46)/2)</f>
        <v>37.836664199829102</v>
      </c>
      <c r="BA46">
        <f>0.61365*EXP(17.502*AZ46/(240.97+AZ46))</f>
        <v>6.5985772653968242</v>
      </c>
      <c r="BB46">
        <f>IF(AY46&lt;&gt;0,(1000-(AX46+AA46)/2)/AY46*AR46,0)</f>
        <v>0.53218443444268615</v>
      </c>
      <c r="BC46">
        <f>AA46*AG46/1000</f>
        <v>4.4081910410825511</v>
      </c>
      <c r="BD46">
        <f>(BA46-BC46)</f>
        <v>2.1903862243142731</v>
      </c>
      <c r="BE46">
        <f>1/(1.6/L46+1.37/T46)</f>
        <v>0.34056048506486314</v>
      </c>
      <c r="BF46">
        <f>M46*AG46*0.001</f>
        <v>27.801051142870275</v>
      </c>
      <c r="BG46">
        <f>M46/Y46</f>
        <v>0.78048025014543021</v>
      </c>
      <c r="BH46">
        <f>(1-AR46*AG46/AW46/L46)*100</f>
        <v>71.050341826200977</v>
      </c>
      <c r="BI46">
        <f>(Y46-K46/(T46/1.35))</f>
        <v>354.80516447169839</v>
      </c>
      <c r="BJ46">
        <f>K46*BH46/100/BI46</f>
        <v>4.6554432975626642E-2</v>
      </c>
    </row>
    <row r="47" spans="1:62">
      <c r="A47" s="1">
        <v>12</v>
      </c>
      <c r="B47" s="1" t="s">
        <v>132</v>
      </c>
      <c r="C47" s="2">
        <v>40731</v>
      </c>
      <c r="D47" s="1" t="s">
        <v>96</v>
      </c>
      <c r="E47" s="1">
        <v>30</v>
      </c>
      <c r="F47" s="1" t="s">
        <v>5</v>
      </c>
      <c r="G47" s="1" t="s">
        <v>31</v>
      </c>
      <c r="H47" s="1">
        <v>0</v>
      </c>
      <c r="I47" s="1">
        <v>3428.5</v>
      </c>
      <c r="J47" s="1">
        <v>0</v>
      </c>
      <c r="K47">
        <f>(X47-Y47*(1000-Z47)/(1000-AA47))*AQ47</f>
        <v>-1.1618515438368704</v>
      </c>
      <c r="L47">
        <f>IF(BB47&lt;&gt;0,1/(1/BB47-1/T47),0)</f>
        <v>0.32869697496641664</v>
      </c>
      <c r="M47">
        <f>((BE47-AR47/2)*Y47-K47)/(BE47+AR47/2)</f>
        <v>387.25376904823656</v>
      </c>
      <c r="N47">
        <f>AR47*1000</f>
        <v>8.0824118597897812</v>
      </c>
      <c r="O47">
        <f>(AW47-BC47)</f>
        <v>2.4736497801647839</v>
      </c>
      <c r="P47">
        <f>(V47+AV47*J47)</f>
        <v>36.525043487548828</v>
      </c>
      <c r="Q47" s="1">
        <v>3.5</v>
      </c>
      <c r="R47">
        <f>(Q47*AK47+AL47)</f>
        <v>1.9689131230115891</v>
      </c>
      <c r="S47" s="1">
        <v>1</v>
      </c>
      <c r="T47">
        <f>R47*(S47+1)*(S47+1)/(S47*S47+1)</f>
        <v>3.9378262460231781</v>
      </c>
      <c r="U47" s="1">
        <v>38.329360961914062</v>
      </c>
      <c r="V47" s="1">
        <v>36.525043487548828</v>
      </c>
      <c r="W47" s="1">
        <v>38.337291717529297</v>
      </c>
      <c r="X47" s="1">
        <v>399.5355224609375</v>
      </c>
      <c r="Y47" s="1">
        <v>397.73959350585938</v>
      </c>
      <c r="Z47" s="1">
        <v>30.733339309692383</v>
      </c>
      <c r="AA47" s="1">
        <v>37.538799285888672</v>
      </c>
      <c r="AB47" s="1">
        <v>44.331222534179688</v>
      </c>
      <c r="AC47" s="1">
        <v>54.147739410400391</v>
      </c>
      <c r="AD47" s="1">
        <v>400.06887817382812</v>
      </c>
      <c r="AE47" s="1">
        <v>53.760330200195312</v>
      </c>
      <c r="AF47" s="1">
        <v>71.287910461425781</v>
      </c>
      <c r="AG47" s="1">
        <v>97.755035400390625</v>
      </c>
      <c r="AH47" s="1">
        <v>20.339931488037109</v>
      </c>
      <c r="AI47" s="1">
        <v>-0.95380538702011108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>AD47*0.000001/(Q47*0.0001)</f>
        <v>1.1430539376395088</v>
      </c>
      <c r="AR47">
        <f>(AA47-Z47)/(1000-AA47)*AQ47</f>
        <v>8.0824118597897805E-3</v>
      </c>
      <c r="AS47">
        <f>(V47+273.15)</f>
        <v>309.67504348754881</v>
      </c>
      <c r="AT47">
        <f>(U47+273.15)</f>
        <v>311.47936096191404</v>
      </c>
      <c r="AU47">
        <f>(AE47*AM47+AF47*AN47)*AO47</f>
        <v>10.214462609862494</v>
      </c>
      <c r="AV47">
        <f>((AU47+0.00000010773*(AT47^4-AS47^4))-AR47*44100)/(R47*51.4+0.00000043092*AS47^3)</f>
        <v>-2.8327100301776533</v>
      </c>
      <c r="AW47">
        <f>0.61365*EXP(17.502*P47/(240.97+P47))</f>
        <v>6.1432564332449893</v>
      </c>
      <c r="AX47">
        <f>AW47*1000/AG47</f>
        <v>62.843375874021127</v>
      </c>
      <c r="AY47">
        <f>(AX47-AA47)</f>
        <v>25.304576588132456</v>
      </c>
      <c r="AZ47">
        <f>IF(J47,V47,(U47+V47)/2)</f>
        <v>37.427202224731445</v>
      </c>
      <c r="BA47">
        <f>0.61365*EXP(17.502*AZ47/(240.97+AZ47))</f>
        <v>6.4533914023204915</v>
      </c>
      <c r="BB47">
        <f>IF(AY47&lt;&gt;0,(1000-(AX47+AA47)/2)/AY47*AR47,0)</f>
        <v>0.30337384984651783</v>
      </c>
      <c r="BC47">
        <f>AA47*AG47/1000</f>
        <v>3.6696066530802054</v>
      </c>
      <c r="BD47">
        <f>(BA47-BC47)</f>
        <v>2.7837847492402861</v>
      </c>
      <c r="BE47">
        <f>1/(1.6/L47+1.37/T47)</f>
        <v>0.19173201839969159</v>
      </c>
      <c r="BF47">
        <f>M47*AG47*0.001</f>
        <v>37.856005902245059</v>
      </c>
      <c r="BG47">
        <f>M47/Y47</f>
        <v>0.97363645805237553</v>
      </c>
      <c r="BH47">
        <f>(1-AR47*AG47/AW47/L47)*100</f>
        <v>60.872169974175016</v>
      </c>
      <c r="BI47">
        <f>(Y47-K47/(T47/1.35))</f>
        <v>398.13790960367191</v>
      </c>
      <c r="BJ47">
        <f>K47*BH47/100/BI47</f>
        <v>-1.7763800671882404E-3</v>
      </c>
    </row>
    <row r="48" spans="1:62">
      <c r="A48" s="1">
        <v>17</v>
      </c>
      <c r="B48" s="1" t="s">
        <v>133</v>
      </c>
      <c r="C48" s="2">
        <v>40731</v>
      </c>
      <c r="D48" s="1" t="s">
        <v>96</v>
      </c>
      <c r="E48" s="1">
        <v>16</v>
      </c>
      <c r="F48" s="1" t="s">
        <v>2</v>
      </c>
      <c r="G48" s="1" t="s">
        <v>31</v>
      </c>
      <c r="H48" s="1">
        <v>0</v>
      </c>
      <c r="I48" s="1">
        <v>4365</v>
      </c>
      <c r="J48" s="1">
        <v>0</v>
      </c>
      <c r="K48">
        <f>(X48-Y48*(1000-Z48)/(1000-AA48))*AQ48</f>
        <v>17.570077092030093</v>
      </c>
      <c r="L48">
        <f>IF(BB48&lt;&gt;0,1/(1/BB48-1/T48),0)</f>
        <v>0.42706206597651797</v>
      </c>
      <c r="M48">
        <f>((BE48-AR48/2)*Y48-K48)/(BE48+AR48/2)</f>
        <v>288.47605436827149</v>
      </c>
      <c r="N48">
        <f>AR48*1000</f>
        <v>12.580668963452409</v>
      </c>
      <c r="O48">
        <f>(AW48-BC48)</f>
        <v>3.0226543450949563</v>
      </c>
      <c r="P48">
        <f>(V48+AV48*J48)</f>
        <v>39.518215179443359</v>
      </c>
      <c r="Q48" s="1">
        <v>4</v>
      </c>
      <c r="R48">
        <f>(Q48*AK48+AL48)</f>
        <v>1.8591305017471313</v>
      </c>
      <c r="S48" s="1">
        <v>1</v>
      </c>
      <c r="T48">
        <f>R48*(S48+1)*(S48+1)/(S48*S48+1)</f>
        <v>3.7182610034942627</v>
      </c>
      <c r="U48" s="1">
        <v>39.828926086425781</v>
      </c>
      <c r="V48" s="1">
        <v>39.518215179443359</v>
      </c>
      <c r="W48" s="1">
        <v>39.784873962402344</v>
      </c>
      <c r="X48" s="1">
        <v>400.35150146484375</v>
      </c>
      <c r="Y48" s="1">
        <v>378.02877807617188</v>
      </c>
      <c r="Z48" s="1">
        <v>30.952381134033203</v>
      </c>
      <c r="AA48" s="1">
        <v>42.990470886230469</v>
      </c>
      <c r="AB48" s="1">
        <v>41.185844421386719</v>
      </c>
      <c r="AC48" s="1">
        <v>57.203964233398438</v>
      </c>
      <c r="AD48" s="1">
        <v>400.0574951171875</v>
      </c>
      <c r="AE48" s="1">
        <v>1617.681884765625</v>
      </c>
      <c r="AF48" s="1">
        <v>1868.321044921875</v>
      </c>
      <c r="AG48" s="1">
        <v>97.749519348144531</v>
      </c>
      <c r="AH48" s="1">
        <v>20.339931488037109</v>
      </c>
      <c r="AI48" s="1">
        <v>-0.95380538702011108</v>
      </c>
      <c r="AJ48" s="1">
        <v>0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>AD48*0.000001/(Q48*0.0001)</f>
        <v>1.0001437377929687</v>
      </c>
      <c r="AR48">
        <f>(AA48-Z48)/(1000-AA48)*AQ48</f>
        <v>1.258066896345241E-2</v>
      </c>
      <c r="AS48">
        <f>(V48+273.15)</f>
        <v>312.66821517944334</v>
      </c>
      <c r="AT48">
        <f>(U48+273.15)</f>
        <v>312.97892608642576</v>
      </c>
      <c r="AU48">
        <f>(AE48*AM48+AF48*AN48)*AO48</f>
        <v>307.35955424861459</v>
      </c>
      <c r="AV48">
        <f>((AU48+0.00000010773*(AT48^4-AS48^4))-AR48*44100)/(R48*51.4+0.00000043092*AS48^3)</f>
        <v>-2.2380808461471151</v>
      </c>
      <c r="AW48">
        <f>0.61365*EXP(17.502*P48/(240.97+P48))</f>
        <v>7.2249522107743855</v>
      </c>
      <c r="AX48">
        <f>AW48*1000/AG48</f>
        <v>73.912918027167038</v>
      </c>
      <c r="AY48">
        <f>(AX48-AA48)</f>
        <v>30.922447140936569</v>
      </c>
      <c r="AZ48">
        <f>IF(J48,V48,(U48+V48)/2)</f>
        <v>39.67357063293457</v>
      </c>
      <c r="BA48">
        <f>0.61365*EXP(17.502*AZ48/(240.97+AZ48))</f>
        <v>7.285340274912798</v>
      </c>
      <c r="BB48">
        <f>IF(AY48&lt;&gt;0,(1000-(AX48+AA48)/2)/AY48*AR48,0)</f>
        <v>0.38306501070733334</v>
      </c>
      <c r="BC48">
        <f>AA48*AG48/1000</f>
        <v>4.2022978656794292</v>
      </c>
      <c r="BD48">
        <f>(BA48-BC48)</f>
        <v>3.0830424092333688</v>
      </c>
      <c r="BE48">
        <f>1/(1.6/L48+1.37/T48)</f>
        <v>0.24301455634980978</v>
      </c>
      <c r="BF48">
        <f>M48*AG48*0.001</f>
        <v>28.198395657947749</v>
      </c>
      <c r="BG48">
        <f>M48/Y48</f>
        <v>0.76310606784053958</v>
      </c>
      <c r="BH48">
        <f>(1-AR48*AG48/AW48/L48)*100</f>
        <v>60.144121162897733</v>
      </c>
      <c r="BI48">
        <f>(Y48-K48/(T48/1.35))</f>
        <v>371.64955831404382</v>
      </c>
      <c r="BJ48">
        <f>K48*BH48/100/BI48</f>
        <v>2.8433690336087239E-2</v>
      </c>
    </row>
    <row r="49" spans="1:62">
      <c r="A49" s="1">
        <v>26</v>
      </c>
      <c r="B49" s="1" t="s">
        <v>134</v>
      </c>
      <c r="C49" s="2">
        <v>40731</v>
      </c>
      <c r="D49" s="1" t="s">
        <v>96</v>
      </c>
      <c r="E49" s="1">
        <v>5</v>
      </c>
      <c r="F49" s="1" t="s">
        <v>2</v>
      </c>
      <c r="G49" s="1" t="s">
        <v>31</v>
      </c>
      <c r="H49" s="1">
        <v>0</v>
      </c>
      <c r="I49" s="1">
        <v>6229.5</v>
      </c>
      <c r="J49" s="1">
        <v>0</v>
      </c>
      <c r="K49">
        <f>(X49-Y49*(1000-Z49)/(1000-AA49))*AQ49</f>
        <v>15.064444890159738</v>
      </c>
      <c r="L49">
        <f>IF(BB49&lt;&gt;0,1/(1/BB49-1/T49),0)</f>
        <v>0.60435910037920471</v>
      </c>
      <c r="M49">
        <f>((BE49-AR49/2)*Y49-K49)/(BE49+AR49/2)</f>
        <v>313.64416118587212</v>
      </c>
      <c r="N49">
        <f>AR49*1000</f>
        <v>15.928011440628699</v>
      </c>
      <c r="O49">
        <f>(AW49-BC49)</f>
        <v>2.8287489403068244</v>
      </c>
      <c r="P49">
        <f>(V49+AV49*J49)</f>
        <v>40.492832183837891</v>
      </c>
      <c r="Q49" s="1">
        <v>4.5</v>
      </c>
      <c r="R49">
        <f>(Q49*AK49+AL49)</f>
        <v>1.7493478804826736</v>
      </c>
      <c r="S49" s="1">
        <v>1</v>
      </c>
      <c r="T49">
        <f>R49*(S49+1)*(S49+1)/(S49*S49+1)</f>
        <v>3.4986957609653473</v>
      </c>
      <c r="U49" s="1">
        <v>40.896396636962891</v>
      </c>
      <c r="V49" s="1">
        <v>40.492832183837891</v>
      </c>
      <c r="W49" s="1">
        <v>40.834293365478516</v>
      </c>
      <c r="X49" s="1">
        <v>399.80560302734375</v>
      </c>
      <c r="Y49" s="1">
        <v>376.11923217773438</v>
      </c>
      <c r="Z49" s="1">
        <v>31.898229598999023</v>
      </c>
      <c r="AA49" s="1">
        <v>48.939704895019531</v>
      </c>
      <c r="AB49" s="1">
        <v>40.084976196289062</v>
      </c>
      <c r="AC49" s="1">
        <v>61.500179290771484</v>
      </c>
      <c r="AD49" s="1">
        <v>400.01376342773438</v>
      </c>
      <c r="AE49" s="1">
        <v>1684.1075439453125</v>
      </c>
      <c r="AF49" s="1">
        <v>1511.8585205078125</v>
      </c>
      <c r="AG49" s="1">
        <v>97.718978881835938</v>
      </c>
      <c r="AH49" s="1">
        <v>20.339931488037109</v>
      </c>
      <c r="AI49" s="1">
        <v>-0.95380538702011108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>AD49*0.000001/(Q49*0.0001)</f>
        <v>0.88891947428385398</v>
      </c>
      <c r="AR49">
        <f>(AA49-Z49)/(1000-AA49)*AQ49</f>
        <v>1.5928011440628699E-2</v>
      </c>
      <c r="AS49">
        <f>(V49+273.15)</f>
        <v>313.64283218383787</v>
      </c>
      <c r="AT49">
        <f>(U49+273.15)</f>
        <v>314.04639663696287</v>
      </c>
      <c r="AU49">
        <f>(AE49*AM49+AF49*AN49)*AO49</f>
        <v>319.9804293343841</v>
      </c>
      <c r="AV49">
        <f>((AU49+0.00000010773*(AT49^4-AS49^4))-AR49*44100)/(R49*51.4+0.00000043092*AS49^3)</f>
        <v>-3.6533467745379489</v>
      </c>
      <c r="AW49">
        <f>0.61365*EXP(17.502*P49/(240.97+P49))</f>
        <v>7.6110869294265209</v>
      </c>
      <c r="AX49">
        <f>AW49*1000/AG49</f>
        <v>77.887499608750772</v>
      </c>
      <c r="AY49">
        <f>(AX49-AA49)</f>
        <v>28.947794713731241</v>
      </c>
      <c r="AZ49">
        <f>IF(J49,V49,(U49+V49)/2)</f>
        <v>40.694614410400391</v>
      </c>
      <c r="BA49">
        <f>0.61365*EXP(17.502*AZ49/(240.97+AZ49))</f>
        <v>7.6932279226050051</v>
      </c>
      <c r="BB49">
        <f>IF(AY49&lt;&gt;0,(1000-(AX49+AA49)/2)/AY49*AR49,0)</f>
        <v>0.51534008051373037</v>
      </c>
      <c r="BC49">
        <f>AA49*AG49/1000</f>
        <v>4.7823379891196964</v>
      </c>
      <c r="BD49">
        <f>(BA49-BC49)</f>
        <v>2.9108899334853087</v>
      </c>
      <c r="BE49">
        <f>1/(1.6/L49+1.37/T49)</f>
        <v>0.32905484018175363</v>
      </c>
      <c r="BF49">
        <f>M49*AG49*0.001</f>
        <v>30.648987163333388</v>
      </c>
      <c r="BG49">
        <f>M49/Y49</f>
        <v>0.83389556915201879</v>
      </c>
      <c r="BH49">
        <f>(1-AR49*AG49/AW49/L49)*100</f>
        <v>66.162464000381789</v>
      </c>
      <c r="BI49">
        <f>(Y49-K49/(T49/1.35))</f>
        <v>370.30649452028678</v>
      </c>
      <c r="BJ49">
        <f>K49*BH49/100/BI49</f>
        <v>2.6915563390863671E-2</v>
      </c>
    </row>
    <row r="50" spans="1:62">
      <c r="A50" s="1">
        <v>27</v>
      </c>
      <c r="B50" s="1" t="s">
        <v>135</v>
      </c>
      <c r="C50" s="2">
        <v>40731</v>
      </c>
      <c r="D50" s="1" t="s">
        <v>96</v>
      </c>
      <c r="E50" s="1">
        <v>5</v>
      </c>
      <c r="F50" s="1" t="s">
        <v>5</v>
      </c>
      <c r="G50" s="1" t="s">
        <v>31</v>
      </c>
      <c r="H50" s="1">
        <v>0</v>
      </c>
      <c r="I50" s="1">
        <v>6379.5</v>
      </c>
      <c r="J50" s="1">
        <v>0</v>
      </c>
      <c r="K50">
        <f>(X50-Y50*(1000-Z50)/(1000-AA50))*AQ50</f>
        <v>-6.1055027307952763</v>
      </c>
      <c r="L50">
        <f>IF(BB50&lt;&gt;0,1/(1/BB50-1/T50),0)</f>
        <v>0.49182450919933174</v>
      </c>
      <c r="M50">
        <f>((BE50-AR50/2)*Y50-K50)/(BE50+AR50/2)</f>
        <v>404.40675653407459</v>
      </c>
      <c r="N50">
        <f>AR50*1000</f>
        <v>12.380569582319303</v>
      </c>
      <c r="O50">
        <f>(AW50-BC50)</f>
        <v>2.6023753292784355</v>
      </c>
      <c r="P50">
        <f>(V50+AV50*J50)</f>
        <v>37.764625549316406</v>
      </c>
      <c r="Q50" s="1">
        <v>3</v>
      </c>
      <c r="R50">
        <f>(Q50*AK50+AL50)</f>
        <v>2.0786957442760468</v>
      </c>
      <c r="S50" s="1">
        <v>1</v>
      </c>
      <c r="T50">
        <f>R50*(S50+1)*(S50+1)/(S50*S50+1)</f>
        <v>4.1573914885520935</v>
      </c>
      <c r="U50" s="1">
        <v>40.955661773681641</v>
      </c>
      <c r="V50" s="1">
        <v>37.764625549316406</v>
      </c>
      <c r="W50" s="1">
        <v>40.953784942626953</v>
      </c>
      <c r="X50" s="1">
        <v>399.51968383789062</v>
      </c>
      <c r="Y50" s="1">
        <v>400.38107299804688</v>
      </c>
      <c r="Z50" s="1">
        <v>31.724735260009766</v>
      </c>
      <c r="AA50" s="1">
        <v>40.632575988769531</v>
      </c>
      <c r="AB50" s="1">
        <v>39.740570068359375</v>
      </c>
      <c r="AC50" s="1">
        <v>50.899139404296875</v>
      </c>
      <c r="AD50" s="1">
        <v>400.01327514648438</v>
      </c>
      <c r="AE50" s="1">
        <v>12.722613334655762</v>
      </c>
      <c r="AF50" s="1">
        <v>22.225496292114258</v>
      </c>
      <c r="AG50" s="1">
        <v>97.716056823730469</v>
      </c>
      <c r="AH50" s="1">
        <v>20.339931488037109</v>
      </c>
      <c r="AI50" s="1">
        <v>-0.95380538702011108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>AD50*0.000001/(Q50*0.0001)</f>
        <v>1.3333775838216144</v>
      </c>
      <c r="AR50">
        <f>(AA50-Z50)/(1000-AA50)*AQ50</f>
        <v>1.2380569582319303E-2</v>
      </c>
      <c r="AS50">
        <f>(V50+273.15)</f>
        <v>310.91462554931638</v>
      </c>
      <c r="AT50">
        <f>(U50+273.15)</f>
        <v>314.10566177368162</v>
      </c>
      <c r="AU50">
        <f>(AE50*AM50+AF50*AN50)*AO50</f>
        <v>2.4172965032515208</v>
      </c>
      <c r="AV50">
        <f>((AU50+0.00000010773*(AT50^4-AS50^4))-AR50*44100)/(R50*51.4+0.00000043092*AS50^3)</f>
        <v>-4.1870726378154481</v>
      </c>
      <c r="AW50">
        <f>0.61365*EXP(17.502*P50/(240.97+P50))</f>
        <v>6.5728304334915855</v>
      </c>
      <c r="AX50">
        <f>AW50*1000/AG50</f>
        <v>67.264589333033399</v>
      </c>
      <c r="AY50">
        <f>(AX50-AA50)</f>
        <v>26.632013344263868</v>
      </c>
      <c r="AZ50">
        <f>IF(J50,V50,(U50+V50)/2)</f>
        <v>39.360143661499023</v>
      </c>
      <c r="BA50">
        <f>0.61365*EXP(17.502*AZ50/(240.97+AZ50))</f>
        <v>7.1639542866170016</v>
      </c>
      <c r="BB50">
        <f>IF(AY50&lt;&gt;0,(1000-(AX50+AA50)/2)/AY50*AR50,0)</f>
        <v>0.43979609237246176</v>
      </c>
      <c r="BC50">
        <f>AA50*AG50/1000</f>
        <v>3.97045510421315</v>
      </c>
      <c r="BD50">
        <f>(BA50-BC50)</f>
        <v>3.1934991824038517</v>
      </c>
      <c r="BE50">
        <f>1/(1.6/L50+1.37/T50)</f>
        <v>0.27911703924967812</v>
      </c>
      <c r="BF50">
        <f>M50*AG50*0.001</f>
        <v>39.517033601384163</v>
      </c>
      <c r="BG50">
        <f>M50/Y50</f>
        <v>1.0100546299701019</v>
      </c>
      <c r="BH50">
        <f>(1-AR50*AG50/AW50/L50)*100</f>
        <v>62.576537829978754</v>
      </c>
      <c r="BI50">
        <f>(Y50-K50/(T50/1.35))</f>
        <v>402.36366922678076</v>
      </c>
      <c r="BJ50">
        <f>K50*BH50/100/BI50</f>
        <v>-9.4954204821437616E-3</v>
      </c>
    </row>
    <row r="51" spans="1:62">
      <c r="A51" s="1">
        <v>4</v>
      </c>
      <c r="B51" s="1" t="s">
        <v>146</v>
      </c>
      <c r="C51" s="2">
        <v>40745</v>
      </c>
      <c r="D51" s="1" t="s">
        <v>147</v>
      </c>
      <c r="E51" s="1">
        <v>55</v>
      </c>
      <c r="F51" s="1" t="s">
        <v>2</v>
      </c>
      <c r="G51" s="1" t="s">
        <v>3</v>
      </c>
      <c r="H51" s="1">
        <v>0</v>
      </c>
      <c r="I51" s="1">
        <v>2093.5</v>
      </c>
      <c r="J51" s="1">
        <v>0</v>
      </c>
      <c r="K51">
        <f>(X51-Y51*(1000-Z51)/(1000-AA51))*AQ51</f>
        <v>29.622804641143556</v>
      </c>
      <c r="L51">
        <f>IF(BB51&lt;&gt;0,1/(1/BB51-1/T51),0)</f>
        <v>0.5504785548332739</v>
      </c>
      <c r="M51">
        <f>((BE51-AR51/2)*Y51-K51)/(BE51+AR51/2)</f>
        <v>279.83436439988645</v>
      </c>
      <c r="N51">
        <f>AR51*1000</f>
        <v>11.786298053901906</v>
      </c>
      <c r="O51">
        <f>(AW51-BC51)</f>
        <v>2.2298656993065107</v>
      </c>
      <c r="P51">
        <f>(V51+AV51*J51)</f>
        <v>33.532150268554688</v>
      </c>
      <c r="Q51" s="1">
        <v>1.5</v>
      </c>
      <c r="R51">
        <f>(Q51*AK51+AL51)</f>
        <v>2.4080436080694199</v>
      </c>
      <c r="S51" s="1">
        <v>1</v>
      </c>
      <c r="T51">
        <f>R51*(S51+1)*(S51+1)/(S51*S51+1)</f>
        <v>4.8160872161388397</v>
      </c>
      <c r="U51" s="1">
        <v>33.415977478027344</v>
      </c>
      <c r="V51" s="1">
        <v>33.532150268554688</v>
      </c>
      <c r="W51" s="1">
        <v>33.39129638671875</v>
      </c>
      <c r="X51" s="1">
        <v>399.71435546875</v>
      </c>
      <c r="Y51" s="1">
        <v>386.8995361328125</v>
      </c>
      <c r="Z51" s="1">
        <v>26.21527099609375</v>
      </c>
      <c r="AA51" s="1">
        <v>30.499069213867188</v>
      </c>
      <c r="AB51" s="1">
        <v>49.452461242675781</v>
      </c>
      <c r="AC51" s="1">
        <v>57.533416748046875</v>
      </c>
      <c r="AD51" s="1">
        <v>400.11782836914062</v>
      </c>
      <c r="AE51" s="1">
        <v>546.2789306640625</v>
      </c>
      <c r="AF51" s="1">
        <v>1114.286376953125</v>
      </c>
      <c r="AG51" s="1">
        <v>97.553184509277344</v>
      </c>
      <c r="AH51" s="1">
        <v>24.198520660400391</v>
      </c>
      <c r="AI51" s="1">
        <v>-0.59366589784622192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>AD51*0.000001/(Q51*0.0001)</f>
        <v>2.6674521891276037</v>
      </c>
      <c r="AR51">
        <f>(AA51-Z51)/(1000-AA51)*AQ51</f>
        <v>1.1786298053901906E-2</v>
      </c>
      <c r="AS51">
        <f>(V51+273.15)</f>
        <v>306.68215026855466</v>
      </c>
      <c r="AT51">
        <f>(U51+273.15)</f>
        <v>306.56597747802732</v>
      </c>
      <c r="AU51">
        <f>(AE51*AM51+AF51*AN51)*AO51</f>
        <v>103.79299552374141</v>
      </c>
      <c r="AV51">
        <f>((AU51+0.00000010773*(AT51^4-AS51^4))-AR51*44100)/(R51*51.4+0.00000043092*AS51^3)</f>
        <v>-3.0647295648906723</v>
      </c>
      <c r="AW51">
        <f>0.61365*EXP(17.502*P51/(240.97+P51))</f>
        <v>5.2051470256881167</v>
      </c>
      <c r="AX51">
        <f>AW51*1000/AG51</f>
        <v>53.35701803966333</v>
      </c>
      <c r="AY51">
        <f>(AX51-AA51)</f>
        <v>22.857948825796143</v>
      </c>
      <c r="AZ51">
        <f>IF(J51,V51,(U51+V51)/2)</f>
        <v>33.474063873291016</v>
      </c>
      <c r="BA51">
        <f>0.61365*EXP(17.502*AZ51/(240.97+AZ51))</f>
        <v>5.1882483542888966</v>
      </c>
      <c r="BB51">
        <f>IF(AY51&lt;&gt;0,(1000-(AX51+AA51)/2)/AY51*AR51,0)</f>
        <v>0.49401290207440751</v>
      </c>
      <c r="BC51">
        <f>AA51*AG51/1000</f>
        <v>2.975281326381606</v>
      </c>
      <c r="BD51">
        <f>(BA51-BC51)</f>
        <v>2.2129670279072906</v>
      </c>
      <c r="BE51">
        <f>1/(1.6/L51+1.37/T51)</f>
        <v>0.31337891057605904</v>
      </c>
      <c r="BF51">
        <f>M51*AG51*0.001</f>
        <v>27.298733382338476</v>
      </c>
      <c r="BG51">
        <f>M51/Y51</f>
        <v>0.72327397235189916</v>
      </c>
      <c r="BH51">
        <f>(1-AR51*AG51/AW51/L51)*100</f>
        <v>59.872189442750098</v>
      </c>
      <c r="BI51">
        <f>(Y51-K51/(T51/1.35))</f>
        <v>378.59595181823994</v>
      </c>
      <c r="BJ51">
        <f>K51*BH51/100/BI51</f>
        <v>4.684630574580477E-2</v>
      </c>
    </row>
    <row r="52" spans="1:62">
      <c r="A52" s="1">
        <v>5</v>
      </c>
      <c r="B52" s="1" t="s">
        <v>148</v>
      </c>
      <c r="C52" s="2">
        <v>40745</v>
      </c>
      <c r="D52" s="1" t="s">
        <v>147</v>
      </c>
      <c r="E52" s="1">
        <v>55</v>
      </c>
      <c r="F52" s="1" t="s">
        <v>5</v>
      </c>
      <c r="G52" s="1" t="s">
        <v>3</v>
      </c>
      <c r="H52" s="1">
        <v>0</v>
      </c>
      <c r="I52" s="1">
        <v>2207.5</v>
      </c>
      <c r="J52" s="1">
        <v>0</v>
      </c>
      <c r="K52">
        <f>(X52-Y52*(1000-Z52)/(1000-AA52))*AQ52</f>
        <v>-6.4065068889232561</v>
      </c>
      <c r="L52">
        <f>IF(BB52&lt;&gt;0,1/(1/BB52-1/T52),0)</f>
        <v>2.908019227863106E-2</v>
      </c>
      <c r="M52">
        <f>((BE52-AR52/2)*Y52-K52)/(BE52+AR52/2)</f>
        <v>737.12176498256963</v>
      </c>
      <c r="N52">
        <f>AR52*1000</f>
        <v>0.68112848898551526</v>
      </c>
      <c r="O52">
        <f>(AW52-BC52)</f>
        <v>2.212776022931942</v>
      </c>
      <c r="P52">
        <f>(V52+AV52*J52)</f>
        <v>32.253860473632812</v>
      </c>
      <c r="Q52" s="1">
        <v>3</v>
      </c>
      <c r="R52">
        <f>(Q52*AK52+AL52)</f>
        <v>2.0786957442760468</v>
      </c>
      <c r="S52" s="1">
        <v>1</v>
      </c>
      <c r="T52">
        <f>R52*(S52+1)*(S52+1)/(S52*S52+1)</f>
        <v>4.1573914885520935</v>
      </c>
      <c r="U52" s="1">
        <v>33.638145446777344</v>
      </c>
      <c r="V52" s="1">
        <v>32.253860473632812</v>
      </c>
      <c r="W52" s="1">
        <v>33.68414306640625</v>
      </c>
      <c r="X52" s="1">
        <v>399.43600463867188</v>
      </c>
      <c r="Y52" s="1">
        <v>404.03384399414062</v>
      </c>
      <c r="Z52" s="1">
        <v>26.476242065429688</v>
      </c>
      <c r="AA52" s="1">
        <v>26.973239898681641</v>
      </c>
      <c r="AB52" s="1">
        <v>49.327968597412109</v>
      </c>
      <c r="AC52" s="1">
        <v>50.253925323486328</v>
      </c>
      <c r="AD52" s="1">
        <v>400.05581665039062</v>
      </c>
      <c r="AE52" s="1">
        <v>17.526763916015625</v>
      </c>
      <c r="AF52" s="1">
        <v>26.756492614746094</v>
      </c>
      <c r="AG52" s="1">
        <v>97.554069519042969</v>
      </c>
      <c r="AH52" s="1">
        <v>24.198520660400391</v>
      </c>
      <c r="AI52" s="1">
        <v>-0.59366589784622192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>AD52*0.000001/(Q52*0.0001)</f>
        <v>1.3335193888346353</v>
      </c>
      <c r="AR52">
        <f>(AA52-Z52)/(1000-AA52)*AQ52</f>
        <v>6.811284889855153E-4</v>
      </c>
      <c r="AS52">
        <f>(V52+273.15)</f>
        <v>305.40386047363279</v>
      </c>
      <c r="AT52">
        <f>(U52+273.15)</f>
        <v>306.78814544677732</v>
      </c>
      <c r="AU52">
        <f>(AE52*AM52+AF52*AN52)*AO52</f>
        <v>3.3300851022559073</v>
      </c>
      <c r="AV52">
        <f>((AU52+0.00000010773*(AT52^4-AS52^4))-AR52*44100)/(R52*51.4+0.00000043092*AS52^3)</f>
        <v>-8.0589000533762042E-2</v>
      </c>
      <c r="AW52">
        <f>0.61365*EXP(17.502*P52/(240.97+P52))</f>
        <v>4.8441253431617541</v>
      </c>
      <c r="AX52">
        <f>AW52*1000/AG52</f>
        <v>49.655799773849111</v>
      </c>
      <c r="AY52">
        <f>(AX52-AA52)</f>
        <v>22.68255987516747</v>
      </c>
      <c r="AZ52">
        <f>IF(J52,V52,(U52+V52)/2)</f>
        <v>32.946002960205078</v>
      </c>
      <c r="BA52">
        <f>0.61365*EXP(17.502*AZ52/(240.97+AZ52))</f>
        <v>5.036799145537894</v>
      </c>
      <c r="BB52">
        <f>IF(AY52&lt;&gt;0,(1000-(AX52+AA52)/2)/AY52*AR52,0)</f>
        <v>2.8878194594797606E-2</v>
      </c>
      <c r="BC52">
        <f>AA52*AG52/1000</f>
        <v>2.6313493202298122</v>
      </c>
      <c r="BD52">
        <f>(BA52-BC52)</f>
        <v>2.4054498253080818</v>
      </c>
      <c r="BE52">
        <f>1/(1.6/L52+1.37/T52)</f>
        <v>1.8066911802882467E-2</v>
      </c>
      <c r="BF52">
        <f>M52*AG52*0.001</f>
        <v>71.909227905109248</v>
      </c>
      <c r="BG52">
        <f>M52/Y52</f>
        <v>1.8244059895964049</v>
      </c>
      <c r="BH52">
        <f>(1-AR52*AG52/AW52/L52)*100</f>
        <v>52.830443753016219</v>
      </c>
      <c r="BI52">
        <f>(Y52-K52/(T52/1.35))</f>
        <v>406.11418315004209</v>
      </c>
      <c r="BJ52">
        <f>K52*BH52/100/BI52</f>
        <v>-8.3340748954715722E-3</v>
      </c>
    </row>
    <row r="53" spans="1:62">
      <c r="A53" s="1">
        <v>16</v>
      </c>
      <c r="B53" s="1" t="s">
        <v>149</v>
      </c>
      <c r="C53" s="2">
        <v>40745</v>
      </c>
      <c r="D53" s="1" t="s">
        <v>147</v>
      </c>
      <c r="E53" s="1">
        <v>19</v>
      </c>
      <c r="F53" s="1" t="s">
        <v>2</v>
      </c>
      <c r="G53" s="1" t="s">
        <v>52</v>
      </c>
      <c r="H53" s="1">
        <v>0</v>
      </c>
      <c r="I53" s="1">
        <v>5651.5</v>
      </c>
      <c r="J53" s="1">
        <v>0</v>
      </c>
      <c r="K53">
        <f>(X53-Y53*(1000-Z53)/(1000-AA53))*AQ53</f>
        <v>7.8464732685266796</v>
      </c>
      <c r="L53">
        <f>IF(BB53&lt;&gt;0,1/(1/BB53-1/T53),0)</f>
        <v>0.30543067580010969</v>
      </c>
      <c r="M53">
        <f>((BE53-AR53/2)*Y53-K53)/(BE53+AR53/2)</f>
        <v>331.23285713938088</v>
      </c>
      <c r="N53">
        <f>AR53*1000</f>
        <v>8.5838875439022093</v>
      </c>
      <c r="O53">
        <f>(AW53-BC53)</f>
        <v>2.802907294769525</v>
      </c>
      <c r="P53">
        <f>(V53+AV53*J53)</f>
        <v>36.337009429931641</v>
      </c>
      <c r="Q53" s="1">
        <v>3</v>
      </c>
      <c r="R53">
        <f>(Q53*AK53+AL53)</f>
        <v>2.0786957442760468</v>
      </c>
      <c r="S53" s="1">
        <v>1</v>
      </c>
      <c r="T53">
        <f>R53*(S53+1)*(S53+1)/(S53*S53+1)</f>
        <v>4.1573914885520935</v>
      </c>
      <c r="U53" s="1">
        <v>36.455326080322266</v>
      </c>
      <c r="V53" s="1">
        <v>36.337009429931641</v>
      </c>
      <c r="W53" s="1">
        <v>36.3671875</v>
      </c>
      <c r="X53" s="1">
        <v>400.61932373046875</v>
      </c>
      <c r="Y53" s="1">
        <v>392.21096801757812</v>
      </c>
      <c r="Z53" s="1">
        <v>27.363838195800781</v>
      </c>
      <c r="AA53" s="1">
        <v>33.584415435791016</v>
      </c>
      <c r="AB53" s="1">
        <v>43.633907318115234</v>
      </c>
      <c r="AC53" s="1">
        <v>53.553131103515625</v>
      </c>
      <c r="AD53" s="1">
        <v>400.07232666015625</v>
      </c>
      <c r="AE53" s="1">
        <v>1343.2532958984375</v>
      </c>
      <c r="AF53" s="1">
        <v>1342.9586181640625</v>
      </c>
      <c r="AG53" s="1">
        <v>97.58587646484375</v>
      </c>
      <c r="AH53" s="1">
        <v>24.198520660400391</v>
      </c>
      <c r="AI53" s="1">
        <v>-0.59366589784622192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>AD53*0.000001/(Q53*0.0001)</f>
        <v>1.3335744222005206</v>
      </c>
      <c r="AR53">
        <f>(AA53-Z53)/(1000-AA53)*AQ53</f>
        <v>8.5838875439022098E-3</v>
      </c>
      <c r="AS53">
        <f>(V53+273.15)</f>
        <v>309.48700942993162</v>
      </c>
      <c r="AT53">
        <f>(U53+273.15)</f>
        <v>309.60532608032224</v>
      </c>
      <c r="AU53">
        <f>(AE53*AM53+AF53*AN53)*AO53</f>
        <v>255.2181230181377</v>
      </c>
      <c r="AV53">
        <f>((AU53+0.00000010773*(AT53^4-AS53^4))-AR53*44100)/(R53*51.4+0.00000043092*AS53^3)</f>
        <v>-1.0183935093912631</v>
      </c>
      <c r="AW53">
        <f>0.61365*EXP(17.502*P53/(240.97+P53))</f>
        <v>6.0802719106306187</v>
      </c>
      <c r="AX53">
        <f>AW53*1000/AG53</f>
        <v>62.306884263329799</v>
      </c>
      <c r="AY53">
        <f>(AX53-AA53)</f>
        <v>28.722468827538783</v>
      </c>
      <c r="AZ53">
        <f>IF(J53,V53,(U53+V53)/2)</f>
        <v>36.396167755126953</v>
      </c>
      <c r="BA53">
        <f>0.61365*EXP(17.502*AZ53/(240.97+AZ53))</f>
        <v>6.1000270348638637</v>
      </c>
      <c r="BB53">
        <f>IF(AY53&lt;&gt;0,(1000-(AX53+AA53)/2)/AY53*AR53,0)</f>
        <v>0.28452733385991996</v>
      </c>
      <c r="BC53">
        <f>AA53*AG53/1000</f>
        <v>3.2773646158610936</v>
      </c>
      <c r="BD53">
        <f>(BA53-BC53)</f>
        <v>2.82266241900277</v>
      </c>
      <c r="BE53">
        <f>1/(1.6/L53+1.37/T53)</f>
        <v>0.17959647044725474</v>
      </c>
      <c r="BF53">
        <f>M53*AG53*0.001</f>
        <v>32.323648677900863</v>
      </c>
      <c r="BG53">
        <f>M53/Y53</f>
        <v>0.84452726759169994</v>
      </c>
      <c r="BH53">
        <f>(1-AR53*AG53/AW53/L53)*100</f>
        <v>54.893894439022063</v>
      </c>
      <c r="BI53">
        <f>(Y53-K53/(T53/1.35))</f>
        <v>389.66303887939631</v>
      </c>
      <c r="BJ53">
        <f>K53*BH53/100/BI53</f>
        <v>1.1053742139870345E-2</v>
      </c>
    </row>
    <row r="54" spans="1:62">
      <c r="A54" s="1">
        <v>17</v>
      </c>
      <c r="B54" s="1" t="s">
        <v>150</v>
      </c>
      <c r="C54" s="2">
        <v>40745</v>
      </c>
      <c r="D54" s="1" t="s">
        <v>147</v>
      </c>
      <c r="E54" s="1">
        <v>19</v>
      </c>
      <c r="F54" s="1" t="s">
        <v>5</v>
      </c>
      <c r="G54" s="1" t="s">
        <v>52</v>
      </c>
      <c r="H54" s="1">
        <v>0</v>
      </c>
      <c r="I54" s="1">
        <v>5791.5</v>
      </c>
      <c r="J54" s="1">
        <v>0</v>
      </c>
      <c r="K54">
        <f>(X54-Y54*(1000-Z54)/(1000-AA54))*AQ54</f>
        <v>0.51403037474706847</v>
      </c>
      <c r="L54">
        <f>IF(BB54&lt;&gt;0,1/(1/BB54-1/T54),0)</f>
        <v>0.2403374696258698</v>
      </c>
      <c r="M54">
        <f>((BE54-AR54/2)*Y54-K54)/(BE54+AR54/2)</f>
        <v>374.6974725606222</v>
      </c>
      <c r="N54">
        <f>AR54*1000</f>
        <v>7.5919389095769141</v>
      </c>
      <c r="O54">
        <f>(AW54-BC54)</f>
        <v>3.091485825128653</v>
      </c>
      <c r="P54">
        <f>(V54+AV54*J54)</f>
        <v>36.485515594482422</v>
      </c>
      <c r="Q54" s="1">
        <v>2</v>
      </c>
      <c r="R54">
        <f>(Q54*AK54+AL54)</f>
        <v>2.2982609868049622</v>
      </c>
      <c r="S54" s="1">
        <v>1</v>
      </c>
      <c r="T54">
        <f>R54*(S54+1)*(S54+1)/(S54*S54+1)</f>
        <v>4.5965219736099243</v>
      </c>
      <c r="U54" s="1">
        <v>36.805469512939453</v>
      </c>
      <c r="V54" s="1">
        <v>36.485515594482422</v>
      </c>
      <c r="W54" s="1">
        <v>36.752254486083984</v>
      </c>
      <c r="X54" s="1">
        <v>400.46218872070312</v>
      </c>
      <c r="Y54" s="1">
        <v>398.6920166015625</v>
      </c>
      <c r="Z54" s="1">
        <v>27.458511352539062</v>
      </c>
      <c r="AA54" s="1">
        <v>31.135738372802734</v>
      </c>
      <c r="AB54" s="1">
        <v>42.954879760742188</v>
      </c>
      <c r="AC54" s="1">
        <v>48.707370758056641</v>
      </c>
      <c r="AD54" s="1">
        <v>400.06005859375</v>
      </c>
      <c r="AE54" s="1">
        <v>43.360561370849609</v>
      </c>
      <c r="AF54" s="1">
        <v>65.2781982421875</v>
      </c>
      <c r="AG54" s="1">
        <v>97.588287353515625</v>
      </c>
      <c r="AH54" s="1">
        <v>24.198520660400391</v>
      </c>
      <c r="AI54" s="1">
        <v>-0.59366589784622192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>AD54*0.000001/(Q54*0.0001)</f>
        <v>2.0003002929687499</v>
      </c>
      <c r="AR54">
        <f>(AA54-Z54)/(1000-AA54)*AQ54</f>
        <v>7.5919389095769141E-3</v>
      </c>
      <c r="AS54">
        <f>(V54+273.15)</f>
        <v>309.6355155944824</v>
      </c>
      <c r="AT54">
        <f>(U54+273.15)</f>
        <v>309.95546951293943</v>
      </c>
      <c r="AU54">
        <f>(AE54*AM54+AF54*AN54)*AO54</f>
        <v>8.2385065570817915</v>
      </c>
      <c r="AV54">
        <f>((AU54+0.00000010773*(AT54^4-AS54^4))-AR54*44100)/(R54*51.4+0.00000043092*AS54^3)</f>
        <v>-2.46302703167173</v>
      </c>
      <c r="AW54">
        <f>0.61365*EXP(17.502*P54/(240.97+P54))</f>
        <v>6.1299692084176094</v>
      </c>
      <c r="AX54">
        <f>AW54*1000/AG54</f>
        <v>62.814599729695708</v>
      </c>
      <c r="AY54">
        <f>(AX54-AA54)</f>
        <v>31.678861356892973</v>
      </c>
      <c r="AZ54">
        <f>IF(J54,V54,(U54+V54)/2)</f>
        <v>36.645492553710938</v>
      </c>
      <c r="BA54">
        <f>0.61365*EXP(17.502*AZ54/(240.97+AZ54))</f>
        <v>6.1838995014350298</v>
      </c>
      <c r="BB54">
        <f>IF(AY54&lt;&gt;0,(1000-(AX54+AA54)/2)/AY54*AR54,0)</f>
        <v>0.22839540267435965</v>
      </c>
      <c r="BC54">
        <f>AA54*AG54/1000</f>
        <v>3.0384833832889564</v>
      </c>
      <c r="BD54">
        <f>(BA54-BC54)</f>
        <v>3.1454161181460734</v>
      </c>
      <c r="BE54">
        <f>1/(1.6/L54+1.37/T54)</f>
        <v>0.14377406990418398</v>
      </c>
      <c r="BF54">
        <f>M54*AG54*0.001</f>
        <v>36.566084622882038</v>
      </c>
      <c r="BG54">
        <f>M54/Y54</f>
        <v>0.93981684347364414</v>
      </c>
      <c r="BH54">
        <f>(1-AR54*AG54/AW54/L54)*100</f>
        <v>49.711275135393485</v>
      </c>
      <c r="BI54">
        <f>(Y54-K54/(T54/1.35))</f>
        <v>398.54104571316196</v>
      </c>
      <c r="BJ54">
        <f>K54*BH54/100/BI54</f>
        <v>6.4116621517052038E-4</v>
      </c>
    </row>
    <row r="55" spans="1:62">
      <c r="A55" s="1">
        <v>6</v>
      </c>
      <c r="B55" s="1" t="s">
        <v>151</v>
      </c>
      <c r="C55" s="2">
        <v>40745</v>
      </c>
      <c r="D55" s="1" t="s">
        <v>147</v>
      </c>
      <c r="E55" s="1">
        <v>55</v>
      </c>
      <c r="F55" s="1" t="s">
        <v>2</v>
      </c>
      <c r="G55" s="1" t="s">
        <v>19</v>
      </c>
      <c r="H55" s="1">
        <v>0</v>
      </c>
      <c r="I55" s="1">
        <v>2395.5</v>
      </c>
      <c r="J55" s="1">
        <v>0</v>
      </c>
      <c r="K55">
        <f>(X55-Y55*(1000-Z55)/(1000-AA55))*AQ55</f>
        <v>16.917905077732009</v>
      </c>
      <c r="L55">
        <f>IF(BB55&lt;&gt;0,1/(1/BB55-1/T55),0)</f>
        <v>0.48721981235868767</v>
      </c>
      <c r="M55">
        <f>((BE55-AR55/2)*Y55-K55)/(BE55+AR55/2)</f>
        <v>317.2216665218528</v>
      </c>
      <c r="N55">
        <f>AR55*1000</f>
        <v>10.917983607692388</v>
      </c>
      <c r="O55">
        <f>(AW55-BC55)</f>
        <v>2.3045702547178912</v>
      </c>
      <c r="P55">
        <f>(V55+AV55*J55)</f>
        <v>33.897331237792969</v>
      </c>
      <c r="Q55" s="1">
        <v>1.5</v>
      </c>
      <c r="R55">
        <f>(Q55*AK55+AL55)</f>
        <v>2.4080436080694199</v>
      </c>
      <c r="S55" s="1">
        <v>1</v>
      </c>
      <c r="T55">
        <f>R55*(S55+1)*(S55+1)/(S55*S55+1)</f>
        <v>4.8160872161388397</v>
      </c>
      <c r="U55" s="1">
        <v>34.177291870117188</v>
      </c>
      <c r="V55" s="1">
        <v>33.897331237792969</v>
      </c>
      <c r="W55" s="1">
        <v>34.169883728027344</v>
      </c>
      <c r="X55" s="1">
        <v>399.34027099609375</v>
      </c>
      <c r="Y55" s="1">
        <v>391.39532470703125</v>
      </c>
      <c r="Z55" s="1">
        <v>26.866081237792969</v>
      </c>
      <c r="AA55" s="1">
        <v>30.833219528198242</v>
      </c>
      <c r="AB55" s="1">
        <v>48.570568084716797</v>
      </c>
      <c r="AC55" s="1">
        <v>55.742668151855469</v>
      </c>
      <c r="AD55" s="1">
        <v>400.08740234375</v>
      </c>
      <c r="AE55" s="1">
        <v>167.93284606933594</v>
      </c>
      <c r="AF55" s="1">
        <v>1045.775390625</v>
      </c>
      <c r="AG55" s="1">
        <v>97.554428100585938</v>
      </c>
      <c r="AH55" s="1">
        <v>24.198520660400391</v>
      </c>
      <c r="AI55" s="1">
        <v>-0.59366589784622192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>AD55*0.000001/(Q55*0.0001)</f>
        <v>2.6672493489583329</v>
      </c>
      <c r="AR55">
        <f>(AA55-Z55)/(1000-AA55)*AQ55</f>
        <v>1.0917983607692389E-2</v>
      </c>
      <c r="AS55">
        <f>(V55+273.15)</f>
        <v>307.04733123779295</v>
      </c>
      <c r="AT55">
        <f>(U55+273.15)</f>
        <v>307.32729187011716</v>
      </c>
      <c r="AU55">
        <f>(AE55*AM55+AF55*AN55)*AO55</f>
        <v>31.907240352790723</v>
      </c>
      <c r="AV55">
        <f>((AU55+0.00000010773*(AT55^4-AS55^4))-AR55*44100)/(R55*51.4+0.00000043092*AS55^3)</f>
        <v>-3.2740293708687833</v>
      </c>
      <c r="AW55">
        <f>0.61365*EXP(17.502*P55/(240.97+P55))</f>
        <v>5.3124873522910887</v>
      </c>
      <c r="AX55">
        <f>AW55*1000/AG55</f>
        <v>54.456650053993606</v>
      </c>
      <c r="AY55">
        <f>(AX55-AA55)</f>
        <v>23.623430525795364</v>
      </c>
      <c r="AZ55">
        <f>IF(J55,V55,(U55+V55)/2)</f>
        <v>34.037311553955078</v>
      </c>
      <c r="BA55">
        <f>0.61365*EXP(17.502*AZ55/(240.97+AZ55))</f>
        <v>5.3541402472193838</v>
      </c>
      <c r="BB55">
        <f>IF(AY55&lt;&gt;0,(1000-(AX55+AA55)/2)/AY55*AR55,0)</f>
        <v>0.44245846924216675</v>
      </c>
      <c r="BC55">
        <f>AA55*AG55/1000</f>
        <v>3.0079170975731975</v>
      </c>
      <c r="BD55">
        <f>(BA55-BC55)</f>
        <v>2.3462231496461863</v>
      </c>
      <c r="BE55">
        <f>1/(1.6/L55+1.37/T55)</f>
        <v>0.28023748502497586</v>
      </c>
      <c r="BF55">
        <f>M55*AG55*0.001</f>
        <v>30.946378258654139</v>
      </c>
      <c r="BG55">
        <f>M55/Y55</f>
        <v>0.81048915635183116</v>
      </c>
      <c r="BH55">
        <f>(1-AR55*AG55/AW55/L55)*100</f>
        <v>58.850309234264984</v>
      </c>
      <c r="BI55">
        <f>(Y55-K55/(T55/1.35))</f>
        <v>386.65305762797931</v>
      </c>
      <c r="BJ55">
        <f>K55*BH55/100/BI55</f>
        <v>2.5749801424780568E-2</v>
      </c>
    </row>
    <row r="56" spans="1:62">
      <c r="A56" s="1">
        <v>7</v>
      </c>
      <c r="B56" s="1" t="s">
        <v>152</v>
      </c>
      <c r="C56" s="2">
        <v>40745</v>
      </c>
      <c r="D56" s="1" t="s">
        <v>147</v>
      </c>
      <c r="E56" s="1">
        <v>55</v>
      </c>
      <c r="F56" s="1" t="s">
        <v>5</v>
      </c>
      <c r="G56" s="1" t="s">
        <v>19</v>
      </c>
      <c r="H56" s="1">
        <v>0</v>
      </c>
      <c r="I56" s="1">
        <v>2597</v>
      </c>
      <c r="J56" s="1">
        <v>0</v>
      </c>
      <c r="K56">
        <f>(X56-Y56*(1000-Z56)/(1000-AA56))*AQ56</f>
        <v>-1.4531754315318737</v>
      </c>
      <c r="L56">
        <f>IF(BB56&lt;&gt;0,1/(1/BB56-1/T56),0)</f>
        <v>0.23692008720969457</v>
      </c>
      <c r="M56">
        <f>((BE56-AR56/2)*Y56-K56)/(BE56+AR56/2)</f>
        <v>395.93721337185622</v>
      </c>
      <c r="N56">
        <f>AR56*1000</f>
        <v>4.6768017273726432</v>
      </c>
      <c r="O56">
        <f>(AW56-BC56)</f>
        <v>1.9690575999162565</v>
      </c>
      <c r="P56">
        <f>(V56+AV56*J56)</f>
        <v>33.225841522216797</v>
      </c>
      <c r="Q56" s="1">
        <v>4.5</v>
      </c>
      <c r="R56">
        <f>(Q56*AK56+AL56)</f>
        <v>1.7493478804826736</v>
      </c>
      <c r="S56" s="1">
        <v>1</v>
      </c>
      <c r="T56">
        <f>R56*(S56+1)*(S56+1)/(S56*S56+1)</f>
        <v>3.4986957609653473</v>
      </c>
      <c r="U56" s="1">
        <v>34.353378295898438</v>
      </c>
      <c r="V56" s="1">
        <v>33.225841522216797</v>
      </c>
      <c r="W56" s="1">
        <v>34.401500701904297</v>
      </c>
      <c r="X56" s="1">
        <v>399.296630859375</v>
      </c>
      <c r="Y56" s="1">
        <v>398.83316040039062</v>
      </c>
      <c r="Z56" s="1">
        <v>27.173635482788086</v>
      </c>
      <c r="AA56" s="1">
        <v>32.263870239257812</v>
      </c>
      <c r="AB56" s="1">
        <v>48.647811889648438</v>
      </c>
      <c r="AC56" s="1">
        <v>57.760646820068359</v>
      </c>
      <c r="AD56" s="1">
        <v>400.11111450195312</v>
      </c>
      <c r="AE56" s="1">
        <v>52.234153747558594</v>
      </c>
      <c r="AF56" s="1">
        <v>90.615325927734375</v>
      </c>
      <c r="AG56" s="1">
        <v>97.555366516113281</v>
      </c>
      <c r="AH56" s="1">
        <v>24.198520660400391</v>
      </c>
      <c r="AI56" s="1">
        <v>-0.59366589784622192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>AD56*0.000001/(Q56*0.0001)</f>
        <v>0.88913581000434017</v>
      </c>
      <c r="AR56">
        <f>(AA56-Z56)/(1000-AA56)*AQ56</f>
        <v>4.6768017273726434E-3</v>
      </c>
      <c r="AS56">
        <f>(V56+273.15)</f>
        <v>306.37584152221677</v>
      </c>
      <c r="AT56">
        <f>(U56+273.15)</f>
        <v>307.50337829589841</v>
      </c>
      <c r="AU56">
        <f>(AE56*AM56+AF56*AN56)*AO56</f>
        <v>9.9244890875002056</v>
      </c>
      <c r="AV56">
        <f>((AU56+0.00000010773*(AT56^4-AS56^4))-AR56*44100)/(R56*51.4+0.00000043092*AS56^3)</f>
        <v>-1.7815839259424822</v>
      </c>
      <c r="AW56">
        <f>0.61365*EXP(17.502*P56/(240.97+P56))</f>
        <v>5.1165712863353718</v>
      </c>
      <c r="AX56">
        <f>AW56*1000/AG56</f>
        <v>52.447871081395249</v>
      </c>
      <c r="AY56">
        <f>(AX56-AA56)</f>
        <v>20.184000842137436</v>
      </c>
      <c r="AZ56">
        <f>IF(J56,V56,(U56+V56)/2)</f>
        <v>33.789609909057617</v>
      </c>
      <c r="BA56">
        <f>0.61365*EXP(17.502*AZ56/(240.97+AZ56))</f>
        <v>5.2806256743919526</v>
      </c>
      <c r="BB56">
        <f>IF(AY56&lt;&gt;0,(1000-(AX56+AA56)/2)/AY56*AR56,0)</f>
        <v>0.22189415038836133</v>
      </c>
      <c r="BC56">
        <f>AA56*AG56/1000</f>
        <v>3.1475136864191153</v>
      </c>
      <c r="BD56">
        <f>(BA56-BC56)</f>
        <v>2.1331119879728373</v>
      </c>
      <c r="BE56">
        <f>1/(1.6/L56+1.37/T56)</f>
        <v>0.13995984489211497</v>
      </c>
      <c r="BF56">
        <f>M56*AG56*0.001</f>
        <v>38.625799967859983</v>
      </c>
      <c r="BG56">
        <f>M56/Y56</f>
        <v>0.99273895123056677</v>
      </c>
      <c r="BH56">
        <f>(1-AR56*AG56/AW56/L56)*100</f>
        <v>62.362635048799845</v>
      </c>
      <c r="BI56">
        <f>(Y56-K56/(T56/1.35))</f>
        <v>399.39387987033012</v>
      </c>
      <c r="BJ56">
        <f>K56*BH56/100/BI56</f>
        <v>-2.2690344961702217E-3</v>
      </c>
    </row>
    <row r="57" spans="1:62">
      <c r="A57" s="1">
        <v>12</v>
      </c>
      <c r="B57" s="1" t="s">
        <v>153</v>
      </c>
      <c r="C57" s="2">
        <v>40745</v>
      </c>
      <c r="D57" s="1" t="s">
        <v>147</v>
      </c>
      <c r="E57" s="1">
        <v>4</v>
      </c>
      <c r="F57" s="1" t="s">
        <v>2</v>
      </c>
      <c r="G57" s="1" t="s">
        <v>19</v>
      </c>
      <c r="H57" s="1">
        <v>0</v>
      </c>
      <c r="I57" s="1">
        <v>4829</v>
      </c>
      <c r="J57" s="1">
        <v>0</v>
      </c>
      <c r="K57">
        <f>(X57-Y57*(1000-Z57)/(1000-AA57))*AQ57</f>
        <v>7.7890630149830136</v>
      </c>
      <c r="L57">
        <f>IF(BB57&lt;&gt;0,1/(1/BB57-1/T57),0)</f>
        <v>0.62257960232710219</v>
      </c>
      <c r="M57">
        <f>((BE57-AR57/2)*Y57-K57)/(BE57+AR57/2)</f>
        <v>356.86254742371955</v>
      </c>
      <c r="N57">
        <f>AR57*1000</f>
        <v>14.183068592607347</v>
      </c>
      <c r="O57">
        <f>(AW57-BC57)</f>
        <v>2.396209043228946</v>
      </c>
      <c r="P57">
        <f>(V57+AV57*J57)</f>
        <v>34.957996368408203</v>
      </c>
      <c r="Q57" s="1">
        <v>1.5</v>
      </c>
      <c r="R57">
        <f>(Q57*AK57+AL57)</f>
        <v>2.4080436080694199</v>
      </c>
      <c r="S57" s="1">
        <v>1</v>
      </c>
      <c r="T57">
        <f>R57*(S57+1)*(S57+1)/(S57*S57+1)</f>
        <v>4.8160872161388397</v>
      </c>
      <c r="U57" s="1">
        <v>35.427581787109375</v>
      </c>
      <c r="V57" s="1">
        <v>34.957996368408203</v>
      </c>
      <c r="W57" s="1">
        <v>35.469200134277344</v>
      </c>
      <c r="X57" s="1">
        <v>399.3179931640625</v>
      </c>
      <c r="Y57" s="1">
        <v>394.30096435546875</v>
      </c>
      <c r="Z57" s="1">
        <v>28.052473068237305</v>
      </c>
      <c r="AA57" s="1">
        <v>33.193534851074219</v>
      </c>
      <c r="AB57" s="1">
        <v>47.330707550048828</v>
      </c>
      <c r="AC57" s="1">
        <v>56.004814147949219</v>
      </c>
      <c r="AD57" s="1">
        <v>400.08123779296875</v>
      </c>
      <c r="AE57" s="1">
        <v>1119.559326171875</v>
      </c>
      <c r="AF57" s="1">
        <v>323.71539306640625</v>
      </c>
      <c r="AG57" s="1">
        <v>97.580368041992188</v>
      </c>
      <c r="AH57" s="1">
        <v>24.198520660400391</v>
      </c>
      <c r="AI57" s="1">
        <v>-0.59366589784622192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>AD57*0.000001/(Q57*0.0001)</f>
        <v>2.6672082519531246</v>
      </c>
      <c r="AR57">
        <f>(AA57-Z57)/(1000-AA57)*AQ57</f>
        <v>1.4183068592607347E-2</v>
      </c>
      <c r="AS57">
        <f>(V57+273.15)</f>
        <v>308.10799636840818</v>
      </c>
      <c r="AT57">
        <f>(U57+273.15)</f>
        <v>308.57758178710935</v>
      </c>
      <c r="AU57">
        <f>(AE57*AM57+AF57*AN57)*AO57</f>
        <v>212.71626930341881</v>
      </c>
      <c r="AV57">
        <f>((AU57+0.00000010773*(AT57^4-AS57^4))-AR57*44100)/(R57*51.4+0.00000043092*AS57^3)</f>
        <v>-2.9830823639841264</v>
      </c>
      <c r="AW57">
        <f>0.61365*EXP(17.502*P57/(240.97+P57))</f>
        <v>5.6352463906114627</v>
      </c>
      <c r="AX57">
        <f>AW57*1000/AG57</f>
        <v>57.749796436373579</v>
      </c>
      <c r="AY57">
        <f>(AX57-AA57)</f>
        <v>24.55626158529936</v>
      </c>
      <c r="AZ57">
        <f>IF(J57,V57,(U57+V57)/2)</f>
        <v>35.192789077758789</v>
      </c>
      <c r="BA57">
        <f>0.61365*EXP(17.502*AZ57/(240.97+AZ57))</f>
        <v>5.7089539647564784</v>
      </c>
      <c r="BB57">
        <f>IF(AY57&lt;&gt;0,(1000-(AX57+AA57)/2)/AY57*AR57,0)</f>
        <v>0.55131115103721373</v>
      </c>
      <c r="BC57">
        <f>AA57*AG57/1000</f>
        <v>3.2390373473825167</v>
      </c>
      <c r="BD57">
        <f>(BA57-BC57)</f>
        <v>2.4699166173739617</v>
      </c>
      <c r="BE57">
        <f>1/(1.6/L57+1.37/T57)</f>
        <v>0.35033438632855746</v>
      </c>
      <c r="BF57">
        <f>M57*AG57*0.001</f>
        <v>34.822778718009445</v>
      </c>
      <c r="BG57">
        <f>M57/Y57</f>
        <v>0.90505116569281874</v>
      </c>
      <c r="BH57">
        <f>(1-AR57*AG57/AW57/L57)*100</f>
        <v>60.552011963307372</v>
      </c>
      <c r="BI57">
        <f>(Y57-K57/(T57/1.35))</f>
        <v>392.1176079089762</v>
      </c>
      <c r="BJ57">
        <f>K57*BH57/100/BI57</f>
        <v>1.2028111652045242E-2</v>
      </c>
    </row>
    <row r="58" spans="1:62">
      <c r="A58" s="1">
        <v>13</v>
      </c>
      <c r="B58" s="1" t="s">
        <v>154</v>
      </c>
      <c r="C58" s="2">
        <v>40745</v>
      </c>
      <c r="D58" s="1" t="s">
        <v>147</v>
      </c>
      <c r="E58" s="1">
        <v>4</v>
      </c>
      <c r="F58" s="1" t="s">
        <v>5</v>
      </c>
      <c r="G58" s="1" t="s">
        <v>19</v>
      </c>
      <c r="H58" s="1">
        <v>0</v>
      </c>
      <c r="I58" s="1">
        <v>4927</v>
      </c>
      <c r="J58" s="1">
        <v>0</v>
      </c>
      <c r="K58">
        <f>(X58-Y58*(1000-Z58)/(1000-AA58))*AQ58</f>
        <v>-29.533958014612317</v>
      </c>
      <c r="L58">
        <f>IF(BB58&lt;&gt;0,1/(1/BB58-1/T58),0)</f>
        <v>3.4603760879825633E-2</v>
      </c>
      <c r="M58">
        <f>((BE58-AR58/2)*Y58-K58)/(BE58+AR58/2)</f>
        <v>1761.8330454302654</v>
      </c>
      <c r="N58">
        <f>AR58*1000</f>
        <v>0.93308872752496808</v>
      </c>
      <c r="O58">
        <f>(AW58-BC58)</f>
        <v>2.5461654664194371</v>
      </c>
      <c r="P58">
        <f>(V58+AV58*J58)</f>
        <v>34.04144287109375</v>
      </c>
      <c r="Q58" s="1">
        <v>4.5</v>
      </c>
      <c r="R58">
        <f>(Q58*AK58+AL58)</f>
        <v>1.7493478804826736</v>
      </c>
      <c r="S58" s="1">
        <v>1</v>
      </c>
      <c r="T58">
        <f>R58*(S58+1)*(S58+1)/(S58*S58+1)</f>
        <v>3.4986957609653473</v>
      </c>
      <c r="U58" s="1">
        <v>35.324897766113281</v>
      </c>
      <c r="V58" s="1">
        <v>34.04144287109375</v>
      </c>
      <c r="W58" s="1">
        <v>35.435558319091797</v>
      </c>
      <c r="X58" s="1">
        <v>399.65420532226562</v>
      </c>
      <c r="Y58" s="1">
        <v>432.41976928710938</v>
      </c>
      <c r="Z58" s="1">
        <v>27.768714904785156</v>
      </c>
      <c r="AA58" s="1">
        <v>28.788026809692383</v>
      </c>
      <c r="AB58" s="1">
        <v>47.119434356689453</v>
      </c>
      <c r="AC58" s="1">
        <v>48.849056243896484</v>
      </c>
      <c r="AD58" s="1">
        <v>400.07589721679688</v>
      </c>
      <c r="AE58" s="1">
        <v>11.080944061279297</v>
      </c>
      <c r="AF58" s="1">
        <v>13.833920478820801</v>
      </c>
      <c r="AG58" s="1">
        <v>97.582527160644531</v>
      </c>
      <c r="AH58" s="1">
        <v>24.198520660400391</v>
      </c>
      <c r="AI58" s="1">
        <v>-0.59366589784622192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>AD58*0.000001/(Q58*0.0001)</f>
        <v>0.88905754937065962</v>
      </c>
      <c r="AR58">
        <f>(AA58-Z58)/(1000-AA58)*AQ58</f>
        <v>9.3308872752496811E-4</v>
      </c>
      <c r="AS58">
        <f>(V58+273.15)</f>
        <v>307.19144287109373</v>
      </c>
      <c r="AT58">
        <f>(U58+273.15)</f>
        <v>308.47489776611326</v>
      </c>
      <c r="AU58">
        <f>(AE58*AM58+AF58*AN58)*AO58</f>
        <v>2.105379345224037</v>
      </c>
      <c r="AV58">
        <f>((AU58+0.00000010773*(AT58^4-AS58^4))-AR58*44100)/(R58*51.4+0.00000043092*AS58^3)</f>
        <v>-0.22371685928041415</v>
      </c>
      <c r="AW58">
        <f>0.61365*EXP(17.502*P58/(240.97+P58))</f>
        <v>5.3553738744776069</v>
      </c>
      <c r="AX58">
        <f>AW58*1000/AG58</f>
        <v>54.880458933609724</v>
      </c>
      <c r="AY58">
        <f>(AX58-AA58)</f>
        <v>26.092432123917341</v>
      </c>
      <c r="AZ58">
        <f>IF(J58,V58,(U58+V58)/2)</f>
        <v>34.683170318603516</v>
      </c>
      <c r="BA58">
        <f>0.61365*EXP(17.502*AZ58/(240.97+AZ58))</f>
        <v>5.550023188226648</v>
      </c>
      <c r="BB58">
        <f>IF(AY58&lt;&gt;0,(1000-(AX58+AA58)/2)/AY58*AR58,0)</f>
        <v>3.4264865108429826E-2</v>
      </c>
      <c r="BC58">
        <f>AA58*AG58/1000</f>
        <v>2.8092084080581698</v>
      </c>
      <c r="BD58">
        <f>(BA58-BC58)</f>
        <v>2.7408147801684781</v>
      </c>
      <c r="BE58">
        <f>1/(1.6/L58+1.37/T58)</f>
        <v>2.1445732672347614E-2</v>
      </c>
      <c r="BF58">
        <f>M58*AG58*0.001</f>
        <v>171.92412100821997</v>
      </c>
      <c r="BG58">
        <f>M58/Y58</f>
        <v>4.0743582291226819</v>
      </c>
      <c r="BH58">
        <f>(1-AR58*AG58/AW58/L58)*100</f>
        <v>50.866024371144391</v>
      </c>
      <c r="BI58">
        <f>(Y58-K58/(T58/1.35))</f>
        <v>443.81568537806027</v>
      </c>
      <c r="BJ58">
        <f>K58*BH58/100/BI58</f>
        <v>-3.3849074686666973E-2</v>
      </c>
    </row>
    <row r="59" spans="1:62">
      <c r="A59" s="1">
        <v>18</v>
      </c>
      <c r="B59" s="1" t="s">
        <v>155</v>
      </c>
      <c r="C59" s="2">
        <v>40745</v>
      </c>
      <c r="D59" s="1" t="s">
        <v>147</v>
      </c>
      <c r="E59" s="1">
        <v>5</v>
      </c>
      <c r="F59" s="1" t="s">
        <v>2</v>
      </c>
      <c r="G59" s="1" t="s">
        <v>19</v>
      </c>
      <c r="H59" s="1">
        <v>0</v>
      </c>
      <c r="I59" s="1">
        <v>6364</v>
      </c>
      <c r="J59" s="1">
        <v>0</v>
      </c>
      <c r="K59">
        <f>(X59-Y59*(1000-Z59)/(1000-AA59))*AQ59</f>
        <v>21.828732735739557</v>
      </c>
      <c r="L59">
        <f>IF(BB59&lt;&gt;0,1/(1/BB59-1/T59),0)</f>
        <v>0.66289593352728049</v>
      </c>
      <c r="M59">
        <f>((BE59-AR59/2)*Y59-K59)/(BE59+AR59/2)</f>
        <v>309.66181770654242</v>
      </c>
      <c r="N59">
        <f>AR59*1000</f>
        <v>17.219823666269846</v>
      </c>
      <c r="O59">
        <f>(AW59-BC59)</f>
        <v>2.7548982932098349</v>
      </c>
      <c r="P59">
        <f>(V59+AV59*J59)</f>
        <v>36.939338684082031</v>
      </c>
      <c r="Q59" s="1">
        <v>2</v>
      </c>
      <c r="R59">
        <f>(Q59*AK59+AL59)</f>
        <v>2.2982609868049622</v>
      </c>
      <c r="S59" s="1">
        <v>1</v>
      </c>
      <c r="T59">
        <f>R59*(S59+1)*(S59+1)/(S59*S59+1)</f>
        <v>4.5965219736099243</v>
      </c>
      <c r="U59" s="1">
        <v>38.097240447998047</v>
      </c>
      <c r="V59" s="1">
        <v>36.939338684082031</v>
      </c>
      <c r="W59" s="1">
        <v>38.061302185058594</v>
      </c>
      <c r="X59" s="1">
        <v>399.3017578125</v>
      </c>
      <c r="Y59" s="1">
        <v>385.07525634765625</v>
      </c>
      <c r="Z59" s="1">
        <v>27.865314483642578</v>
      </c>
      <c r="AA59" s="1">
        <v>36.161933898925781</v>
      </c>
      <c r="AB59" s="1">
        <v>40.634601593017578</v>
      </c>
      <c r="AC59" s="1">
        <v>52.733150482177734</v>
      </c>
      <c r="AD59" s="1">
        <v>400.09359741210938</v>
      </c>
      <c r="AE59" s="1">
        <v>1310.1256103515625</v>
      </c>
      <c r="AF59" s="1">
        <v>1583.1832275390625</v>
      </c>
      <c r="AG59" s="1">
        <v>97.592529296875</v>
      </c>
      <c r="AH59" s="1">
        <v>24.198520660400391</v>
      </c>
      <c r="AI59" s="1">
        <v>-0.59366589784622192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>AD59*0.000001/(Q59*0.0001)</f>
        <v>2.0004679870605466</v>
      </c>
      <c r="AR59">
        <f>(AA59-Z59)/(1000-AA59)*AQ59</f>
        <v>1.7219823666269847E-2</v>
      </c>
      <c r="AS59">
        <f>(V59+273.15)</f>
        <v>310.08933868408201</v>
      </c>
      <c r="AT59">
        <f>(U59+273.15)</f>
        <v>311.24724044799802</v>
      </c>
      <c r="AU59">
        <f>(AE59*AM59+AF59*AN59)*AO59</f>
        <v>248.92386284321401</v>
      </c>
      <c r="AV59">
        <f>((AU59+0.00000010773*(AT59^4-AS59^4))-AR59*44100)/(R59*51.4+0.00000043092*AS59^3)</f>
        <v>-3.7831132985096563</v>
      </c>
      <c r="AW59">
        <f>0.61365*EXP(17.502*P59/(240.97+P59))</f>
        <v>6.2840328866724064</v>
      </c>
      <c r="AX59">
        <f>AW59*1000/AG59</f>
        <v>64.390511568323774</v>
      </c>
      <c r="AY59">
        <f>(AX59-AA59)</f>
        <v>28.228577669397993</v>
      </c>
      <c r="AZ59">
        <f>IF(J59,V59,(U59+V59)/2)</f>
        <v>37.518289566040039</v>
      </c>
      <c r="BA59">
        <f>0.61365*EXP(17.502*AZ59/(240.97+AZ59))</f>
        <v>6.4854468079613214</v>
      </c>
      <c r="BB59">
        <f>IF(AY59&lt;&gt;0,(1000-(AX59+AA59)/2)/AY59*AR59,0)</f>
        <v>0.57934466864477663</v>
      </c>
      <c r="BC59">
        <f>AA59*AG59/1000</f>
        <v>3.5291345934625715</v>
      </c>
      <c r="BD59">
        <f>(BA59-BC59)</f>
        <v>2.9563122144987499</v>
      </c>
      <c r="BE59">
        <f>1/(1.6/L59+1.37/T59)</f>
        <v>0.36877190845127067</v>
      </c>
      <c r="BF59">
        <f>M59*AG59*0.001</f>
        <v>30.220680016649307</v>
      </c>
      <c r="BG59">
        <f>M59/Y59</f>
        <v>0.8041592197940951</v>
      </c>
      <c r="BH59">
        <f>(1-AR59*AG59/AW59/L59)*100</f>
        <v>59.657624302715597</v>
      </c>
      <c r="BI59">
        <f>(Y59-K59/(T59/1.35))</f>
        <v>378.66415043704865</v>
      </c>
      <c r="BJ59">
        <f>K59*BH59/100/BI59</f>
        <v>3.4390642342299937E-2</v>
      </c>
    </row>
    <row r="60" spans="1:62">
      <c r="A60" s="1">
        <v>19</v>
      </c>
      <c r="B60" s="1" t="s">
        <v>156</v>
      </c>
      <c r="C60" s="2">
        <v>40745</v>
      </c>
      <c r="D60" s="1" t="s">
        <v>147</v>
      </c>
      <c r="E60" s="1">
        <v>5</v>
      </c>
      <c r="F60" s="1" t="s">
        <v>5</v>
      </c>
      <c r="G60" s="1" t="s">
        <v>19</v>
      </c>
      <c r="H60" s="1">
        <v>0</v>
      </c>
      <c r="I60" s="1">
        <v>6561</v>
      </c>
      <c r="J60" s="1">
        <v>0</v>
      </c>
      <c r="K60">
        <f>(X60-Y60*(1000-Z60)/(1000-AA60))*AQ60</f>
        <v>-5.5769218018487514</v>
      </c>
      <c r="L60">
        <f>IF(BB60&lt;&gt;0,1/(1/BB60-1/T60),0)</f>
        <v>3.4003263192480928E-3</v>
      </c>
      <c r="M60">
        <f>((BE60-AR60/2)*Y60-K60)/(BE60+AR60/2)</f>
        <v>2930.8897558434451</v>
      </c>
      <c r="N60">
        <f>AR60*1000</f>
        <v>0.12550659985533899</v>
      </c>
      <c r="O60">
        <f>(AW60-BC60)</f>
        <v>3.4417875043986683</v>
      </c>
      <c r="P60">
        <f>(V60+AV60*J60)</f>
        <v>36.526790618896484</v>
      </c>
      <c r="Q60" s="1">
        <v>3</v>
      </c>
      <c r="R60">
        <f>(Q60*AK60+AL60)</f>
        <v>2.0786957442760468</v>
      </c>
      <c r="S60" s="1">
        <v>1</v>
      </c>
      <c r="T60">
        <f>R60*(S60+1)*(S60+1)/(S60*S60+1)</f>
        <v>4.1573914885520935</v>
      </c>
      <c r="U60" s="1">
        <v>37.751277923583984</v>
      </c>
      <c r="V60" s="1">
        <v>36.526790618896484</v>
      </c>
      <c r="W60" s="1">
        <v>37.822975158691406</v>
      </c>
      <c r="X60" s="1">
        <v>399.2501220703125</v>
      </c>
      <c r="Y60" s="1">
        <v>403.3941650390625</v>
      </c>
      <c r="Z60" s="1">
        <v>27.595077514648438</v>
      </c>
      <c r="AA60" s="1">
        <v>27.686586380004883</v>
      </c>
      <c r="AB60" s="1">
        <v>41.003314971923828</v>
      </c>
      <c r="AC60" s="1">
        <v>41.139286041259766</v>
      </c>
      <c r="AD60" s="1">
        <v>400.06533813476562</v>
      </c>
      <c r="AE60" s="1">
        <v>7.2845468521118164</v>
      </c>
      <c r="AF60" s="1">
        <v>10.207141876220703</v>
      </c>
      <c r="AG60" s="1">
        <v>97.594436645507812</v>
      </c>
      <c r="AH60" s="1">
        <v>24.198520660400391</v>
      </c>
      <c r="AI60" s="1">
        <v>-0.59366589784622192</v>
      </c>
      <c r="AJ60" s="1">
        <v>1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>AD60*0.000001/(Q60*0.0001)</f>
        <v>1.3335511271158851</v>
      </c>
      <c r="AR60">
        <f>(AA60-Z60)/(1000-AA60)*AQ60</f>
        <v>1.2550659985533899E-4</v>
      </c>
      <c r="AS60">
        <f>(V60+273.15)</f>
        <v>309.67679061889646</v>
      </c>
      <c r="AT60">
        <f>(U60+273.15)</f>
        <v>310.90127792358396</v>
      </c>
      <c r="AU60">
        <f>(AE60*AM60+AF60*AN60)*AO60</f>
        <v>1.384063884533532</v>
      </c>
      <c r="AV60">
        <f>((AU60+0.00000010773*(AT60^4-AS60^4))-AR60*44100)/(R60*51.4+0.00000043092*AS60^3)</f>
        <v>9.706172100949309E-2</v>
      </c>
      <c r="AW60">
        <f>0.61365*EXP(17.502*P60/(240.97+P60))</f>
        <v>6.1438443047924345</v>
      </c>
      <c r="AX60">
        <f>AW60*1000/AG60</f>
        <v>62.952812844329593</v>
      </c>
      <c r="AY60">
        <f>(AX60-AA60)</f>
        <v>35.26622646432471</v>
      </c>
      <c r="AZ60">
        <f>IF(J60,V60,(U60+V60)/2)</f>
        <v>37.139034271240234</v>
      </c>
      <c r="BA60">
        <f>0.61365*EXP(17.502*AZ60/(240.97+AZ60))</f>
        <v>6.3528834829412419</v>
      </c>
      <c r="BB60">
        <f>IF(AY60&lt;&gt;0,(1000-(AX60+AA60)/2)/AY60*AR60,0)</f>
        <v>3.3975474685889358E-3</v>
      </c>
      <c r="BC60">
        <f>AA60*AG60/1000</f>
        <v>2.7020568003937662</v>
      </c>
      <c r="BD60">
        <f>(BA60-BC60)</f>
        <v>3.6508266825474758</v>
      </c>
      <c r="BE60">
        <f>1/(1.6/L60+1.37/T60)</f>
        <v>2.1237166555093077E-3</v>
      </c>
      <c r="BF60">
        <f>M60*AG60*0.001</f>
        <v>286.03853459163099</v>
      </c>
      <c r="BG60">
        <f>M60/Y60</f>
        <v>7.2655730049036125</v>
      </c>
      <c r="BH60">
        <f>(1-AR60*AG60/AW60/L60)*100</f>
        <v>41.368524021263653</v>
      </c>
      <c r="BI60">
        <f>(Y60-K60/(T60/1.35))</f>
        <v>405.20511896371153</v>
      </c>
      <c r="BJ60">
        <f>K60*BH60/100/BI60</f>
        <v>-5.6936354633059412E-3</v>
      </c>
    </row>
    <row r="61" spans="1:62">
      <c r="A61" s="1">
        <v>20</v>
      </c>
      <c r="B61" s="1" t="s">
        <v>157</v>
      </c>
      <c r="C61" s="2">
        <v>40745</v>
      </c>
      <c r="D61" s="1" t="s">
        <v>147</v>
      </c>
      <c r="E61" s="1">
        <v>5</v>
      </c>
      <c r="F61" s="1" t="s">
        <v>2</v>
      </c>
      <c r="G61" s="1" t="s">
        <v>26</v>
      </c>
      <c r="H61" s="1">
        <v>0</v>
      </c>
      <c r="I61" s="1">
        <v>6628.5</v>
      </c>
      <c r="J61" s="1">
        <v>0</v>
      </c>
      <c r="K61">
        <f>(X61-Y61*(1000-Z61)/(1000-AA61))*AQ61</f>
        <v>5.0957943930419223</v>
      </c>
      <c r="L61">
        <f>IF(BB61&lt;&gt;0,1/(1/BB61-1/T61),0)</f>
        <v>5.0020655468931821E-2</v>
      </c>
      <c r="M61">
        <f>((BE61-AR61/2)*Y61-K61)/(BE61+AR61/2)</f>
        <v>211.15956572046289</v>
      </c>
      <c r="N61">
        <f>AR61*1000</f>
        <v>1.9537451304548077</v>
      </c>
      <c r="O61">
        <f>(AW61-BC61)</f>
        <v>3.6735382274839994</v>
      </c>
      <c r="P61">
        <f>(V61+AV61*J61)</f>
        <v>37.555721282958984</v>
      </c>
      <c r="Q61" s="1">
        <v>3</v>
      </c>
      <c r="R61">
        <f>(Q61*AK61+AL61)</f>
        <v>2.0786957442760468</v>
      </c>
      <c r="S61" s="1">
        <v>1</v>
      </c>
      <c r="T61">
        <f>R61*(S61+1)*(S61+1)/(S61*S61+1)</f>
        <v>4.1573914885520935</v>
      </c>
      <c r="U61" s="1">
        <v>37.612922668457031</v>
      </c>
      <c r="V61" s="1">
        <v>37.555721282958984</v>
      </c>
      <c r="W61" s="1">
        <v>37.644420623779297</v>
      </c>
      <c r="X61" s="1">
        <v>399.37139892578125</v>
      </c>
      <c r="Y61" s="1">
        <v>394.9718017578125</v>
      </c>
      <c r="Z61" s="1">
        <v>27.524742126464844</v>
      </c>
      <c r="AA61" s="1">
        <v>28.947309494018555</v>
      </c>
      <c r="AB61" s="1">
        <v>41.207675933837891</v>
      </c>
      <c r="AC61" s="1">
        <v>43.337421417236328</v>
      </c>
      <c r="AD61" s="1">
        <v>400.09130859375</v>
      </c>
      <c r="AE61" s="1">
        <v>1464.7001953125</v>
      </c>
      <c r="AF61" s="1">
        <v>1185.2467041015625</v>
      </c>
      <c r="AG61" s="1">
        <v>97.595306396484375</v>
      </c>
      <c r="AH61" s="1">
        <v>24.198520660400391</v>
      </c>
      <c r="AI61" s="1">
        <v>-0.59366589784622192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>AD61*0.000001/(Q61*0.0001)</f>
        <v>1.3336376953124998</v>
      </c>
      <c r="AR61">
        <f>(AA61-Z61)/(1000-AA61)*AQ61</f>
        <v>1.9537451304548078E-3</v>
      </c>
      <c r="AS61">
        <f>(V61+273.15)</f>
        <v>310.70572128295896</v>
      </c>
      <c r="AT61">
        <f>(U61+273.15)</f>
        <v>310.76292266845701</v>
      </c>
      <c r="AU61">
        <f>(AE61*AM61+AF61*AN61)*AO61</f>
        <v>278.29303361725761</v>
      </c>
      <c r="AV61">
        <f>((AU61+0.00000010773*(AT61^4-AS61^4))-AR61*44100)/(R61*51.4+0.00000043092*AS61^3)</f>
        <v>1.6103517378251224</v>
      </c>
      <c r="AW61">
        <f>0.61365*EXP(17.502*P61/(240.97+P61))</f>
        <v>6.4986597669066013</v>
      </c>
      <c r="AX61">
        <f>AW61*1000/AG61</f>
        <v>66.587830981395427</v>
      </c>
      <c r="AY61">
        <f>(AX61-AA61)</f>
        <v>37.640521487376873</v>
      </c>
      <c r="AZ61">
        <f>IF(J61,V61,(U61+V61)/2)</f>
        <v>37.584321975708008</v>
      </c>
      <c r="BA61">
        <f>0.61365*EXP(17.502*AZ61/(240.97+AZ61))</f>
        <v>6.5087712171225016</v>
      </c>
      <c r="BB61">
        <f>IF(AY61&lt;&gt;0,(1000-(AX61+AA61)/2)/AY61*AR61,0)</f>
        <v>4.9425974965122098E-2</v>
      </c>
      <c r="BC61">
        <f>AA61*AG61/1000</f>
        <v>2.8251215394226019</v>
      </c>
      <c r="BD61">
        <f>(BA61-BC61)</f>
        <v>3.6836496776998997</v>
      </c>
      <c r="BE61">
        <f>1/(1.6/L61+1.37/T61)</f>
        <v>3.0944117864381285E-2</v>
      </c>
      <c r="BF61">
        <f>M61*AG61*0.001</f>
        <v>20.608182515037157</v>
      </c>
      <c r="BG61">
        <f>M61/Y61</f>
        <v>0.5346193444207975</v>
      </c>
      <c r="BH61">
        <f>(1-AR61*AG61/AW61/L61)*100</f>
        <v>41.342484819762106</v>
      </c>
      <c r="BI61">
        <f>(Y61-K61/(T61/1.35))</f>
        <v>393.31708089509135</v>
      </c>
      <c r="BJ61">
        <f>K61*BH61/100/BI61</f>
        <v>5.3563095164727119E-3</v>
      </c>
    </row>
    <row r="62" spans="1:62">
      <c r="A62" s="1">
        <v>21</v>
      </c>
      <c r="B62" s="1" t="s">
        <v>158</v>
      </c>
      <c r="C62" s="2">
        <v>40745</v>
      </c>
      <c r="D62" s="1" t="s">
        <v>147</v>
      </c>
      <c r="E62" s="1">
        <v>5</v>
      </c>
      <c r="F62" s="1" t="s">
        <v>5</v>
      </c>
      <c r="G62" s="1" t="s">
        <v>26</v>
      </c>
      <c r="H62" s="1">
        <v>0</v>
      </c>
      <c r="I62" s="1">
        <v>6855.5</v>
      </c>
      <c r="J62" s="1">
        <v>0</v>
      </c>
      <c r="K62">
        <f>(X62-Y62*(1000-Z62)/(1000-AA62))*AQ62</f>
        <v>1.1317829336342617</v>
      </c>
      <c r="L62">
        <f>IF(BB62&lt;&gt;0,1/(1/BB62-1/T62),0)</f>
        <v>5.4174985676191056E-2</v>
      </c>
      <c r="M62">
        <f>((BE62-AR62/2)*Y62-K62)/(BE62+AR62/2)</f>
        <v>343.3790348510413</v>
      </c>
      <c r="N62">
        <f>AR62*1000</f>
        <v>1.8634206726073992</v>
      </c>
      <c r="O62">
        <f>(AW62-BC62)</f>
        <v>3.2499967251981006</v>
      </c>
      <c r="P62">
        <f>(V62+AV62*J62)</f>
        <v>36.382335662841797</v>
      </c>
      <c r="Q62" s="1">
        <v>4</v>
      </c>
      <c r="R62">
        <f>(Q62*AK62+AL62)</f>
        <v>1.8591305017471313</v>
      </c>
      <c r="S62" s="1">
        <v>1</v>
      </c>
      <c r="T62">
        <f>R62*(S62+1)*(S62+1)/(S62*S62+1)</f>
        <v>3.7182610034942627</v>
      </c>
      <c r="U62" s="1">
        <v>36.703521728515625</v>
      </c>
      <c r="V62" s="1">
        <v>36.382335662841797</v>
      </c>
      <c r="W62" s="1">
        <v>36.785213470458984</v>
      </c>
      <c r="X62" s="1">
        <v>399.74630737304688</v>
      </c>
      <c r="Y62" s="1">
        <v>397.87359619140625</v>
      </c>
      <c r="Z62" s="1">
        <v>27.345048904418945</v>
      </c>
      <c r="AA62" s="1">
        <v>29.153682708740234</v>
      </c>
      <c r="AB62" s="1">
        <v>43.021778106689453</v>
      </c>
      <c r="AC62" s="1">
        <v>45.867286682128906</v>
      </c>
      <c r="AD62" s="1">
        <v>400.10202026367188</v>
      </c>
      <c r="AE62" s="1">
        <v>30.975757598876953</v>
      </c>
      <c r="AF62" s="1">
        <v>36.310890197753906</v>
      </c>
      <c r="AG62" s="1">
        <v>97.600234985351562</v>
      </c>
      <c r="AH62" s="1">
        <v>24.198520660400391</v>
      </c>
      <c r="AI62" s="1">
        <v>-0.59366589784622192</v>
      </c>
      <c r="AJ62" s="1">
        <v>1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>AD62*0.000001/(Q62*0.0001)</f>
        <v>1.0002550506591796</v>
      </c>
      <c r="AR62">
        <f>(AA62-Z62)/(1000-AA62)*AQ62</f>
        <v>1.8634206726073992E-3</v>
      </c>
      <c r="AS62">
        <f>(V62+273.15)</f>
        <v>309.53233566284177</v>
      </c>
      <c r="AT62">
        <f>(U62+273.15)</f>
        <v>309.8535217285156</v>
      </c>
      <c r="AU62">
        <f>(AE62*AM62+AF62*AN62)*AO62</f>
        <v>5.88539386993466</v>
      </c>
      <c r="AV62">
        <f>((AU62+0.00000010773*(AT62^4-AS62^4))-AR62*44100)/(R62*51.4+0.00000043092*AS62^3)</f>
        <v>-0.66624733759572108</v>
      </c>
      <c r="AW62">
        <f>0.61365*EXP(17.502*P62/(240.97+P62))</f>
        <v>6.0954030082595283</v>
      </c>
      <c r="AX62">
        <f>AW62*1000/AG62</f>
        <v>62.452749311252823</v>
      </c>
      <c r="AY62">
        <f>(AX62-AA62)</f>
        <v>33.299066602512589</v>
      </c>
      <c r="AZ62">
        <f>IF(J62,V62,(U62+V62)/2)</f>
        <v>36.542928695678711</v>
      </c>
      <c r="BA62">
        <f>0.61365*EXP(17.502*AZ62/(240.97+AZ62))</f>
        <v>6.1492767253334826</v>
      </c>
      <c r="BB62">
        <f>IF(AY62&lt;&gt;0,(1000-(AX62+AA62)/2)/AY62*AR62,0)</f>
        <v>5.339699260183782E-2</v>
      </c>
      <c r="BC62">
        <f>AA62*AG62/1000</f>
        <v>2.8454062830614277</v>
      </c>
      <c r="BD62">
        <f>(BA62-BC62)</f>
        <v>3.3038704422720548</v>
      </c>
      <c r="BE62">
        <f>1/(1.6/L62+1.37/T62)</f>
        <v>3.3442156922895275E-2</v>
      </c>
      <c r="BF62">
        <f>M62*AG62*0.001</f>
        <v>33.513874490504854</v>
      </c>
      <c r="BG62">
        <f>M62/Y62</f>
        <v>0.86303549202056351</v>
      </c>
      <c r="BH62">
        <f>(1-AR62*AG62/AW62/L62)*100</f>
        <v>44.924234482214864</v>
      </c>
      <c r="BI62">
        <f>(Y62-K62/(T62/1.35))</f>
        <v>397.46267642031694</v>
      </c>
      <c r="BJ62">
        <f>K62*BH62/100/BI62</f>
        <v>1.2792265767311078E-3</v>
      </c>
    </row>
    <row r="63" spans="1:62">
      <c r="A63" s="1">
        <v>2</v>
      </c>
      <c r="B63" s="1" t="s">
        <v>159</v>
      </c>
      <c r="C63" s="2">
        <v>40745</v>
      </c>
      <c r="D63" s="1" t="s">
        <v>147</v>
      </c>
      <c r="E63" s="1">
        <v>55</v>
      </c>
      <c r="F63" s="1" t="s">
        <v>2</v>
      </c>
      <c r="G63" s="1" t="s">
        <v>31</v>
      </c>
      <c r="H63" s="1">
        <v>0</v>
      </c>
      <c r="I63" s="1">
        <v>1623</v>
      </c>
      <c r="J63" s="1">
        <v>0</v>
      </c>
      <c r="K63">
        <f>(X63-Y63*(1000-Z63)/(1000-AA63))*AQ63</f>
        <v>10.275529942512874</v>
      </c>
      <c r="L63">
        <f>IF(BB63&lt;&gt;0,1/(1/BB63-1/T63),0)</f>
        <v>0.34217057296532233</v>
      </c>
      <c r="M63">
        <f>((BE63-AR63/2)*Y63-K63)/(BE63+AR63/2)</f>
        <v>322.79255246104361</v>
      </c>
      <c r="N63">
        <f>AR63*1000</f>
        <v>5.8188527896256721</v>
      </c>
      <c r="O63">
        <f>(AW63-BC63)</f>
        <v>1.7564696698379887</v>
      </c>
      <c r="P63">
        <f>(V63+AV63*J63)</f>
        <v>32.444072723388672</v>
      </c>
      <c r="Q63" s="1">
        <v>5</v>
      </c>
      <c r="R63">
        <f>(Q63*AK63+AL63)</f>
        <v>1.6395652592182159</v>
      </c>
      <c r="S63" s="1">
        <v>1</v>
      </c>
      <c r="T63">
        <f>R63*(S63+1)*(S63+1)/(S63*S63+1)</f>
        <v>3.2791305184364319</v>
      </c>
      <c r="U63" s="1">
        <v>32.497814178466797</v>
      </c>
      <c r="V63" s="1">
        <v>32.444072723388672</v>
      </c>
      <c r="W63" s="1">
        <v>32.495559692382812</v>
      </c>
      <c r="X63" s="1">
        <v>401.27792358398438</v>
      </c>
      <c r="Y63" s="1">
        <v>385.63323974609375</v>
      </c>
      <c r="Z63" s="1">
        <v>25.152198791503906</v>
      </c>
      <c r="AA63" s="1">
        <v>32.189537048339844</v>
      </c>
      <c r="AB63" s="1">
        <v>49.956169128417969</v>
      </c>
      <c r="AC63" s="1">
        <v>63.933414459228516</v>
      </c>
      <c r="AD63" s="1">
        <v>400.11907958984375</v>
      </c>
      <c r="AE63" s="1">
        <v>620.6683349609375</v>
      </c>
      <c r="AF63" s="1">
        <v>1068.4398193359375</v>
      </c>
      <c r="AG63" s="1">
        <v>97.54583740234375</v>
      </c>
      <c r="AH63" s="1">
        <v>24.198520660400391</v>
      </c>
      <c r="AI63" s="1">
        <v>-0.59366589784622192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>AD63*0.000001/(Q63*0.0001)</f>
        <v>0.80023815917968744</v>
      </c>
      <c r="AR63">
        <f>(AA63-Z63)/(1000-AA63)*AQ63</f>
        <v>5.8188527896256724E-3</v>
      </c>
      <c r="AS63">
        <f>(V63+273.15)</f>
        <v>305.59407272338865</v>
      </c>
      <c r="AT63">
        <f>(U63+273.15)</f>
        <v>305.64781417846677</v>
      </c>
      <c r="AU63">
        <f>(AE63*AM63+AF63*AN63)*AO63</f>
        <v>117.9269821627895</v>
      </c>
      <c r="AV63">
        <f>((AU63+0.00000010773*(AT63^4-AS63^4))-AR63*44100)/(R63*51.4+0.00000043092*AS63^3)</f>
        <v>-1.4292337485131825</v>
      </c>
      <c r="AW63">
        <f>0.61365*EXP(17.502*P63/(240.97+P63))</f>
        <v>4.8964250168120671</v>
      </c>
      <c r="AX63">
        <f>AW63*1000/AG63</f>
        <v>50.196145188809666</v>
      </c>
      <c r="AY63">
        <f>(AX63-AA63)</f>
        <v>18.006608140469822</v>
      </c>
      <c r="AZ63">
        <f>IF(J63,V63,(U63+V63)/2)</f>
        <v>32.470943450927734</v>
      </c>
      <c r="BA63">
        <f>0.61365*EXP(17.502*AZ63/(240.97+AZ63))</f>
        <v>4.9038527103885734</v>
      </c>
      <c r="BB63">
        <f>IF(AY63&lt;&gt;0,(1000-(AX63+AA63)/2)/AY63*AR63,0)</f>
        <v>0.30983945825039078</v>
      </c>
      <c r="BC63">
        <f>AA63*AG63/1000</f>
        <v>3.1399553469740784</v>
      </c>
      <c r="BD63">
        <f>(BA63-BC63)</f>
        <v>1.763897363414495</v>
      </c>
      <c r="BE63">
        <f>1/(1.6/L63+1.37/T63)</f>
        <v>0.19631616352581524</v>
      </c>
      <c r="BF63">
        <f>M63*AG63*0.001</f>
        <v>31.487069837052477</v>
      </c>
      <c r="BG63">
        <f>M63/Y63</f>
        <v>0.83704545975750089</v>
      </c>
      <c r="BH63">
        <f>(1-AR63*AG63/AW63/L63)*100</f>
        <v>66.121486501664123</v>
      </c>
      <c r="BI63">
        <f>(Y63-K63/(T63/1.35))</f>
        <v>381.40286058173928</v>
      </c>
      <c r="BJ63">
        <f>K63*BH63/100/BI63</f>
        <v>1.7814059216939189E-2</v>
      </c>
    </row>
    <row r="64" spans="1:62">
      <c r="A64" s="1">
        <v>3</v>
      </c>
      <c r="B64" s="1" t="s">
        <v>160</v>
      </c>
      <c r="C64" s="2">
        <v>40745</v>
      </c>
      <c r="D64" s="1" t="s">
        <v>147</v>
      </c>
      <c r="E64" s="1">
        <v>55</v>
      </c>
      <c r="F64" s="1" t="s">
        <v>5</v>
      </c>
      <c r="G64" s="1" t="s">
        <v>31</v>
      </c>
      <c r="H64" s="1">
        <v>0</v>
      </c>
      <c r="I64" s="1">
        <v>1855</v>
      </c>
      <c r="J64" s="1">
        <v>0</v>
      </c>
      <c r="K64">
        <f>(X64-Y64*(1000-Z64)/(1000-AA64))*AQ64</f>
        <v>-0.69650149197653521</v>
      </c>
      <c r="L64">
        <f>IF(BB64&lt;&gt;0,1/(1/BB64-1/T64),0)</f>
        <v>4.8576690690854976E-2</v>
      </c>
      <c r="M64">
        <f>((BE64-AR64/2)*Y64-K64)/(BE64+AR64/2)</f>
        <v>408.90171268632031</v>
      </c>
      <c r="N64">
        <f>AR64*1000</f>
        <v>1.0711246541567401</v>
      </c>
      <c r="O64">
        <f>(AW64-BC64)</f>
        <v>2.0989059360037512</v>
      </c>
      <c r="P64">
        <f>(V64+AV64*J64)</f>
        <v>31.782526016235352</v>
      </c>
      <c r="Q64" s="1">
        <v>4.5</v>
      </c>
      <c r="R64">
        <f>(Q64*AK64+AL64)</f>
        <v>1.7493478804826736</v>
      </c>
      <c r="S64" s="1">
        <v>1</v>
      </c>
      <c r="T64">
        <f>R64*(S64+1)*(S64+1)/(S64*S64+1)</f>
        <v>3.4986957609653473</v>
      </c>
      <c r="U64" s="1">
        <v>32.863094329833984</v>
      </c>
      <c r="V64" s="1">
        <v>31.782526016235352</v>
      </c>
      <c r="W64" s="1">
        <v>32.903537750244141</v>
      </c>
      <c r="X64" s="1">
        <v>399.82760620117188</v>
      </c>
      <c r="Y64" s="1">
        <v>400.12896728515625</v>
      </c>
      <c r="Z64" s="1">
        <v>25.661693572998047</v>
      </c>
      <c r="AA64" s="1">
        <v>26.834211349487305</v>
      </c>
      <c r="AB64" s="1">
        <v>49.933113098144531</v>
      </c>
      <c r="AC64" s="1">
        <v>52.214622497558594</v>
      </c>
      <c r="AD64" s="1">
        <v>400.05520629882812</v>
      </c>
      <c r="AE64" s="1">
        <v>29.362272262573242</v>
      </c>
      <c r="AF64" s="1">
        <v>40.677635192871094</v>
      </c>
      <c r="AG64" s="1">
        <v>97.551368713378906</v>
      </c>
      <c r="AH64" s="1">
        <v>24.198520660400391</v>
      </c>
      <c r="AI64" s="1">
        <v>-0.59366589784622192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>AD64*0.000001/(Q64*0.0001)</f>
        <v>0.88901156955295124</v>
      </c>
      <c r="AR64">
        <f>(AA64-Z64)/(1000-AA64)*AQ64</f>
        <v>1.07112465415674E-3</v>
      </c>
      <c r="AS64">
        <f>(V64+273.15)</f>
        <v>304.93252601623533</v>
      </c>
      <c r="AT64">
        <f>(U64+273.15)</f>
        <v>306.01309432983396</v>
      </c>
      <c r="AU64">
        <f>(AE64*AM64+AF64*AN64)*AO64</f>
        <v>5.5788316598838037</v>
      </c>
      <c r="AV64">
        <f>((AU64+0.00000010773*(AT64^4-AS64^4))-AR64*44100)/(R64*51.4+0.00000043092*AS64^3)</f>
        <v>-0.27791535597960437</v>
      </c>
      <c r="AW64">
        <f>0.61365*EXP(17.502*P64/(240.97+P64))</f>
        <v>4.7166199814903242</v>
      </c>
      <c r="AX64">
        <f>AW64*1000/AG64</f>
        <v>48.350115879444878</v>
      </c>
      <c r="AY64">
        <f>(AX64-AA64)</f>
        <v>21.515904529957574</v>
      </c>
      <c r="AZ64">
        <f>IF(J64,V64,(U64+V64)/2)</f>
        <v>32.322810173034668</v>
      </c>
      <c r="BA64">
        <f>0.61365*EXP(17.502*AZ64/(240.97+AZ64))</f>
        <v>4.8630268967059234</v>
      </c>
      <c r="BB64">
        <f>IF(AY64&lt;&gt;0,(1000-(AX64+AA64)/2)/AY64*AR64,0)</f>
        <v>4.7911476808743025E-2</v>
      </c>
      <c r="BC64">
        <f>AA64*AG64/1000</f>
        <v>2.617714045486573</v>
      </c>
      <c r="BD64">
        <f>(BA64-BC64)</f>
        <v>2.2453128512193503</v>
      </c>
      <c r="BE64">
        <f>1/(1.6/L64+1.37/T64)</f>
        <v>3.0003736150633887E-2</v>
      </c>
      <c r="BF64">
        <f>M64*AG64*0.001</f>
        <v>39.888921741795357</v>
      </c>
      <c r="BG64">
        <f>M64/Y64</f>
        <v>1.0219247945498333</v>
      </c>
      <c r="BH64">
        <f>(1-AR64*AG64/AW64/L64)*100</f>
        <v>54.394778292976874</v>
      </c>
      <c r="BI64">
        <f>(Y64-K64/(T64/1.35))</f>
        <v>400.39771800782808</v>
      </c>
      <c r="BJ64">
        <f>K64*BH64/100/BI64</f>
        <v>-9.4621029373725214E-4</v>
      </c>
    </row>
    <row r="65" spans="1:62">
      <c r="A65" s="1">
        <v>8</v>
      </c>
      <c r="B65" s="1" t="s">
        <v>161</v>
      </c>
      <c r="C65" s="2">
        <v>40745</v>
      </c>
      <c r="D65" s="1" t="s">
        <v>147</v>
      </c>
      <c r="E65" s="1">
        <v>58</v>
      </c>
      <c r="F65" s="1" t="s">
        <v>2</v>
      </c>
      <c r="G65" s="1" t="s">
        <v>31</v>
      </c>
      <c r="H65" s="1">
        <v>0</v>
      </c>
      <c r="I65" s="1">
        <v>3055.5</v>
      </c>
      <c r="J65" s="1">
        <v>0</v>
      </c>
      <c r="K65">
        <f>(X65-Y65*(1000-Z65)/(1000-AA65))*AQ65</f>
        <v>17.697806458351948</v>
      </c>
      <c r="L65">
        <f>IF(BB65&lt;&gt;0,1/(1/BB65-1/T65),0)</f>
        <v>0.53853317886971974</v>
      </c>
      <c r="M65">
        <f>((BE65-AR65/2)*Y65-K65)/(BE65+AR65/2)</f>
        <v>303.59019363422743</v>
      </c>
      <c r="N65">
        <f>AR65*1000</f>
        <v>8.8795280817394051</v>
      </c>
      <c r="O65">
        <f>(AW65-BC65)</f>
        <v>1.7829611754636887</v>
      </c>
      <c r="P65">
        <f>(V65+AV65*J65)</f>
        <v>34.744644165039062</v>
      </c>
      <c r="Q65" s="1">
        <v>5</v>
      </c>
      <c r="R65">
        <f>(Q65*AK65+AL65)</f>
        <v>1.6395652592182159</v>
      </c>
      <c r="S65" s="1">
        <v>1</v>
      </c>
      <c r="T65">
        <f>R65*(S65+1)*(S65+1)/(S65*S65+1)</f>
        <v>3.2791305184364319</v>
      </c>
      <c r="U65" s="1">
        <v>35.200447082519531</v>
      </c>
      <c r="V65" s="1">
        <v>34.744644165039062</v>
      </c>
      <c r="W65" s="1">
        <v>35.220375061035156</v>
      </c>
      <c r="X65" s="1">
        <v>400.02032470703125</v>
      </c>
      <c r="Y65" s="1">
        <v>373.75607299804688</v>
      </c>
      <c r="Z65" s="1">
        <v>28.141841888427734</v>
      </c>
      <c r="AA65" s="1">
        <v>38.807876586914062</v>
      </c>
      <c r="AB65" s="1">
        <v>48.070201873779297</v>
      </c>
      <c r="AC65" s="1">
        <v>66.289276123046875</v>
      </c>
      <c r="AD65" s="1">
        <v>400.09866333007812</v>
      </c>
      <c r="AE65" s="1">
        <v>1209.5791015625</v>
      </c>
      <c r="AF65" s="1">
        <v>978.49871826171875</v>
      </c>
      <c r="AG65" s="1">
        <v>97.558212280273438</v>
      </c>
      <c r="AH65" s="1">
        <v>24.198520660400391</v>
      </c>
      <c r="AI65" s="1">
        <v>-0.59366589784622192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>AD65*0.000001/(Q65*0.0001)</f>
        <v>0.80019732666015619</v>
      </c>
      <c r="AR65">
        <f>(AA65-Z65)/(1000-AA65)*AQ65</f>
        <v>8.8795280817394046E-3</v>
      </c>
      <c r="AS65">
        <f>(V65+273.15)</f>
        <v>307.89464416503904</v>
      </c>
      <c r="AT65">
        <f>(U65+273.15)</f>
        <v>308.35044708251951</v>
      </c>
      <c r="AU65">
        <f>(AE65*AM65+AF65*AN65)*AO65</f>
        <v>229.82002641301369</v>
      </c>
      <c r="AV65">
        <f>((AU65+0.00000010773*(AT65^4-AS65^4))-AR65*44100)/(R65*51.4+0.00000043092*AS65^3)</f>
        <v>-1.6109362490641439</v>
      </c>
      <c r="AW65">
        <f>0.61365*EXP(17.502*P65/(240.97+P65))</f>
        <v>5.5689882376765043</v>
      </c>
      <c r="AX65">
        <f>AW65*1000/AG65</f>
        <v>57.083746283474802</v>
      </c>
      <c r="AY65">
        <f>(AX65-AA65)</f>
        <v>18.27586969656074</v>
      </c>
      <c r="AZ65">
        <f>IF(J65,V65,(U65+V65)/2)</f>
        <v>34.972545623779297</v>
      </c>
      <c r="BA65">
        <f>0.61365*EXP(17.502*AZ65/(240.97+AZ65))</f>
        <v>5.6397896225494</v>
      </c>
      <c r="BB65">
        <f>IF(AY65&lt;&gt;0,(1000-(AX65+AA65)/2)/AY65*AR65,0)</f>
        <v>0.46256577897847989</v>
      </c>
      <c r="BC65">
        <f>AA65*AG65/1000</f>
        <v>3.7860270622128156</v>
      </c>
      <c r="BD65">
        <f>(BA65-BC65)</f>
        <v>1.8537625603365844</v>
      </c>
      <c r="BE65">
        <f>1/(1.6/L65+1.37/T65)</f>
        <v>0.29508735932467611</v>
      </c>
      <c r="BF65">
        <f>M65*AG65*0.001</f>
        <v>29.617716556777278</v>
      </c>
      <c r="BG65">
        <f>M65/Y65</f>
        <v>0.81226825613563713</v>
      </c>
      <c r="BH65">
        <f>(1-AR65*AG65/AW65/L65)*100</f>
        <v>71.115493450627426</v>
      </c>
      <c r="BI65">
        <f>(Y65-K65/(T65/1.35))</f>
        <v>366.46998341288224</v>
      </c>
      <c r="BJ65">
        <f>K65*BH65/100/BI65</f>
        <v>3.4343555986723617E-2</v>
      </c>
    </row>
    <row r="66" spans="1:62">
      <c r="A66" s="1">
        <v>9</v>
      </c>
      <c r="B66" s="1" t="s">
        <v>162</v>
      </c>
      <c r="C66" s="2">
        <v>40745</v>
      </c>
      <c r="D66" s="1" t="s">
        <v>147</v>
      </c>
      <c r="E66" s="1">
        <v>58</v>
      </c>
      <c r="F66" s="1" t="s">
        <v>5</v>
      </c>
      <c r="G66" s="1" t="s">
        <v>31</v>
      </c>
      <c r="H66" s="1">
        <v>0</v>
      </c>
      <c r="I66" s="1">
        <v>3269</v>
      </c>
      <c r="J66" s="1">
        <v>0</v>
      </c>
      <c r="K66">
        <f>(X66-Y66*(1000-Z66)/(1000-AA66))*AQ66</f>
        <v>-7.4235979296628765</v>
      </c>
      <c r="L66">
        <f>IF(BB66&lt;&gt;0,1/(1/BB66-1/T66),0)</f>
        <v>0.1529096534865555</v>
      </c>
      <c r="M66">
        <f>((BE66-AR66/2)*Y66-K66)/(BE66+AR66/2)</f>
        <v>468.57846531011995</v>
      </c>
      <c r="N66">
        <f>AR66*1000</f>
        <v>3.4505862926007564</v>
      </c>
      <c r="O66">
        <f>(AW66-BC66)</f>
        <v>2.1863756516007014</v>
      </c>
      <c r="P66">
        <f>(V66+AV66*J66)</f>
        <v>33.518302917480469</v>
      </c>
      <c r="Q66" s="1">
        <v>3</v>
      </c>
      <c r="R66">
        <f>(Q66*AK66+AL66)</f>
        <v>2.0786957442760468</v>
      </c>
      <c r="S66" s="1">
        <v>1</v>
      </c>
      <c r="T66">
        <f>R66*(S66+1)*(S66+1)/(S66*S66+1)</f>
        <v>4.1573914885520935</v>
      </c>
      <c r="U66" s="1">
        <v>34.858776092529297</v>
      </c>
      <c r="V66" s="1">
        <v>33.518302917480469</v>
      </c>
      <c r="W66" s="1">
        <v>34.935279846191406</v>
      </c>
      <c r="X66" s="1">
        <v>400.19656372070312</v>
      </c>
      <c r="Y66" s="1">
        <v>404.71591186523438</v>
      </c>
      <c r="Z66" s="1">
        <v>28.394552230834961</v>
      </c>
      <c r="AA66" s="1">
        <v>30.901981353759766</v>
      </c>
      <c r="AB66" s="1">
        <v>49.428024291992188</v>
      </c>
      <c r="AC66" s="1">
        <v>53.792850494384766</v>
      </c>
      <c r="AD66" s="1">
        <v>400.08584594726562</v>
      </c>
      <c r="AE66" s="1">
        <v>10.352804183959961</v>
      </c>
      <c r="AF66" s="1">
        <v>13.948519706726074</v>
      </c>
      <c r="AG66" s="1">
        <v>97.558097839355469</v>
      </c>
      <c r="AH66" s="1">
        <v>24.198520660400391</v>
      </c>
      <c r="AI66" s="1">
        <v>-0.59366589784622192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>AD66*0.000001/(Q66*0.0001)</f>
        <v>1.3336194864908852</v>
      </c>
      <c r="AR66">
        <f>(AA66-Z66)/(1000-AA66)*AQ66</f>
        <v>3.4505862926007564E-3</v>
      </c>
      <c r="AS66">
        <f>(V66+273.15)</f>
        <v>306.66830291748045</v>
      </c>
      <c r="AT66">
        <f>(U66+273.15)</f>
        <v>308.00877609252927</v>
      </c>
      <c r="AU66">
        <f>(AE66*AM66+AF66*AN66)*AO66</f>
        <v>1.9670327702693839</v>
      </c>
      <c r="AV66">
        <f>((AU66+0.00000010773*(AT66^4-AS66^4))-AR66*44100)/(R66*51.4+0.00000043092*AS66^3)</f>
        <v>-1.1187340865114253</v>
      </c>
      <c r="AW66">
        <f>0.61365*EXP(17.502*P66/(240.97+P66))</f>
        <v>5.201114171940735</v>
      </c>
      <c r="AX66">
        <f>AW66*1000/AG66</f>
        <v>53.312992843558469</v>
      </c>
      <c r="AY66">
        <f>(AX66-AA66)</f>
        <v>22.411011489798703</v>
      </c>
      <c r="AZ66">
        <f>IF(J66,V66,(U66+V66)/2)</f>
        <v>34.188539505004883</v>
      </c>
      <c r="BA66">
        <f>0.61365*EXP(17.502*AZ66/(240.97+AZ66))</f>
        <v>5.399458876443477</v>
      </c>
      <c r="BB66">
        <f>IF(AY66&lt;&gt;0,(1000-(AX66+AA66)/2)/AY66*AR66,0)</f>
        <v>0.14748512249466295</v>
      </c>
      <c r="BC66">
        <f>AA66*AG66/1000</f>
        <v>3.0147385203400336</v>
      </c>
      <c r="BD66">
        <f>(BA66-BC66)</f>
        <v>2.3847203561034434</v>
      </c>
      <c r="BE66">
        <f>1/(1.6/L66+1.37/T66)</f>
        <v>9.2650681923108033E-2</v>
      </c>
      <c r="BF66">
        <f>M66*AG66*0.001</f>
        <v>45.713623764139719</v>
      </c>
      <c r="BG66">
        <f>M66/Y66</f>
        <v>1.1577960034992423</v>
      </c>
      <c r="BH66">
        <f>(1-AR66*AG66/AW66/L66)*100</f>
        <v>57.672275159461975</v>
      </c>
      <c r="BI66">
        <f>(Y66-K66/(T66/1.35))</f>
        <v>407.1265237194803</v>
      </c>
      <c r="BJ66">
        <f>K66*BH66/100/BI66</f>
        <v>-1.0516037583631501E-2</v>
      </c>
    </row>
    <row r="67" spans="1:62">
      <c r="A67" s="1">
        <v>10</v>
      </c>
      <c r="B67" s="1" t="s">
        <v>163</v>
      </c>
      <c r="C67" s="2">
        <v>40745</v>
      </c>
      <c r="D67" s="1" t="s">
        <v>147</v>
      </c>
      <c r="E67" s="1">
        <v>4</v>
      </c>
      <c r="F67" s="1" t="s">
        <v>2</v>
      </c>
      <c r="G67" s="1" t="s">
        <v>31</v>
      </c>
      <c r="H67" s="1">
        <v>0</v>
      </c>
      <c r="I67" s="1">
        <v>4553</v>
      </c>
      <c r="J67" s="1">
        <v>0</v>
      </c>
      <c r="K67">
        <f>(X67-Y67*(1000-Z67)/(1000-AA67))*AQ67</f>
        <v>19.74549492051375</v>
      </c>
      <c r="L67">
        <f>IF(BB67&lt;&gt;0,1/(1/BB67-1/T67),0)</f>
        <v>0.46865777003206249</v>
      </c>
      <c r="M67">
        <f>((BE67-AR67/2)*Y67-K67)/(BE67+AR67/2)</f>
        <v>289.85808102057666</v>
      </c>
      <c r="N67">
        <f>AR67*1000</f>
        <v>9.1357530709223767</v>
      </c>
      <c r="O67">
        <f>(AW67-BC67)</f>
        <v>2.038818780321253</v>
      </c>
      <c r="P67">
        <f>(V67+AV67*J67)</f>
        <v>35.183433532714844</v>
      </c>
      <c r="Q67" s="1">
        <v>4</v>
      </c>
      <c r="R67">
        <f>(Q67*AK67+AL67)</f>
        <v>1.8591305017471313</v>
      </c>
      <c r="S67" s="1">
        <v>1</v>
      </c>
      <c r="T67">
        <f>R67*(S67+1)*(S67+1)/(S67*S67+1)</f>
        <v>3.7182610034942627</v>
      </c>
      <c r="U67" s="1">
        <v>35.642364501953125</v>
      </c>
      <c r="V67" s="1">
        <v>35.183433532714844</v>
      </c>
      <c r="W67" s="1">
        <v>35.701072692871094</v>
      </c>
      <c r="X67" s="1">
        <v>399.225830078125</v>
      </c>
      <c r="Y67" s="1">
        <v>376.04998779296875</v>
      </c>
      <c r="Z67" s="1">
        <v>28.794937133789062</v>
      </c>
      <c r="AA67" s="1">
        <v>37.585365295410156</v>
      </c>
      <c r="AB67" s="1">
        <v>48.005802154541016</v>
      </c>
      <c r="AC67" s="1">
        <v>62.660869598388672</v>
      </c>
      <c r="AD67" s="1">
        <v>400.08892822265625</v>
      </c>
      <c r="AE67" s="1">
        <v>1051.789794921875</v>
      </c>
      <c r="AF67" s="1">
        <v>778.579345703125</v>
      </c>
      <c r="AG67" s="1">
        <v>97.569419860839844</v>
      </c>
      <c r="AH67" s="1">
        <v>24.198520660400391</v>
      </c>
      <c r="AI67" s="1">
        <v>-0.59366589784622192</v>
      </c>
      <c r="AJ67" s="1">
        <v>1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>AD67*0.000001/(Q67*0.0001)</f>
        <v>1.0002223205566405</v>
      </c>
      <c r="AR67">
        <f>(AA67-Z67)/(1000-AA67)*AQ67</f>
        <v>9.1357530709223773E-3</v>
      </c>
      <c r="AS67">
        <f>(V67+273.15)</f>
        <v>308.33343353271482</v>
      </c>
      <c r="AT67">
        <f>(U67+273.15)</f>
        <v>308.7923645019531</v>
      </c>
      <c r="AU67">
        <f>(AE67*AM67+AF67*AN67)*AO67</f>
        <v>199.84005852749397</v>
      </c>
      <c r="AV67">
        <f>((AU67+0.00000010773*(AT67^4-AS67^4))-AR67*44100)/(R67*51.4+0.00000043092*AS67^3)</f>
        <v>-1.8230427900091737</v>
      </c>
      <c r="AW67">
        <f>0.61365*EXP(17.502*P67/(240.97+P67))</f>
        <v>5.7060010674521653</v>
      </c>
      <c r="AX67">
        <f>AW67*1000/AG67</f>
        <v>58.481449162969845</v>
      </c>
      <c r="AY67">
        <f>(AX67-AA67)</f>
        <v>20.896083867559689</v>
      </c>
      <c r="AZ67">
        <f>IF(J67,V67,(U67+V67)/2)</f>
        <v>35.412899017333984</v>
      </c>
      <c r="BA67">
        <f>0.61365*EXP(17.502*AZ67/(240.97+AZ67))</f>
        <v>5.7788116515612646</v>
      </c>
      <c r="BB67">
        <f>IF(AY67&lt;&gt;0,(1000-(AX67+AA67)/2)/AY67*AR67,0)</f>
        <v>0.41619912029655798</v>
      </c>
      <c r="BC67">
        <f>AA67*AG67/1000</f>
        <v>3.6671822871309123</v>
      </c>
      <c r="BD67">
        <f>(BA67-BC67)</f>
        <v>2.1116293644303523</v>
      </c>
      <c r="BE67">
        <f>1/(1.6/L67+1.37/T67)</f>
        <v>0.2643784273504477</v>
      </c>
      <c r="BF67">
        <f>M67*AG67*0.001</f>
        <v>28.281284807153977</v>
      </c>
      <c r="BG67">
        <f>M67/Y67</f>
        <v>0.77079667711664879</v>
      </c>
      <c r="BH67">
        <f>(1-AR67*AG67/AW67/L67)*100</f>
        <v>66.667306801313472</v>
      </c>
      <c r="BI67">
        <f>(Y67-K67/(T67/1.35))</f>
        <v>368.88093265734403</v>
      </c>
      <c r="BJ67">
        <f>K67*BH67/100/BI67</f>
        <v>3.5685741692495124E-2</v>
      </c>
    </row>
    <row r="68" spans="1:62">
      <c r="A68" s="1">
        <v>11</v>
      </c>
      <c r="B68" s="1" t="s">
        <v>164</v>
      </c>
      <c r="C68" s="2">
        <v>40745</v>
      </c>
      <c r="D68" s="1" t="s">
        <v>147</v>
      </c>
      <c r="E68" s="1">
        <v>4</v>
      </c>
      <c r="F68" s="1" t="s">
        <v>5</v>
      </c>
      <c r="G68" s="1" t="s">
        <v>31</v>
      </c>
      <c r="H68" s="1">
        <v>0</v>
      </c>
      <c r="I68" s="1">
        <v>4724.5</v>
      </c>
      <c r="J68" s="1">
        <v>0</v>
      </c>
      <c r="K68">
        <f>(X68-Y68*(1000-Z68)/(1000-AA68))*AQ68</f>
        <v>-0.65384190143503085</v>
      </c>
      <c r="L68">
        <f>IF(BB68&lt;&gt;0,1/(1/BB68-1/T68),0)</f>
        <v>1.7366483574493718E-2</v>
      </c>
      <c r="M68">
        <f>((BE68-AR68/2)*Y68-K68)/(BE68+AR68/2)</f>
        <v>440.83633572934713</v>
      </c>
      <c r="N68">
        <f>AR68*1000</f>
        <v>0.5118575989093781</v>
      </c>
      <c r="O68">
        <f>(AW68-BC68)</f>
        <v>2.7650738981297716</v>
      </c>
      <c r="P68">
        <f>(V68+AV68*J68)</f>
        <v>34.784187316894531</v>
      </c>
      <c r="Q68" s="1">
        <v>4</v>
      </c>
      <c r="R68">
        <f>(Q68*AK68+AL68)</f>
        <v>1.8591305017471313</v>
      </c>
      <c r="S68" s="1">
        <v>1</v>
      </c>
      <c r="T68">
        <f>R68*(S68+1)*(S68+1)/(S68*S68+1)</f>
        <v>3.7182610034942627</v>
      </c>
      <c r="U68" s="1">
        <v>35.394168853759766</v>
      </c>
      <c r="V68" s="1">
        <v>34.784187316894531</v>
      </c>
      <c r="W68" s="1">
        <v>35.505569458007812</v>
      </c>
      <c r="X68" s="1">
        <v>399.81890869140625</v>
      </c>
      <c r="Y68" s="1">
        <v>400.26779174804688</v>
      </c>
      <c r="Z68" s="1">
        <v>28.363748550415039</v>
      </c>
      <c r="AA68" s="1">
        <v>28.860746383666992</v>
      </c>
      <c r="AB68" s="1">
        <v>47.942584991455078</v>
      </c>
      <c r="AC68" s="1">
        <v>48.782646179199219</v>
      </c>
      <c r="AD68" s="1">
        <v>400.07015991210938</v>
      </c>
      <c r="AE68" s="1">
        <v>14.918296813964844</v>
      </c>
      <c r="AF68" s="1">
        <v>33.722198486328125</v>
      </c>
      <c r="AG68" s="1">
        <v>97.576942443847656</v>
      </c>
      <c r="AH68" s="1">
        <v>24.198520660400391</v>
      </c>
      <c r="AI68" s="1">
        <v>-0.59366589784622192</v>
      </c>
      <c r="AJ68" s="1">
        <v>1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>AD68*0.000001/(Q68*0.0001)</f>
        <v>1.0001753997802734</v>
      </c>
      <c r="AR68">
        <f>(AA68-Z68)/(1000-AA68)*AQ68</f>
        <v>5.1185759890937815E-4</v>
      </c>
      <c r="AS68">
        <f>(V68+273.15)</f>
        <v>307.93418731689451</v>
      </c>
      <c r="AT68">
        <f>(U68+273.15)</f>
        <v>308.54416885375974</v>
      </c>
      <c r="AU68">
        <f>(AE68*AM68+AF68*AN68)*AO68</f>
        <v>2.834476359085329</v>
      </c>
      <c r="AV68">
        <f>((AU68+0.00000010773*(AT68^4-AS68^4))-AR68*44100)/(R68*51.4+0.00000043092*AS68^3)</f>
        <v>-0.11133939802174857</v>
      </c>
      <c r="AW68">
        <f>0.61365*EXP(17.502*P68/(240.97+P68))</f>
        <v>5.5812172868953303</v>
      </c>
      <c r="AX68">
        <f>AW68*1000/AG68</f>
        <v>57.198116144161197</v>
      </c>
      <c r="AY68">
        <f>(AX68-AA68)</f>
        <v>28.337369760494205</v>
      </c>
      <c r="AZ68">
        <f>IF(J68,V68,(U68+V68)/2)</f>
        <v>35.089178085327148</v>
      </c>
      <c r="BA68">
        <f>0.61365*EXP(17.502*AZ68/(240.97+AZ68))</f>
        <v>5.6763251246047801</v>
      </c>
      <c r="BB68">
        <f>IF(AY68&lt;&gt;0,(1000-(AX68+AA68)/2)/AY68*AR68,0)</f>
        <v>1.7285748877903344E-2</v>
      </c>
      <c r="BC68">
        <f>AA68*AG68/1000</f>
        <v>2.8161433887655587</v>
      </c>
      <c r="BD68">
        <f>(BA68-BC68)</f>
        <v>2.8601817358392214</v>
      </c>
      <c r="BE68">
        <f>1/(1.6/L68+1.37/T68)</f>
        <v>1.0810817663939746E-2</v>
      </c>
      <c r="BF68">
        <f>M68*AG68*0.001</f>
        <v>43.015461758619203</v>
      </c>
      <c r="BG68">
        <f>M68/Y68</f>
        <v>1.1013535058719803</v>
      </c>
      <c r="BH68">
        <f>(1-AR68*AG68/AW68/L68)*100</f>
        <v>48.47054609803476</v>
      </c>
      <c r="BI68">
        <f>(Y68-K68/(T68/1.35))</f>
        <v>400.50518405754525</v>
      </c>
      <c r="BJ68">
        <f>K68*BH68/100/BI68</f>
        <v>-7.9130246713060755E-4</v>
      </c>
    </row>
    <row r="69" spans="1:62">
      <c r="A69" s="1">
        <v>14</v>
      </c>
      <c r="B69" s="1" t="s">
        <v>165</v>
      </c>
      <c r="C69" s="2">
        <v>40745</v>
      </c>
      <c r="D69" s="1" t="s">
        <v>147</v>
      </c>
      <c r="E69" s="1">
        <v>19</v>
      </c>
      <c r="F69" s="1" t="s">
        <v>2</v>
      </c>
      <c r="G69" s="1" t="s">
        <v>31</v>
      </c>
      <c r="H69" s="1">
        <v>0</v>
      </c>
      <c r="I69" s="1">
        <v>5247</v>
      </c>
      <c r="J69" s="1">
        <v>0</v>
      </c>
      <c r="K69">
        <f>(X69-Y69*(1000-Z69)/(1000-AA69))*AQ69</f>
        <v>13.347218364060074</v>
      </c>
      <c r="L69">
        <f>IF(BB69&lt;&gt;0,1/(1/BB69-1/T69),0)</f>
        <v>0.35697415621634737</v>
      </c>
      <c r="M69">
        <f>((BE69-AR69/2)*Y69-K69)/(BE69+AR69/2)</f>
        <v>300.12744595433657</v>
      </c>
      <c r="N69">
        <f>AR69*1000</f>
        <v>7.3134527396275342</v>
      </c>
      <c r="O69">
        <f>(AW69-BC69)</f>
        <v>2.1259239593666126</v>
      </c>
      <c r="P69">
        <f>(V69+AV69*J69)</f>
        <v>35.233314514160156</v>
      </c>
      <c r="Q69" s="1">
        <v>5.5</v>
      </c>
      <c r="R69">
        <f>(Q69*AK69+AL69)</f>
        <v>1.5297826379537582</v>
      </c>
      <c r="S69" s="1">
        <v>1</v>
      </c>
      <c r="T69">
        <f>R69*(S69+1)*(S69+1)/(S69*S69+1)</f>
        <v>3.0595652759075165</v>
      </c>
      <c r="U69" s="1">
        <v>35.504669189453125</v>
      </c>
      <c r="V69" s="1">
        <v>35.233314514160156</v>
      </c>
      <c r="W69" s="1">
        <v>35.508525848388672</v>
      </c>
      <c r="X69" s="1">
        <v>400.304931640625</v>
      </c>
      <c r="Y69" s="1">
        <v>378.1553955078125</v>
      </c>
      <c r="Z69" s="1">
        <v>27.165487289428711</v>
      </c>
      <c r="AA69" s="1">
        <v>36.848480224609375</v>
      </c>
      <c r="AB69" s="1">
        <v>45.641464233398438</v>
      </c>
      <c r="AC69" s="1">
        <v>61.910121917724609</v>
      </c>
      <c r="AD69" s="1">
        <v>400.10147094726562</v>
      </c>
      <c r="AE69" s="1">
        <v>1330.2891845703125</v>
      </c>
      <c r="AF69" s="1">
        <v>1417.8343505859375</v>
      </c>
      <c r="AG69" s="1">
        <v>97.584388732910156</v>
      </c>
      <c r="AH69" s="1">
        <v>24.198520660400391</v>
      </c>
      <c r="AI69" s="1">
        <v>-0.59366589784622192</v>
      </c>
      <c r="AJ69" s="1">
        <v>1</v>
      </c>
      <c r="AK69" s="1">
        <v>-0.21956524252891541</v>
      </c>
      <c r="AL69" s="1">
        <v>2.737391471862793</v>
      </c>
      <c r="AM69" s="1">
        <v>1</v>
      </c>
      <c r="AN69" s="1">
        <v>0</v>
      </c>
      <c r="AO69" s="1">
        <v>0.18999999761581421</v>
      </c>
      <c r="AP69" s="1">
        <v>111115</v>
      </c>
      <c r="AQ69">
        <f>AD69*0.000001/(Q69*0.0001)</f>
        <v>0.72745721990411927</v>
      </c>
      <c r="AR69">
        <f>(AA69-Z69)/(1000-AA69)*AQ69</f>
        <v>7.3134527396275344E-3</v>
      </c>
      <c r="AS69">
        <f>(V69+273.15)</f>
        <v>308.38331451416013</v>
      </c>
      <c r="AT69">
        <f>(U69+273.15)</f>
        <v>308.6546691894531</v>
      </c>
      <c r="AU69">
        <f>(AE69*AM69+AF69*AN69)*AO69</f>
        <v>252.7549418967028</v>
      </c>
      <c r="AV69">
        <f>((AU69+0.00000010773*(AT69^4-AS69^4))-AR69*44100)/(R69*51.4+0.00000043092*AS69^3)</f>
        <v>-0.7268054184211441</v>
      </c>
      <c r="AW69">
        <f>0.61365*EXP(17.502*P69/(240.97+P69))</f>
        <v>5.7217603778218464</v>
      </c>
      <c r="AX69">
        <f>AW69*1000/AG69</f>
        <v>58.633972627347035</v>
      </c>
      <c r="AY69">
        <f>(AX69-AA69)</f>
        <v>21.78549240273766</v>
      </c>
      <c r="AZ69">
        <f>IF(J69,V69,(U69+V69)/2)</f>
        <v>35.368991851806641</v>
      </c>
      <c r="BA69">
        <f>0.61365*EXP(17.502*AZ69/(240.97+AZ69))</f>
        <v>5.7648175544940914</v>
      </c>
      <c r="BB69">
        <f>IF(AY69&lt;&gt;0,(1000-(AX69+AA69)/2)/AY69*AR69,0)</f>
        <v>0.31967602144049406</v>
      </c>
      <c r="BC69">
        <f>AA69*AG69/1000</f>
        <v>3.5958364184552338</v>
      </c>
      <c r="BD69">
        <f>(BA69-BC69)</f>
        <v>2.1689811360388576</v>
      </c>
      <c r="BE69">
        <f>1/(1.6/L69+1.37/T69)</f>
        <v>0.20284415016928842</v>
      </c>
      <c r="BF69">
        <f>M69*AG69*0.001</f>
        <v>29.287753355423462</v>
      </c>
      <c r="BG69">
        <f>M69/Y69</f>
        <v>0.79366167855758141</v>
      </c>
      <c r="BH69">
        <f>(1-AR69*AG69/AW69/L69)*100</f>
        <v>65.058916855832294</v>
      </c>
      <c r="BI69">
        <f>(Y69-K69/(T69/1.35))</f>
        <v>372.26608014220506</v>
      </c>
      <c r="BJ69">
        <f>K69*BH69/100/BI69</f>
        <v>2.332620714388783E-2</v>
      </c>
    </row>
    <row r="70" spans="1:62">
      <c r="A70" s="1">
        <v>15</v>
      </c>
      <c r="B70" s="1" t="s">
        <v>166</v>
      </c>
      <c r="C70" s="2">
        <v>40745</v>
      </c>
      <c r="D70" s="1" t="s">
        <v>147</v>
      </c>
      <c r="E70" s="1">
        <v>19</v>
      </c>
      <c r="F70" s="1" t="s">
        <v>5</v>
      </c>
      <c r="G70" s="1" t="s">
        <v>31</v>
      </c>
      <c r="H70" s="1">
        <v>0</v>
      </c>
      <c r="I70" s="1">
        <v>5488</v>
      </c>
      <c r="J70" s="1">
        <v>0</v>
      </c>
      <c r="K70">
        <f>(X70-Y70*(1000-Z70)/(1000-AA70))*AQ70</f>
        <v>-4.4961029131834627</v>
      </c>
      <c r="L70">
        <f>IF(BB70&lt;&gt;0,1/(1/BB70-1/T70),0)</f>
        <v>0.1591779157331436</v>
      </c>
      <c r="M70">
        <f>((BE70-AR70/2)*Y70-K70)/(BE70+AR70/2)</f>
        <v>430.78011621051201</v>
      </c>
      <c r="N70">
        <f>AR70*1000</f>
        <v>4.4318358293453031</v>
      </c>
      <c r="O70">
        <f>(AW70-BC70)</f>
        <v>2.7046980920395498</v>
      </c>
      <c r="P70">
        <f>(V70+AV70*J70)</f>
        <v>35.422096252441406</v>
      </c>
      <c r="Q70" s="1">
        <v>4</v>
      </c>
      <c r="R70">
        <f>(Q70*AK70+AL70)</f>
        <v>1.8591305017471313</v>
      </c>
      <c r="S70" s="1">
        <v>1</v>
      </c>
      <c r="T70">
        <f>R70*(S70+1)*(S70+1)/(S70*S70+1)</f>
        <v>3.7182610034942627</v>
      </c>
      <c r="U70" s="1">
        <v>35.955738067626953</v>
      </c>
      <c r="V70" s="1">
        <v>35.422096252441406</v>
      </c>
      <c r="W70" s="1">
        <v>35.975296020507812</v>
      </c>
      <c r="X70" s="1">
        <v>400.47769165039062</v>
      </c>
      <c r="Y70" s="1">
        <v>403.1866455078125</v>
      </c>
      <c r="Z70" s="1">
        <v>27.240085601806641</v>
      </c>
      <c r="AA70" s="1">
        <v>31.531715393066406</v>
      </c>
      <c r="AB70" s="1">
        <v>44.644298553466797</v>
      </c>
      <c r="AC70" s="1">
        <v>51.677932739257812</v>
      </c>
      <c r="AD70" s="1">
        <v>400.04312133789062</v>
      </c>
      <c r="AE70" s="1">
        <v>38.172550201416016</v>
      </c>
      <c r="AF70" s="1">
        <v>253.1131591796875</v>
      </c>
      <c r="AG70" s="1">
        <v>97.585830688476562</v>
      </c>
      <c r="AH70" s="1">
        <v>24.198520660400391</v>
      </c>
      <c r="AI70" s="1">
        <v>-0.59366589784622192</v>
      </c>
      <c r="AJ70" s="1">
        <v>1</v>
      </c>
      <c r="AK70" s="1">
        <v>-0.21956524252891541</v>
      </c>
      <c r="AL70" s="1">
        <v>2.737391471862793</v>
      </c>
      <c r="AM70" s="1">
        <v>1</v>
      </c>
      <c r="AN70" s="1">
        <v>0</v>
      </c>
      <c r="AO70" s="1">
        <v>0.18999999761581421</v>
      </c>
      <c r="AP70" s="1">
        <v>111115</v>
      </c>
      <c r="AQ70">
        <f>AD70*0.000001/(Q70*0.0001)</f>
        <v>1.0001078033447266</v>
      </c>
      <c r="AR70">
        <f>(AA70-Z70)/(1000-AA70)*AQ70</f>
        <v>4.4318358293453028E-3</v>
      </c>
      <c r="AS70">
        <f>(V70+273.15)</f>
        <v>308.57209625244138</v>
      </c>
      <c r="AT70">
        <f>(U70+273.15)</f>
        <v>309.10573806762693</v>
      </c>
      <c r="AU70">
        <f>(AE70*AM70+AF70*AN70)*AO70</f>
        <v>7.2527844472585912</v>
      </c>
      <c r="AV70">
        <f>((AU70+0.00000010773*(AT70^4-AS70^4))-AR70*44100)/(R70*51.4+0.00000043092*AS70^3)</f>
        <v>-1.6763700260019361</v>
      </c>
      <c r="AW70">
        <f>0.61365*EXP(17.502*P70/(240.97+P70))</f>
        <v>5.7817467317045583</v>
      </c>
      <c r="AX70">
        <f>AW70*1000/AG70</f>
        <v>59.247809757972341</v>
      </c>
      <c r="AY70">
        <f>(AX70-AA70)</f>
        <v>27.716094364905935</v>
      </c>
      <c r="AZ70">
        <f>IF(J70,V70,(U70+V70)/2)</f>
        <v>35.68891716003418</v>
      </c>
      <c r="BA70">
        <f>0.61365*EXP(17.502*AZ70/(240.97+AZ70))</f>
        <v>5.8674621245505758</v>
      </c>
      <c r="BB70">
        <f>IF(AY70&lt;&gt;0,(1000-(AX70+AA70)/2)/AY70*AR70,0)</f>
        <v>0.15264329084672595</v>
      </c>
      <c r="BC70">
        <f>AA70*AG70/1000</f>
        <v>3.0770486396650085</v>
      </c>
      <c r="BD70">
        <f>(BA70-BC70)</f>
        <v>2.7904134848855673</v>
      </c>
      <c r="BE70">
        <f>1/(1.6/L70+1.37/T70)</f>
        <v>9.5968392457104618E-2</v>
      </c>
      <c r="BF70">
        <f>M70*AG70*0.001</f>
        <v>42.038035484481284</v>
      </c>
      <c r="BG70">
        <f>M70/Y70</f>
        <v>1.0684384540265355</v>
      </c>
      <c r="BH70">
        <f>(1-AR70*AG70/AW70/L70)*100</f>
        <v>53.007499982850149</v>
      </c>
      <c r="BI70">
        <f>(Y70-K70/(T70/1.35))</f>
        <v>404.81905886639424</v>
      </c>
      <c r="BJ70">
        <f>K70*BH70/100/BI70</f>
        <v>-5.8872518443387322E-3</v>
      </c>
    </row>
    <row r="71" spans="1:62">
      <c r="A71" s="1">
        <v>15</v>
      </c>
      <c r="B71" s="1" t="s">
        <v>188</v>
      </c>
      <c r="C71" s="2">
        <v>40732</v>
      </c>
      <c r="D71" s="1" t="s">
        <v>189</v>
      </c>
      <c r="E71" s="1">
        <v>11</v>
      </c>
      <c r="F71" s="1" t="s">
        <v>2</v>
      </c>
      <c r="G71" s="1" t="s">
        <v>3</v>
      </c>
      <c r="H71" s="1">
        <v>0</v>
      </c>
      <c r="I71" s="1">
        <v>3273.5</v>
      </c>
      <c r="J71" s="1">
        <v>0</v>
      </c>
      <c r="K71">
        <f>(X71-Y71*(1000-Z71)/(1000-AA71))*AQ71</f>
        <v>8.3839821301500201</v>
      </c>
      <c r="L71">
        <f>IF(BB71&lt;&gt;0,1/(1/BB71-1/T71),0)</f>
        <v>0.4088510210711408</v>
      </c>
      <c r="M71">
        <f>((BE71-AR71/2)*Y71-K71)/(BE71+AR71/2)</f>
        <v>341.33192949146189</v>
      </c>
      <c r="N71">
        <f>AR71*1000</f>
        <v>11.369481020144756</v>
      </c>
      <c r="O71">
        <f>(AW71-BC71)</f>
        <v>2.7758860698614036</v>
      </c>
      <c r="P71">
        <f>(V71+AV71*J71)</f>
        <v>39.194660186767578</v>
      </c>
      <c r="Q71" s="1">
        <v>2</v>
      </c>
      <c r="R71">
        <f>(Q71*AK71+AL71)</f>
        <v>2.2982609868049622</v>
      </c>
      <c r="S71" s="1">
        <v>1</v>
      </c>
      <c r="T71">
        <f>R71*(S71+1)*(S71+1)/(S71*S71+1)</f>
        <v>4.5965219736099243</v>
      </c>
      <c r="U71" s="1">
        <v>40.100048065185547</v>
      </c>
      <c r="V71" s="1">
        <v>39.194660186767578</v>
      </c>
      <c r="W71" s="1">
        <v>39.995655059814453</v>
      </c>
      <c r="X71" s="1">
        <v>400.68447875976562</v>
      </c>
      <c r="Y71" s="1">
        <v>394.2513427734375</v>
      </c>
      <c r="Z71" s="1">
        <v>38.977817535400391</v>
      </c>
      <c r="AA71" s="1">
        <v>44.410037994384766</v>
      </c>
      <c r="AB71" s="1">
        <v>50.925880432128906</v>
      </c>
      <c r="AC71" s="1">
        <v>58.023265838623047</v>
      </c>
      <c r="AD71" s="1">
        <v>400.00445556640625</v>
      </c>
      <c r="AE71" s="1">
        <v>165.20550537109375</v>
      </c>
      <c r="AF71" s="1">
        <v>1125.309326171875</v>
      </c>
      <c r="AG71" s="1">
        <v>97.380889892578125</v>
      </c>
      <c r="AH71" s="1">
        <v>23.52284049987793</v>
      </c>
      <c r="AI71" s="1">
        <v>-0.85864639282226562</v>
      </c>
      <c r="AJ71" s="1">
        <v>0</v>
      </c>
      <c r="AK71" s="1">
        <v>-0.21956524252891541</v>
      </c>
      <c r="AL71" s="1">
        <v>2.737391471862793</v>
      </c>
      <c r="AM71" s="1">
        <v>1</v>
      </c>
      <c r="AN71" s="1">
        <v>0</v>
      </c>
      <c r="AO71" s="1">
        <v>0.18999999761581421</v>
      </c>
      <c r="AP71" s="1">
        <v>111115</v>
      </c>
      <c r="AQ71">
        <f>AD71*0.000001/(Q71*0.0001)</f>
        <v>2.0000222778320311</v>
      </c>
      <c r="AR71">
        <f>(AA71-Z71)/(1000-AA71)*AQ71</f>
        <v>1.1369481020144756E-2</v>
      </c>
      <c r="AS71">
        <f>(V71+273.15)</f>
        <v>312.34466018676756</v>
      </c>
      <c r="AT71">
        <f>(U71+273.15)</f>
        <v>313.25004806518552</v>
      </c>
      <c r="AU71">
        <f>(AE71*AM71+AF71*AN71)*AO71</f>
        <v>31.389045626627194</v>
      </c>
      <c r="AV71">
        <f>((AU71+0.00000010773*(AT71^4-AS71^4))-AR71*44100)/(R71*51.4+0.00000043092*AS71^3)</f>
        <v>-3.4897062693623013</v>
      </c>
      <c r="AW71">
        <f>0.61365*EXP(17.502*P71/(240.97+P71))</f>
        <v>7.1005750899177977</v>
      </c>
      <c r="AX71">
        <f>AW71*1000/AG71</f>
        <v>72.915487810293328</v>
      </c>
      <c r="AY71">
        <f>(AX71-AA71)</f>
        <v>28.505449815908563</v>
      </c>
      <c r="AZ71">
        <f>IF(J71,V71,(U71+V71)/2)</f>
        <v>39.647354125976562</v>
      </c>
      <c r="BA71">
        <f>0.61365*EXP(17.502*AZ71/(240.97+AZ71))</f>
        <v>7.2751190988092063</v>
      </c>
      <c r="BB71">
        <f>IF(AY71&lt;&gt;0,(1000-(AX71+AA71)/2)/AY71*AR71,0)</f>
        <v>0.37545507683111212</v>
      </c>
      <c r="BC71">
        <f>AA71*AG71/1000</f>
        <v>4.3246890200563941</v>
      </c>
      <c r="BD71">
        <f>(BA71-BC71)</f>
        <v>2.9504300787528122</v>
      </c>
      <c r="BE71">
        <f>1/(1.6/L71+1.37/T71)</f>
        <v>0.23744749567746498</v>
      </c>
      <c r="BF71">
        <f>M71*AG71*0.001</f>
        <v>33.239207042629296</v>
      </c>
      <c r="BG71">
        <f>M71/Y71</f>
        <v>0.8657723955746004</v>
      </c>
      <c r="BH71">
        <f>(1-AR71*AG71/AW71/L71)*100</f>
        <v>61.86218842721938</v>
      </c>
      <c r="BI71">
        <f>(Y71-K71/(T71/1.35))</f>
        <v>391.78896449249271</v>
      </c>
      <c r="BJ71">
        <f>K71*BH71/100/BI71</f>
        <v>1.3238031933278683E-2</v>
      </c>
    </row>
    <row r="72" spans="1:62">
      <c r="A72" s="1">
        <v>16</v>
      </c>
      <c r="B72" s="1" t="s">
        <v>99</v>
      </c>
      <c r="C72" s="2">
        <v>40732</v>
      </c>
      <c r="D72" s="1" t="s">
        <v>189</v>
      </c>
      <c r="E72" s="1">
        <v>11</v>
      </c>
      <c r="F72" s="1" t="s">
        <v>5</v>
      </c>
      <c r="G72" s="1" t="s">
        <v>3</v>
      </c>
      <c r="H72" s="1">
        <v>0</v>
      </c>
      <c r="I72" s="1">
        <v>3512.5</v>
      </c>
      <c r="J72" s="1">
        <v>0</v>
      </c>
      <c r="K72">
        <f>(X72-Y72*(1000-Z72)/(1000-AA72))*AQ72</f>
        <v>-3.6813894996953604</v>
      </c>
      <c r="L72">
        <f>IF(BB72&lt;&gt;0,1/(1/BB72-1/T72),0)</f>
        <v>2.0672922732680052E-2</v>
      </c>
      <c r="M72">
        <f>((BE72-AR72/2)*Y72-K72)/(BE72+AR72/2)</f>
        <v>663.68825988677634</v>
      </c>
      <c r="N72">
        <f>AR72*1000</f>
        <v>0.6071899494170877</v>
      </c>
      <c r="O72">
        <f>(AW72-BC72)</f>
        <v>2.7228887925277117</v>
      </c>
      <c r="P72">
        <f>(V72+AV72*J72)</f>
        <v>37.524238586425781</v>
      </c>
      <c r="Q72" s="1">
        <v>3</v>
      </c>
      <c r="R72">
        <f>(Q72*AK72+AL72)</f>
        <v>2.0786957442760468</v>
      </c>
      <c r="S72" s="1">
        <v>1</v>
      </c>
      <c r="T72">
        <f>R72*(S72+1)*(S72+1)/(S72*S72+1)</f>
        <v>4.1573914885520935</v>
      </c>
      <c r="U72" s="1">
        <v>39.845386505126953</v>
      </c>
      <c r="V72" s="1">
        <v>37.524238586425781</v>
      </c>
      <c r="W72" s="1">
        <v>39.839553833007812</v>
      </c>
      <c r="X72" s="1">
        <v>400.13702392578125</v>
      </c>
      <c r="Y72" s="1">
        <v>402.71453857421875</v>
      </c>
      <c r="Z72" s="1">
        <v>38.224353790283203</v>
      </c>
      <c r="AA72" s="1">
        <v>38.662117004394531</v>
      </c>
      <c r="AB72" s="1">
        <v>50.621707916259766</v>
      </c>
      <c r="AC72" s="1">
        <v>51.201454162597656</v>
      </c>
      <c r="AD72" s="1">
        <v>400.02084350585938</v>
      </c>
      <c r="AE72" s="1">
        <v>23.002050399780273</v>
      </c>
      <c r="AF72" s="1">
        <v>34.628410339355469</v>
      </c>
      <c r="AG72" s="1">
        <v>97.373260498046875</v>
      </c>
      <c r="AH72" s="1">
        <v>29.09632682800293</v>
      </c>
      <c r="AI72" s="1">
        <v>9.529876708984375E-2</v>
      </c>
      <c r="AJ72" s="1">
        <v>0</v>
      </c>
      <c r="AK72" s="1">
        <v>-0.21956524252891541</v>
      </c>
      <c r="AL72" s="1">
        <v>2.737391471862793</v>
      </c>
      <c r="AM72" s="1">
        <v>1</v>
      </c>
      <c r="AN72" s="1">
        <v>0</v>
      </c>
      <c r="AO72" s="1">
        <v>0.18999999761581421</v>
      </c>
      <c r="AP72" s="1">
        <v>111115</v>
      </c>
      <c r="AQ72">
        <f>AD72*0.000001/(Q72*0.0001)</f>
        <v>1.3334028116861978</v>
      </c>
      <c r="AR72">
        <f>(AA72-Z72)/(1000-AA72)*AQ72</f>
        <v>6.0718994941708776E-4</v>
      </c>
      <c r="AS72">
        <f>(V72+273.15)</f>
        <v>310.67423858642576</v>
      </c>
      <c r="AT72">
        <f>(U72+273.15)</f>
        <v>312.99538650512693</v>
      </c>
      <c r="AU72">
        <f>(AE72*AM72+AF72*AN72)*AO72</f>
        <v>4.3703895211170902</v>
      </c>
      <c r="AV72">
        <f>((AU72+0.00000010773*(AT72^4-AS72^4))-AR72*44100)/(R72*51.4+0.00000043092*AS72^3)</f>
        <v>6.6160369384471895E-2</v>
      </c>
      <c r="AW72">
        <f>0.61365*EXP(17.502*P72/(240.97+P72))</f>
        <v>6.4875451830025881</v>
      </c>
      <c r="AX72">
        <f>AW72*1000/AG72</f>
        <v>66.625530970411688</v>
      </c>
      <c r="AY72">
        <f>(AX72-AA72)</f>
        <v>27.963413966017157</v>
      </c>
      <c r="AZ72">
        <f>IF(J72,V72,(U72+V72)/2)</f>
        <v>38.684812545776367</v>
      </c>
      <c r="BA72">
        <f>0.61365*EXP(17.502*AZ72/(240.97+AZ72))</f>
        <v>6.9083530966303242</v>
      </c>
      <c r="BB72">
        <f>IF(AY72&lt;&gt;0,(1000-(AX72+AA72)/2)/AY72*AR72,0)</f>
        <v>2.0570633803587181E-2</v>
      </c>
      <c r="BC72">
        <f>AA72*AG72/1000</f>
        <v>3.7646563904748764</v>
      </c>
      <c r="BD72">
        <f>(BA72-BC72)</f>
        <v>3.1436967061554477</v>
      </c>
      <c r="BE72">
        <f>1/(1.6/L72+1.37/T72)</f>
        <v>1.2865797185173946E-2</v>
      </c>
      <c r="BF72">
        <f>M72*AG72*0.001</f>
        <v>64.625489819450507</v>
      </c>
      <c r="BG72">
        <f>M72/Y72</f>
        <v>1.6480365030686894</v>
      </c>
      <c r="BH72">
        <f>(1-AR72*AG72/AW72/L72)*100</f>
        <v>55.915896872937807</v>
      </c>
      <c r="BI72">
        <f>(Y72-K72/(T72/1.35))</f>
        <v>403.90996985324887</v>
      </c>
      <c r="BJ72">
        <f>K72*BH72/100/BI72</f>
        <v>-5.096388080959525E-3</v>
      </c>
    </row>
    <row r="73" spans="1:62">
      <c r="A73" s="1">
        <v>1</v>
      </c>
      <c r="B73" s="1" t="s">
        <v>190</v>
      </c>
      <c r="C73" s="2">
        <v>40732</v>
      </c>
      <c r="D73" s="1" t="s">
        <v>189</v>
      </c>
      <c r="E73" s="1">
        <v>32</v>
      </c>
      <c r="F73" s="1" t="s">
        <v>2</v>
      </c>
      <c r="G73" s="1" t="s">
        <v>52</v>
      </c>
      <c r="H73" s="1">
        <v>0</v>
      </c>
      <c r="I73" s="1">
        <v>534</v>
      </c>
      <c r="J73" s="1">
        <v>0</v>
      </c>
      <c r="K73">
        <f>(X73-Y73*(1000-Z73)/(1000-AA73))*AQ73</f>
        <v>14.733966597254534</v>
      </c>
      <c r="L73">
        <f>IF(BB73&lt;&gt;0,1/(1/BB73-1/T73),0)</f>
        <v>0.90086893746919339</v>
      </c>
      <c r="M73">
        <f>((BE73-AR73/2)*Y73-K73)/(BE73+AR73/2)</f>
        <v>344.27608507997883</v>
      </c>
      <c r="N73">
        <f>AR73*1000</f>
        <v>17.61253102017686</v>
      </c>
      <c r="O73">
        <f>(AW73-BC73)</f>
        <v>2.1512316565672336</v>
      </c>
      <c r="P73">
        <f>(V73+AV73*J73)</f>
        <v>37.548614501953125</v>
      </c>
      <c r="Q73" s="1">
        <v>2</v>
      </c>
      <c r="R73">
        <f>(Q73*AK73+AL73)</f>
        <v>2.2982609868049622</v>
      </c>
      <c r="S73" s="1">
        <v>1</v>
      </c>
      <c r="T73">
        <f>R73*(S73+1)*(S73+1)/(S73*S73+1)</f>
        <v>4.5965219736099243</v>
      </c>
      <c r="U73" s="1">
        <v>37.462371826171875</v>
      </c>
      <c r="V73" s="1">
        <v>37.548614501953125</v>
      </c>
      <c r="W73" s="1">
        <v>37.350173950195312</v>
      </c>
      <c r="X73" s="1">
        <v>398.99942016601562</v>
      </c>
      <c r="Y73" s="1">
        <v>388.21511840820312</v>
      </c>
      <c r="Z73" s="1">
        <v>36.186031341552734</v>
      </c>
      <c r="AA73" s="1">
        <v>44.598453521728516</v>
      </c>
      <c r="AB73" s="1">
        <v>54.523490905761719</v>
      </c>
      <c r="AC73" s="1">
        <v>67.198951721191406</v>
      </c>
      <c r="AD73" s="1">
        <v>400.05218505859375</v>
      </c>
      <c r="AE73" s="1">
        <v>1541.20654296875</v>
      </c>
      <c r="AF73" s="1">
        <v>1783.7088623046875</v>
      </c>
      <c r="AG73" s="1">
        <v>97.423057556152344</v>
      </c>
      <c r="AH73" s="1">
        <v>23.52284049987793</v>
      </c>
      <c r="AI73" s="1">
        <v>-0.85864639282226562</v>
      </c>
      <c r="AJ73" s="1">
        <v>0</v>
      </c>
      <c r="AK73" s="1">
        <v>-0.21956524252891541</v>
      </c>
      <c r="AL73" s="1">
        <v>2.737391471862793</v>
      </c>
      <c r="AM73" s="1">
        <v>1</v>
      </c>
      <c r="AN73" s="1">
        <v>0</v>
      </c>
      <c r="AO73" s="1">
        <v>0.18999999761581421</v>
      </c>
      <c r="AP73" s="1">
        <v>111115</v>
      </c>
      <c r="AQ73">
        <f>AD73*0.000001/(Q73*0.0001)</f>
        <v>2.0002609252929688</v>
      </c>
      <c r="AR73">
        <f>(AA73-Z73)/(1000-AA73)*AQ73</f>
        <v>1.7612531020176861E-2</v>
      </c>
      <c r="AS73">
        <f>(V73+273.15)</f>
        <v>310.6986145019531</v>
      </c>
      <c r="AT73">
        <f>(U73+273.15)</f>
        <v>310.61237182617185</v>
      </c>
      <c r="AU73">
        <f>(AE73*AM73+AF73*AN73)*AO73</f>
        <v>292.82923948953976</v>
      </c>
      <c r="AV73">
        <f>((AU73+0.00000010773*(AT73^4-AS73^4))-AR73*44100)/(R73*51.4+0.00000043092*AS73^3)</f>
        <v>-3.700713761040038</v>
      </c>
      <c r="AW73">
        <f>0.61365*EXP(17.502*P73/(240.97+P73))</f>
        <v>6.4961493609299756</v>
      </c>
      <c r="AX73">
        <f>AW73*1000/AG73</f>
        <v>66.679793509721748</v>
      </c>
      <c r="AY73">
        <f>(AX73-AA73)</f>
        <v>22.081339987993232</v>
      </c>
      <c r="AZ73">
        <f>IF(J73,V73,(U73+V73)/2)</f>
        <v>37.5054931640625</v>
      </c>
      <c r="BA73">
        <f>0.61365*EXP(17.502*AZ73/(240.97+AZ73))</f>
        <v>6.4809351786413849</v>
      </c>
      <c r="BB73">
        <f>IF(AY73&lt;&gt;0,(1000-(AX73+AA73)/2)/AY73*AR73,0)</f>
        <v>0.7532416619808715</v>
      </c>
      <c r="BC73">
        <f>AA73*AG73/1000</f>
        <v>4.3449177043627421</v>
      </c>
      <c r="BD73">
        <f>(BA73-BC73)</f>
        <v>2.1360174742786429</v>
      </c>
      <c r="BE73">
        <f>1/(1.6/L73+1.37/T73)</f>
        <v>0.4821334702729515</v>
      </c>
      <c r="BF73">
        <f>M73*AG73*0.001</f>
        <v>33.540428851953578</v>
      </c>
      <c r="BG73">
        <f>M73/Y73</f>
        <v>0.88681782021167199</v>
      </c>
      <c r="BH73">
        <f>(1-AR73*AG73/AW73/L73)*100</f>
        <v>70.679868597084905</v>
      </c>
      <c r="BI73">
        <f>(Y73-K73/(T73/1.35))</f>
        <v>383.88774762209721</v>
      </c>
      <c r="BJ73">
        <f>K73*BH73/100/BI73</f>
        <v>2.7127586891180173E-2</v>
      </c>
    </row>
    <row r="74" spans="1:62">
      <c r="A74" s="1">
        <v>2</v>
      </c>
      <c r="B74" s="1" t="s">
        <v>191</v>
      </c>
      <c r="C74" s="2">
        <v>40732</v>
      </c>
      <c r="D74" s="1" t="s">
        <v>189</v>
      </c>
      <c r="E74" s="1">
        <v>32</v>
      </c>
      <c r="F74" s="1" t="s">
        <v>5</v>
      </c>
      <c r="G74" s="1" t="s">
        <v>52</v>
      </c>
      <c r="H74" s="1">
        <v>0</v>
      </c>
      <c r="I74" s="1">
        <v>717.5</v>
      </c>
      <c r="J74" s="1">
        <v>0</v>
      </c>
      <c r="K74">
        <f>(X74-Y74*(1000-Z74)/(1000-AA74))*AQ74</f>
        <v>-2.707250792286088</v>
      </c>
      <c r="L74">
        <f>IF(BB74&lt;&gt;0,1/(1/BB74-1/T74),0)</f>
        <v>0.10941613328526943</v>
      </c>
      <c r="M74">
        <f>((BE74-AR74/2)*Y74-K74)/(BE74+AR74/2)</f>
        <v>420.93763273354222</v>
      </c>
      <c r="N74">
        <f>AR74*1000</f>
        <v>3.2334629150608505</v>
      </c>
      <c r="O74">
        <f>(AW74-BC74)</f>
        <v>2.7936020581786059</v>
      </c>
      <c r="P74">
        <f>(V74+AV74*J74)</f>
        <v>37.22271728515625</v>
      </c>
      <c r="Q74" s="1">
        <v>1.5</v>
      </c>
      <c r="R74">
        <f>(Q74*AK74+AL74)</f>
        <v>2.4080436080694199</v>
      </c>
      <c r="S74" s="1">
        <v>1</v>
      </c>
      <c r="T74">
        <f>R74*(S74+1)*(S74+1)/(S74*S74+1)</f>
        <v>4.8160872161388397</v>
      </c>
      <c r="U74" s="1">
        <v>37.639041900634766</v>
      </c>
      <c r="V74" s="1">
        <v>37.22271728515625</v>
      </c>
      <c r="W74" s="1">
        <v>37.589431762695312</v>
      </c>
      <c r="X74" s="1">
        <v>399.8443603515625</v>
      </c>
      <c r="Y74" s="1">
        <v>400.3740234375</v>
      </c>
      <c r="Z74" s="1">
        <v>35.667015075683594</v>
      </c>
      <c r="AA74" s="1">
        <v>36.834716796875</v>
      </c>
      <c r="AB74" s="1">
        <v>53.224437713623047</v>
      </c>
      <c r="AC74" s="1">
        <v>54.966945648193359</v>
      </c>
      <c r="AD74" s="1">
        <v>400.06268310546875</v>
      </c>
      <c r="AE74" s="1">
        <v>23.032281875610352</v>
      </c>
      <c r="AF74" s="1">
        <v>26.115791320800781</v>
      </c>
      <c r="AG74" s="1">
        <v>97.416999816894531</v>
      </c>
      <c r="AH74" s="1">
        <v>23.52284049987793</v>
      </c>
      <c r="AI74" s="1">
        <v>-0.85864639282226562</v>
      </c>
      <c r="AJ74" s="1">
        <v>1</v>
      </c>
      <c r="AK74" s="1">
        <v>-0.21956524252891541</v>
      </c>
      <c r="AL74" s="1">
        <v>2.737391471862793</v>
      </c>
      <c r="AM74" s="1">
        <v>1</v>
      </c>
      <c r="AN74" s="1">
        <v>0</v>
      </c>
      <c r="AO74" s="1">
        <v>0.18999999761581421</v>
      </c>
      <c r="AP74" s="1">
        <v>111115</v>
      </c>
      <c r="AQ74">
        <f>AD74*0.000001/(Q74*0.0001)</f>
        <v>2.6670845540364581</v>
      </c>
      <c r="AR74">
        <f>(AA74-Z74)/(1000-AA74)*AQ74</f>
        <v>3.2334629150608503E-3</v>
      </c>
      <c r="AS74">
        <f>(V74+273.15)</f>
        <v>310.37271728515623</v>
      </c>
      <c r="AT74">
        <f>(U74+273.15)</f>
        <v>310.78904190063474</v>
      </c>
      <c r="AU74">
        <f>(AE74*AM74+AF74*AN74)*AO74</f>
        <v>4.3761335014527276</v>
      </c>
      <c r="AV74">
        <f>((AU74+0.00000010773*(AT74^4-AS74^4))-AR74*44100)/(R74*51.4+0.00000043092*AS74^3)</f>
        <v>-0.97210216508851577</v>
      </c>
      <c r="AW74">
        <f>0.61365*EXP(17.502*P74/(240.97+P74))</f>
        <v>6.3819296576351396</v>
      </c>
      <c r="AX74">
        <f>AW74*1000/AG74</f>
        <v>65.511457647337181</v>
      </c>
      <c r="AY74">
        <f>(AX74-AA74)</f>
        <v>28.676740850462181</v>
      </c>
      <c r="AZ74">
        <f>IF(J74,V74,(U74+V74)/2)</f>
        <v>37.430879592895508</v>
      </c>
      <c r="BA74">
        <f>0.61365*EXP(17.502*AZ74/(240.97+AZ74))</f>
        <v>6.4546828706429009</v>
      </c>
      <c r="BB74">
        <f>IF(AY74&lt;&gt;0,(1000-(AX74+AA74)/2)/AY74*AR74,0)</f>
        <v>0.10698554104447854</v>
      </c>
      <c r="BC74">
        <f>AA74*AG74/1000</f>
        <v>3.5883275994565338</v>
      </c>
      <c r="BD74">
        <f>(BA74-BC74)</f>
        <v>2.8663552711863671</v>
      </c>
      <c r="BE74">
        <f>1/(1.6/L74+1.37/T74)</f>
        <v>6.7080169704616915E-2</v>
      </c>
      <c r="BF74">
        <f>M74*AG74*0.001</f>
        <v>41.006481290927496</v>
      </c>
      <c r="BG74">
        <f>M74/Y74</f>
        <v>1.0513609976978247</v>
      </c>
      <c r="BH74">
        <f>(1-AR74*AG74/AW74/L74)*100</f>
        <v>54.890370648221065</v>
      </c>
      <c r="BI74">
        <f>(Y74-K74/(T74/1.35))</f>
        <v>401.13289436436753</v>
      </c>
      <c r="BJ74">
        <f>K74*BH74/100/BI74</f>
        <v>-3.7045578040102458E-3</v>
      </c>
    </row>
    <row r="75" spans="1:62">
      <c r="A75" s="1">
        <v>9</v>
      </c>
      <c r="B75" s="1" t="s">
        <v>192</v>
      </c>
      <c r="C75" s="2">
        <v>40732</v>
      </c>
      <c r="D75" s="1" t="s">
        <v>189</v>
      </c>
      <c r="E75" s="1">
        <v>18</v>
      </c>
      <c r="F75" s="1" t="s">
        <v>2</v>
      </c>
      <c r="G75" s="1" t="s">
        <v>52</v>
      </c>
      <c r="H75" s="1">
        <v>0</v>
      </c>
      <c r="I75" s="1">
        <v>2434</v>
      </c>
      <c r="J75" s="1">
        <v>0</v>
      </c>
      <c r="K75">
        <f>(X75-Y75*(1000-Z75)/(1000-AA75))*AQ75</f>
        <v>4.3227067505912329</v>
      </c>
      <c r="L75">
        <f>IF(BB75&lt;&gt;0,1/(1/BB75-1/T75),0)</f>
        <v>0.41338163334776706</v>
      </c>
      <c r="M75">
        <f>((BE75-AR75/2)*Y75-K75)/(BE75+AR75/2)</f>
        <v>360.84268473802513</v>
      </c>
      <c r="N75">
        <f>AR75*1000</f>
        <v>10.464490631722825</v>
      </c>
      <c r="O75">
        <f>(AW75-BC75)</f>
        <v>2.5287049647827553</v>
      </c>
      <c r="P75">
        <f>(V75+AV75*J75)</f>
        <v>38.971523284912109</v>
      </c>
      <c r="Q75" s="1">
        <v>2</v>
      </c>
      <c r="R75">
        <f>(Q75*AK75+AL75)</f>
        <v>2.2982609868049622</v>
      </c>
      <c r="S75" s="1">
        <v>1</v>
      </c>
      <c r="T75">
        <f>R75*(S75+1)*(S75+1)/(S75*S75+1)</f>
        <v>4.5965219736099243</v>
      </c>
      <c r="U75" s="1">
        <v>40.114089965820312</v>
      </c>
      <c r="V75" s="1">
        <v>38.971523284912109</v>
      </c>
      <c r="W75" s="1">
        <v>40.083393096923828</v>
      </c>
      <c r="X75" s="1">
        <v>399.5848388671875</v>
      </c>
      <c r="Y75" s="1">
        <v>395.3555908203125</v>
      </c>
      <c r="Z75" s="1">
        <v>41.078639984130859</v>
      </c>
      <c r="AA75" s="1">
        <v>46.069011688232422</v>
      </c>
      <c r="AB75" s="1">
        <v>53.641685485839844</v>
      </c>
      <c r="AC75" s="1">
        <v>60.158260345458984</v>
      </c>
      <c r="AD75" s="1">
        <v>400.06646728515625</v>
      </c>
      <c r="AE75" s="1">
        <v>886.015380859375</v>
      </c>
      <c r="AF75" s="1">
        <v>318.46810913085938</v>
      </c>
      <c r="AG75" s="1">
        <v>97.401268005371094</v>
      </c>
      <c r="AH75" s="1">
        <v>23.52284049987793</v>
      </c>
      <c r="AI75" s="1">
        <v>-0.85864639282226562</v>
      </c>
      <c r="AJ75" s="1">
        <v>0</v>
      </c>
      <c r="AK75" s="1">
        <v>-0.21956524252891541</v>
      </c>
      <c r="AL75" s="1">
        <v>2.737391471862793</v>
      </c>
      <c r="AM75" s="1">
        <v>1</v>
      </c>
      <c r="AN75" s="1">
        <v>0</v>
      </c>
      <c r="AO75" s="1">
        <v>0.18999999761581421</v>
      </c>
      <c r="AP75" s="1">
        <v>111115</v>
      </c>
      <c r="AQ75">
        <f>AD75*0.000001/(Q75*0.0001)</f>
        <v>2.0003323364257812</v>
      </c>
      <c r="AR75">
        <f>(AA75-Z75)/(1000-AA75)*AQ75</f>
        <v>1.0464490631722825E-2</v>
      </c>
      <c r="AS75">
        <f>(V75+273.15)</f>
        <v>312.12152328491209</v>
      </c>
      <c r="AT75">
        <f>(U75+273.15)</f>
        <v>313.26408996582029</v>
      </c>
      <c r="AU75">
        <f>(AE75*AM75+AF75*AN75)*AO75</f>
        <v>168.34292025085597</v>
      </c>
      <c r="AV75">
        <f>((AU75+0.00000010773*(AT75^4-AS75^4))-AR75*44100)/(R75*51.4+0.00000043092*AS75^3)</f>
        <v>-2.11902986212213</v>
      </c>
      <c r="AW75">
        <f>0.61365*EXP(17.502*P75/(240.97+P75))</f>
        <v>7.0158851189708544</v>
      </c>
      <c r="AX75">
        <f>AW75*1000/AG75</f>
        <v>72.030736998043707</v>
      </c>
      <c r="AY75">
        <f>(AX75-AA75)</f>
        <v>25.961725309811285</v>
      </c>
      <c r="AZ75">
        <f>IF(J75,V75,(U75+V75)/2)</f>
        <v>39.542806625366211</v>
      </c>
      <c r="BA75">
        <f>0.61365*EXP(17.502*AZ75/(240.97+AZ75))</f>
        <v>7.2344821175969312</v>
      </c>
      <c r="BB75">
        <f>IF(AY75&lt;&gt;0,(1000-(AX75+AA75)/2)/AY75*AR75,0)</f>
        <v>0.37927231943762607</v>
      </c>
      <c r="BC75">
        <f>AA75*AG75/1000</f>
        <v>4.4871801541880991</v>
      </c>
      <c r="BD75">
        <f>(BA75-BC75)</f>
        <v>2.747301963408832</v>
      </c>
      <c r="BE75">
        <f>1/(1.6/L75+1.37/T75)</f>
        <v>0.23989059675252691</v>
      </c>
      <c r="BF75">
        <f>M75*AG75*0.001</f>
        <v>35.146535043946017</v>
      </c>
      <c r="BG75">
        <f>M75/Y75</f>
        <v>0.91270414056703364</v>
      </c>
      <c r="BH75">
        <f>(1-AR75*AG75/AW75/L75)*100</f>
        <v>64.856172526625258</v>
      </c>
      <c r="BI75">
        <f>(Y75-K75/(T75/1.35))</f>
        <v>394.08601044045082</v>
      </c>
      <c r="BJ75">
        <f>K75*BH75/100/BI75</f>
        <v>7.1140362096338908E-3</v>
      </c>
    </row>
    <row r="76" spans="1:62">
      <c r="A76" s="1">
        <v>10</v>
      </c>
      <c r="B76" s="1" t="s">
        <v>193</v>
      </c>
      <c r="C76" s="2">
        <v>40732</v>
      </c>
      <c r="D76" s="1" t="s">
        <v>189</v>
      </c>
      <c r="E76" s="1">
        <v>18</v>
      </c>
      <c r="F76" s="1" t="s">
        <v>5</v>
      </c>
      <c r="G76" s="1" t="s">
        <v>52</v>
      </c>
      <c r="H76" s="1">
        <v>0</v>
      </c>
      <c r="I76" s="1">
        <v>2569</v>
      </c>
      <c r="J76" s="1">
        <v>0</v>
      </c>
      <c r="K76">
        <f>(X76-Y76*(1000-Z76)/(1000-AA76))*AQ76</f>
        <v>-1.3914726157501556</v>
      </c>
      <c r="L76">
        <f>IF(BB76&lt;&gt;0,1/(1/BB76-1/T76),0)</f>
        <v>0.11890533080069643</v>
      </c>
      <c r="M76">
        <f>((BE76-AR76/2)*Y76-K76)/(BE76+AR76/2)</f>
        <v>398.36252198031559</v>
      </c>
      <c r="N76">
        <f>AR76*1000</f>
        <v>3.7380725354782447</v>
      </c>
      <c r="O76">
        <f>(AW76-BC76)</f>
        <v>2.9597103387111687</v>
      </c>
      <c r="P76">
        <f>(V76+AV76*J76)</f>
        <v>39.208683013916016</v>
      </c>
      <c r="Q76" s="1">
        <v>2</v>
      </c>
      <c r="R76">
        <f>(Q76*AK76+AL76)</f>
        <v>2.2982609868049622</v>
      </c>
      <c r="S76" s="1">
        <v>1</v>
      </c>
      <c r="T76">
        <f>R76*(S76+1)*(S76+1)/(S76*S76+1)</f>
        <v>4.5965219736099243</v>
      </c>
      <c r="U76" s="1">
        <v>39.966876983642578</v>
      </c>
      <c r="V76" s="1">
        <v>39.208683013916016</v>
      </c>
      <c r="W76" s="1">
        <v>40.00177001953125</v>
      </c>
      <c r="X76" s="1">
        <v>399.792236328125</v>
      </c>
      <c r="Y76" s="1">
        <v>399.7408447265625</v>
      </c>
      <c r="Z76" s="1">
        <v>40.780323028564453</v>
      </c>
      <c r="AA76" s="1">
        <v>42.569717407226562</v>
      </c>
      <c r="AB76" s="1">
        <v>53.670810699462891</v>
      </c>
      <c r="AC76" s="1">
        <v>56.025829315185547</v>
      </c>
      <c r="AD76" s="1">
        <v>400.017333984375</v>
      </c>
      <c r="AE76" s="1">
        <v>57.567276000976562</v>
      </c>
      <c r="AF76" s="1">
        <v>78.130775451660156</v>
      </c>
      <c r="AG76" s="1">
        <v>97.398262023925781</v>
      </c>
      <c r="AH76" s="1">
        <v>23.52284049987793</v>
      </c>
      <c r="AI76" s="1">
        <v>-0.85864639282226562</v>
      </c>
      <c r="AJ76" s="1">
        <v>0</v>
      </c>
      <c r="AK76" s="1">
        <v>-0.21956524252891541</v>
      </c>
      <c r="AL76" s="1">
        <v>2.737391471862793</v>
      </c>
      <c r="AM76" s="1">
        <v>1</v>
      </c>
      <c r="AN76" s="1">
        <v>0</v>
      </c>
      <c r="AO76" s="1">
        <v>0.18999999761581421</v>
      </c>
      <c r="AP76" s="1">
        <v>111115</v>
      </c>
      <c r="AQ76">
        <f>AD76*0.000001/(Q76*0.0001)</f>
        <v>2.0000866699218749</v>
      </c>
      <c r="AR76">
        <f>(AA76-Z76)/(1000-AA76)*AQ76</f>
        <v>3.7380725354782445E-3</v>
      </c>
      <c r="AS76">
        <f>(V76+273.15)</f>
        <v>312.35868301391599</v>
      </c>
      <c r="AT76">
        <f>(U76+273.15)</f>
        <v>313.11687698364256</v>
      </c>
      <c r="AU76">
        <f>(AE76*AM76+AF76*AN76)*AO76</f>
        <v>10.937782302934465</v>
      </c>
      <c r="AV76">
        <f>((AU76+0.00000010773*(AT76^4-AS76^4))-AR76*44100)/(R76*51.4+0.00000043092*AS76^3)</f>
        <v>-1.0964036738163241</v>
      </c>
      <c r="AW76">
        <f>0.61365*EXP(17.502*P76/(240.97+P76))</f>
        <v>7.1059268290246962</v>
      </c>
      <c r="AX76">
        <f>AW76*1000/AG76</f>
        <v>72.957429438311053</v>
      </c>
      <c r="AY76">
        <f>(AX76-AA76)</f>
        <v>30.38771203108449</v>
      </c>
      <c r="AZ76">
        <f>IF(J76,V76,(U76+V76)/2)</f>
        <v>39.587779998779297</v>
      </c>
      <c r="BA76">
        <f>0.61365*EXP(17.502*AZ76/(240.97+AZ76))</f>
        <v>7.2519388118915344</v>
      </c>
      <c r="BB76">
        <f>IF(AY76&lt;&gt;0,(1000-(AX76+AA76)/2)/AY76*AR76,0)</f>
        <v>0.11590698584061222</v>
      </c>
      <c r="BC76">
        <f>AA76*AG76/1000</f>
        <v>4.1462164903135275</v>
      </c>
      <c r="BD76">
        <f>(BA76-BC76)</f>
        <v>3.105722321578007</v>
      </c>
      <c r="BE76">
        <f>1/(1.6/L76+1.37/T76)</f>
        <v>7.2705411198189074E-2</v>
      </c>
      <c r="BF76">
        <f>M76*AG76*0.001</f>
        <v>38.799817296350675</v>
      </c>
      <c r="BG76">
        <f>M76/Y76</f>
        <v>0.99655195918948503</v>
      </c>
      <c r="BH76">
        <f>(1-AR76*AG76/AW76/L76)*100</f>
        <v>56.909962192851758</v>
      </c>
      <c r="BI76">
        <f>(Y76-K76/(T76/1.35))</f>
        <v>400.14952068678804</v>
      </c>
      <c r="BJ76">
        <f>K76*BH76/100/BI76</f>
        <v>-1.9789766040158229E-3</v>
      </c>
    </row>
    <row r="77" spans="1:62">
      <c r="A77" s="1">
        <v>17</v>
      </c>
      <c r="B77" s="1" t="s">
        <v>194</v>
      </c>
      <c r="C77" s="2">
        <v>40732</v>
      </c>
      <c r="D77" s="1" t="s">
        <v>189</v>
      </c>
      <c r="E77" s="1">
        <v>15</v>
      </c>
      <c r="F77" s="1" t="s">
        <v>2</v>
      </c>
      <c r="G77" s="1" t="s">
        <v>52</v>
      </c>
      <c r="H77" s="1">
        <v>0</v>
      </c>
      <c r="I77" s="1">
        <v>3638</v>
      </c>
      <c r="J77" s="1">
        <v>0</v>
      </c>
      <c r="K77">
        <f>(X77-Y77*(1000-Z77)/(1000-AA77))*AQ77</f>
        <v>0.55140376227563082</v>
      </c>
      <c r="L77">
        <f>IF(BB77&lt;&gt;0,1/(1/BB77-1/T77),0)</f>
        <v>0.73789705251363102</v>
      </c>
      <c r="M77">
        <f>((BE77-AR77/2)*Y77-K77)/(BE77+AR77/2)</f>
        <v>377.35056740060736</v>
      </c>
      <c r="N77">
        <f>AR77*1000</f>
        <v>21.254663546787853</v>
      </c>
      <c r="O77">
        <f>(AW77-BC77)</f>
        <v>3.0274930935148845</v>
      </c>
      <c r="P77">
        <f>(V77+AV77*J77)</f>
        <v>39.486732482910156</v>
      </c>
      <c r="Q77" s="1">
        <v>1</v>
      </c>
      <c r="R77">
        <f>(Q77*AK77+AL77)</f>
        <v>2.5178262293338776</v>
      </c>
      <c r="S77" s="1">
        <v>1</v>
      </c>
      <c r="T77">
        <f>R77*(S77+1)*(S77+1)/(S77*S77+1)</f>
        <v>5.0356524586677551</v>
      </c>
      <c r="U77" s="1">
        <v>39.886245727539062</v>
      </c>
      <c r="V77" s="1">
        <v>39.486732482910156</v>
      </c>
      <c r="W77" s="1">
        <v>39.807735443115234</v>
      </c>
      <c r="X77" s="1">
        <v>401.08303833007812</v>
      </c>
      <c r="Y77" s="1">
        <v>398.826171875</v>
      </c>
      <c r="Z77" s="1">
        <v>37.897884368896484</v>
      </c>
      <c r="AA77" s="1">
        <v>42.982673645019531</v>
      </c>
      <c r="AB77" s="1">
        <v>50.078758239746094</v>
      </c>
      <c r="AC77" s="1">
        <v>56.797866821289062</v>
      </c>
      <c r="AD77" s="1">
        <v>400.037841796875</v>
      </c>
      <c r="AE77" s="1">
        <v>1706.214111328125</v>
      </c>
      <c r="AF77" s="1">
        <v>1881.068359375</v>
      </c>
      <c r="AG77" s="1">
        <v>97.371200561523438</v>
      </c>
      <c r="AH77" s="1">
        <v>29.09632682800293</v>
      </c>
      <c r="AI77" s="1">
        <v>9.529876708984375E-2</v>
      </c>
      <c r="AJ77" s="1">
        <v>0</v>
      </c>
      <c r="AK77" s="1">
        <v>-0.21956524252891541</v>
      </c>
      <c r="AL77" s="1">
        <v>2.737391471862793</v>
      </c>
      <c r="AM77" s="1">
        <v>1</v>
      </c>
      <c r="AN77" s="1">
        <v>0</v>
      </c>
      <c r="AO77" s="1">
        <v>0.18999999761581421</v>
      </c>
      <c r="AP77" s="1">
        <v>111115</v>
      </c>
      <c r="AQ77">
        <f>AD77*0.000001/(Q77*0.0001)</f>
        <v>4.0003784179687498</v>
      </c>
      <c r="AR77">
        <f>(AA77-Z77)/(1000-AA77)*AQ77</f>
        <v>2.1254663546787855E-2</v>
      </c>
      <c r="AS77">
        <f>(V77+273.15)</f>
        <v>312.63673248291013</v>
      </c>
      <c r="AT77">
        <f>(U77+273.15)</f>
        <v>313.03624572753904</v>
      </c>
      <c r="AU77">
        <f>(AE77*AM77+AF77*AN77)*AO77</f>
        <v>324.18067708441231</v>
      </c>
      <c r="AV77">
        <f>((AU77+0.00000010773*(AT77^4-AS77^4))-AR77*44100)/(R77*51.4+0.00000043092*AS77^3)</f>
        <v>-4.2633002681623324</v>
      </c>
      <c r="AW77">
        <f>0.61365*EXP(17.502*P77/(240.97+P77))</f>
        <v>7.2127676296745893</v>
      </c>
      <c r="AX77">
        <f>AW77*1000/AG77</f>
        <v>74.074958386871728</v>
      </c>
      <c r="AY77">
        <f>(AX77-AA77)</f>
        <v>31.092284741852197</v>
      </c>
      <c r="AZ77">
        <f>IF(J77,V77,(U77+V77)/2)</f>
        <v>39.686489105224609</v>
      </c>
      <c r="BA77">
        <f>0.61365*EXP(17.502*AZ77/(240.97+AZ77))</f>
        <v>7.2903814488826635</v>
      </c>
      <c r="BB77">
        <f>IF(AY77&lt;&gt;0,(1000-(AX77+AA77)/2)/AY77*AR77,0)</f>
        <v>0.6435890260467565</v>
      </c>
      <c r="BC77">
        <f>AA77*AG77/1000</f>
        <v>4.1852745361597048</v>
      </c>
      <c r="BD77">
        <f>(BA77-BC77)</f>
        <v>3.1051069127229587</v>
      </c>
      <c r="BE77">
        <f>1/(1.6/L77+1.37/T77)</f>
        <v>0.4097715384841335</v>
      </c>
      <c r="BF77">
        <f>M77*AG77*0.001</f>
        <v>36.743077780369205</v>
      </c>
      <c r="BG77">
        <f>M77/Y77</f>
        <v>0.94615297092106709</v>
      </c>
      <c r="BH77">
        <f>(1-AR77*AG77/AW77/L77)*100</f>
        <v>61.114557726469855</v>
      </c>
      <c r="BI77">
        <f>(Y77-K77/(T77/1.35))</f>
        <v>398.67834692377829</v>
      </c>
      <c r="BJ77">
        <f>K77*BH77/100/BI77</f>
        <v>8.4526278691100906E-4</v>
      </c>
    </row>
    <row r="78" spans="1:62">
      <c r="A78" s="1">
        <v>18</v>
      </c>
      <c r="B78" s="1" t="s">
        <v>195</v>
      </c>
      <c r="C78" s="2">
        <v>40732</v>
      </c>
      <c r="D78" s="1" t="s">
        <v>189</v>
      </c>
      <c r="E78" s="1">
        <v>15</v>
      </c>
      <c r="F78" s="1" t="s">
        <v>5</v>
      </c>
      <c r="G78" s="1" t="s">
        <v>52</v>
      </c>
      <c r="H78" s="1">
        <v>0</v>
      </c>
      <c r="I78" s="1">
        <v>3778</v>
      </c>
      <c r="J78" s="1">
        <v>0</v>
      </c>
      <c r="K78">
        <f>(X78-Y78*(1000-Z78)/(1000-AA78))*AQ78</f>
        <v>-45.026246272796271</v>
      </c>
      <c r="L78">
        <f>IF(BB78&lt;&gt;0,1/(1/BB78-1/T78),0)</f>
        <v>0.49010029200856386</v>
      </c>
      <c r="M78">
        <f>((BE78-AR78/2)*Y78-K78)/(BE78+AR78/2)</f>
        <v>548.08740421098082</v>
      </c>
      <c r="N78">
        <f>AR78*1000</f>
        <v>12.784560746393996</v>
      </c>
      <c r="O78">
        <f>(AW78-BC78)</f>
        <v>2.6359377218616942</v>
      </c>
      <c r="P78">
        <f>(V78+AV78*J78)</f>
        <v>37.843105316162109</v>
      </c>
      <c r="Q78" s="1">
        <v>1</v>
      </c>
      <c r="R78">
        <f>(Q78*AK78+AL78)</f>
        <v>2.5178262293338776</v>
      </c>
      <c r="S78" s="1">
        <v>1</v>
      </c>
      <c r="T78">
        <f>R78*(S78+1)*(S78+1)/(S78*S78+1)</f>
        <v>5.0356524586677551</v>
      </c>
      <c r="U78" s="1">
        <v>39.794296264648438</v>
      </c>
      <c r="V78" s="1">
        <v>37.843105316162109</v>
      </c>
      <c r="W78" s="1">
        <v>39.800930023193359</v>
      </c>
      <c r="X78" s="1">
        <v>400.57070922851562</v>
      </c>
      <c r="Y78" s="1">
        <v>410.51483154296875</v>
      </c>
      <c r="Z78" s="1">
        <v>37.654541015625</v>
      </c>
      <c r="AA78" s="1">
        <v>40.720417022705078</v>
      </c>
      <c r="AB78" s="1">
        <v>50.001865386962891</v>
      </c>
      <c r="AC78" s="1">
        <v>54.073078155517578</v>
      </c>
      <c r="AD78" s="1">
        <v>400.01513671875</v>
      </c>
      <c r="AE78" s="1">
        <v>25.170835494995117</v>
      </c>
      <c r="AF78" s="1">
        <v>23.491752624511719</v>
      </c>
      <c r="AG78" s="1">
        <v>97.369972229003906</v>
      </c>
      <c r="AH78" s="1">
        <v>29.09632682800293</v>
      </c>
      <c r="AI78" s="1">
        <v>9.529876708984375E-2</v>
      </c>
      <c r="AJ78" s="1">
        <v>0</v>
      </c>
      <c r="AK78" s="1">
        <v>-0.21956524252891541</v>
      </c>
      <c r="AL78" s="1">
        <v>2.737391471862793</v>
      </c>
      <c r="AM78" s="1">
        <v>1</v>
      </c>
      <c r="AN78" s="1">
        <v>0</v>
      </c>
      <c r="AO78" s="1">
        <v>0.18999999761581421</v>
      </c>
      <c r="AP78" s="1">
        <v>111115</v>
      </c>
      <c r="AQ78">
        <f>AD78*0.000001/(Q78*0.0001)</f>
        <v>4.0001513671874998</v>
      </c>
      <c r="AR78">
        <f>(AA78-Z78)/(1000-AA78)*AQ78</f>
        <v>1.2784560746393996E-2</v>
      </c>
      <c r="AS78">
        <f>(V78+273.15)</f>
        <v>310.99310531616209</v>
      </c>
      <c r="AT78">
        <f>(U78+273.15)</f>
        <v>312.94429626464841</v>
      </c>
      <c r="AU78">
        <f>(AE78*AM78+AF78*AN78)*AO78</f>
        <v>4.7824586840371239</v>
      </c>
      <c r="AV78">
        <f>((AU78+0.00000010773*(AT78^4-AS78^4))-AR78*44100)/(R78*51.4+0.00000043092*AS78^3)</f>
        <v>-3.7469921634224703</v>
      </c>
      <c r="AW78">
        <f>0.61365*EXP(17.502*P78/(240.97+P78))</f>
        <v>6.6008835965159456</v>
      </c>
      <c r="AX78">
        <f>AW78*1000/AG78</f>
        <v>67.791778567948683</v>
      </c>
      <c r="AY78">
        <f>(AX78-AA78)</f>
        <v>27.071361545243604</v>
      </c>
      <c r="AZ78">
        <f>IF(J78,V78,(U78+V78)/2)</f>
        <v>38.818700790405273</v>
      </c>
      <c r="BA78">
        <f>0.61365*EXP(17.502*AZ78/(240.97+AZ78))</f>
        <v>6.9583891674803606</v>
      </c>
      <c r="BB78">
        <f>IF(AY78&lt;&gt;0,(1000-(AX78+AA78)/2)/AY78*AR78,0)</f>
        <v>0.44663140965629416</v>
      </c>
      <c r="BC78">
        <f>AA78*AG78/1000</f>
        <v>3.9649458746542514</v>
      </c>
      <c r="BD78">
        <f>(BA78-BC78)</f>
        <v>2.9934432928261092</v>
      </c>
      <c r="BE78">
        <f>1/(1.6/L78+1.37/T78)</f>
        <v>0.28274961542918153</v>
      </c>
      <c r="BF78">
        <f>M78*AG78*0.001</f>
        <v>53.367255327090042</v>
      </c>
      <c r="BG78">
        <f>M78/Y78</f>
        <v>1.3351220518657736</v>
      </c>
      <c r="BH78">
        <f>(1-AR78*AG78/AW78/L78)*100</f>
        <v>61.520996037596539</v>
      </c>
      <c r="BI78">
        <f>(Y78-K78/(T78/1.35))</f>
        <v>422.58584576946612</v>
      </c>
      <c r="BJ78">
        <f>K78*BH78/100/BI78</f>
        <v>-6.5550220062214296E-2</v>
      </c>
    </row>
    <row r="79" spans="1:62">
      <c r="A79" s="1">
        <v>5</v>
      </c>
      <c r="B79" s="1" t="s">
        <v>196</v>
      </c>
      <c r="C79" s="2">
        <v>40732</v>
      </c>
      <c r="D79" s="1" t="s">
        <v>189</v>
      </c>
      <c r="E79" s="1">
        <v>40</v>
      </c>
      <c r="F79" s="1" t="s">
        <v>2</v>
      </c>
      <c r="G79" s="1" t="s">
        <v>19</v>
      </c>
      <c r="H79" s="1">
        <v>0</v>
      </c>
      <c r="I79" s="1">
        <v>1441</v>
      </c>
      <c r="J79" s="1">
        <v>0</v>
      </c>
      <c r="K79">
        <f>(X79-Y79*(1000-Z79)/(1000-AA79))*AQ79</f>
        <v>0.93678384867056297</v>
      </c>
      <c r="L79">
        <f>IF(BB79&lt;&gt;0,1/(1/BB79-1/T79),0)</f>
        <v>0.49723972235157665</v>
      </c>
      <c r="M79">
        <f>((BE79-AR79/2)*Y79-K79)/(BE79+AR79/2)</f>
        <v>377.86841647973216</v>
      </c>
      <c r="N79">
        <f>AR79*1000</f>
        <v>9.8901692153917313</v>
      </c>
      <c r="O79">
        <f>(AW79-BC79)</f>
        <v>2.0742317749541792</v>
      </c>
      <c r="P79">
        <f>(V79+AV79*J79)</f>
        <v>37.451423645019531</v>
      </c>
      <c r="Q79" s="1">
        <v>4</v>
      </c>
      <c r="R79">
        <f>(Q79*AK79+AL79)</f>
        <v>1.8591305017471313</v>
      </c>
      <c r="S79" s="1">
        <v>1</v>
      </c>
      <c r="T79">
        <f>R79*(S79+1)*(S79+1)/(S79*S79+1)</f>
        <v>3.7182610034942627</v>
      </c>
      <c r="U79" s="1">
        <v>38.111454010009766</v>
      </c>
      <c r="V79" s="1">
        <v>37.451423645019531</v>
      </c>
      <c r="W79" s="1">
        <v>37.997650146484375</v>
      </c>
      <c r="X79" s="1">
        <v>399.77517700195312</v>
      </c>
      <c r="Y79" s="1">
        <v>394.93289184570312</v>
      </c>
      <c r="Z79" s="1">
        <v>35.600307464599609</v>
      </c>
      <c r="AA79" s="1">
        <v>45.044101715087891</v>
      </c>
      <c r="AB79" s="1">
        <v>51.776302337646484</v>
      </c>
      <c r="AC79" s="1">
        <v>65.511146545410156</v>
      </c>
      <c r="AD79" s="1">
        <v>400.03732299804688</v>
      </c>
      <c r="AE79" s="1">
        <v>1356.5450439453125</v>
      </c>
      <c r="AF79" s="1">
        <v>1343.86181640625</v>
      </c>
      <c r="AG79" s="1">
        <v>97.408317565917969</v>
      </c>
      <c r="AH79" s="1">
        <v>23.52284049987793</v>
      </c>
      <c r="AI79" s="1">
        <v>-0.85864639282226562</v>
      </c>
      <c r="AJ79" s="1">
        <v>0</v>
      </c>
      <c r="AK79" s="1">
        <v>-0.21956524252891541</v>
      </c>
      <c r="AL79" s="1">
        <v>2.737391471862793</v>
      </c>
      <c r="AM79" s="1">
        <v>1</v>
      </c>
      <c r="AN79" s="1">
        <v>0</v>
      </c>
      <c r="AO79" s="1">
        <v>0.18999999761581421</v>
      </c>
      <c r="AP79" s="1">
        <v>111115</v>
      </c>
      <c r="AQ79">
        <f>AD79*0.000001/(Q79*0.0001)</f>
        <v>1.000093307495117</v>
      </c>
      <c r="AR79">
        <f>(AA79-Z79)/(1000-AA79)*AQ79</f>
        <v>9.8901692153917312E-3</v>
      </c>
      <c r="AS79">
        <f>(V79+273.15)</f>
        <v>310.60142364501951</v>
      </c>
      <c r="AT79">
        <f>(U79+273.15)</f>
        <v>311.26145401000974</v>
      </c>
      <c r="AU79">
        <f>(AE79*AM79+AF79*AN79)*AO79</f>
        <v>257.74355511535396</v>
      </c>
      <c r="AV79">
        <f>((AU79+0.00000010773*(AT79^4-AS79^4))-AR79*44100)/(R79*51.4+0.00000043092*AS79^3)</f>
        <v>-1.5659671074548667</v>
      </c>
      <c r="AW79">
        <f>0.61365*EXP(17.502*P79/(240.97+P79))</f>
        <v>6.4619019392889703</v>
      </c>
      <c r="AX79">
        <f>AW79*1000/AG79</f>
        <v>66.338297393506309</v>
      </c>
      <c r="AY79">
        <f>(AX79-AA79)</f>
        <v>21.294195678418419</v>
      </c>
      <c r="AZ79">
        <f>IF(J79,V79,(U79+V79)/2)</f>
        <v>37.781438827514648</v>
      </c>
      <c r="BA79">
        <f>0.61365*EXP(17.502*AZ79/(240.97+AZ79))</f>
        <v>6.5788317376087315</v>
      </c>
      <c r="BB79">
        <f>IF(AY79&lt;&gt;0,(1000-(AX79+AA79)/2)/AY79*AR79,0)</f>
        <v>0.43858777147694766</v>
      </c>
      <c r="BC79">
        <f>AA79*AG79/1000</f>
        <v>4.3876701643347911</v>
      </c>
      <c r="BD79">
        <f>(BA79-BC79)</f>
        <v>2.1911615732739405</v>
      </c>
      <c r="BE79">
        <f>1/(1.6/L79+1.37/T79)</f>
        <v>0.27884547290371187</v>
      </c>
      <c r="BF79">
        <f>M79*AG79*0.001</f>
        <v>36.807526710588306</v>
      </c>
      <c r="BG79">
        <f>M79/Y79</f>
        <v>0.95679145566675694</v>
      </c>
      <c r="BH79">
        <f>(1-AR79*AG79/AW79/L79)*100</f>
        <v>70.017103472743926</v>
      </c>
      <c r="BI79">
        <f>(Y79-K79/(T79/1.35))</f>
        <v>394.59277096808944</v>
      </c>
      <c r="BJ79">
        <f>K79*BH79/100/BI79</f>
        <v>1.6622426078167156E-3</v>
      </c>
    </row>
    <row r="80" spans="1:62">
      <c r="A80" s="1">
        <v>6</v>
      </c>
      <c r="B80" s="1" t="s">
        <v>197</v>
      </c>
      <c r="C80" s="2">
        <v>40732</v>
      </c>
      <c r="D80" s="1" t="s">
        <v>189</v>
      </c>
      <c r="E80" s="1">
        <v>40</v>
      </c>
      <c r="F80" s="1" t="s">
        <v>5</v>
      </c>
      <c r="G80" s="1" t="s">
        <v>19</v>
      </c>
      <c r="H80" s="1">
        <v>0</v>
      </c>
      <c r="I80" s="1">
        <v>1597.5</v>
      </c>
      <c r="J80" s="1">
        <v>0</v>
      </c>
      <c r="K80">
        <f>(X80-Y80*(1000-Z80)/(1000-AA80))*AQ80</f>
        <v>-0.58627323402519749</v>
      </c>
      <c r="L80">
        <f>IF(BB80&lt;&gt;0,1/(1/BB80-1/T80),0)</f>
        <v>8.6025869759164222E-2</v>
      </c>
      <c r="M80">
        <f>((BE80-AR80/2)*Y80-K80)/(BE80+AR80/2)</f>
        <v>392.13859028610131</v>
      </c>
      <c r="N80">
        <f>AR80*1000</f>
        <v>2.339954821155342</v>
      </c>
      <c r="O80">
        <f>(AW80-BC80)</f>
        <v>2.5846672269675111</v>
      </c>
      <c r="P80">
        <f>(V80+AV80*J80)</f>
        <v>37.475933074951172</v>
      </c>
      <c r="Q80" s="1">
        <v>6</v>
      </c>
      <c r="R80">
        <f>(Q80*AK80+AL80)</f>
        <v>1.4200000166893005</v>
      </c>
      <c r="S80" s="1">
        <v>1</v>
      </c>
      <c r="T80">
        <f>R80*(S80+1)*(S80+1)/(S80*S80+1)</f>
        <v>2.8400000333786011</v>
      </c>
      <c r="U80" s="1">
        <v>38.548614501953125</v>
      </c>
      <c r="V80" s="1">
        <v>37.475933074951172</v>
      </c>
      <c r="W80" s="1">
        <v>38.483180999755859</v>
      </c>
      <c r="X80" s="1">
        <v>399.12448120117188</v>
      </c>
      <c r="Y80" s="1">
        <v>398.60488891601562</v>
      </c>
      <c r="Z80" s="1">
        <v>36.523574829101562</v>
      </c>
      <c r="AA80" s="1">
        <v>39.89300537109375</v>
      </c>
      <c r="AB80" s="1">
        <v>51.87762451171875</v>
      </c>
      <c r="AC80" s="1">
        <v>56.663520812988281</v>
      </c>
      <c r="AD80" s="1">
        <v>400.05697631835938</v>
      </c>
      <c r="AE80" s="1">
        <v>28.798376083374023</v>
      </c>
      <c r="AF80" s="1">
        <v>44.801822662353516</v>
      </c>
      <c r="AG80" s="1">
        <v>97.406959533691406</v>
      </c>
      <c r="AH80" s="1">
        <v>23.52284049987793</v>
      </c>
      <c r="AI80" s="1">
        <v>-0.85864639282226562</v>
      </c>
      <c r="AJ80" s="1">
        <v>1</v>
      </c>
      <c r="AK80" s="1">
        <v>-0.21956524252891541</v>
      </c>
      <c r="AL80" s="1">
        <v>2.737391471862793</v>
      </c>
      <c r="AM80" s="1">
        <v>1</v>
      </c>
      <c r="AN80" s="1">
        <v>0</v>
      </c>
      <c r="AO80" s="1">
        <v>0.18999999761581421</v>
      </c>
      <c r="AP80" s="1">
        <v>111115</v>
      </c>
      <c r="AQ80">
        <f>AD80*0.000001/(Q80*0.0001)</f>
        <v>0.66676162719726551</v>
      </c>
      <c r="AR80">
        <f>(AA80-Z80)/(1000-AA80)*AQ80</f>
        <v>2.3399548211553421E-3</v>
      </c>
      <c r="AS80">
        <f>(V80+273.15)</f>
        <v>310.62593307495115</v>
      </c>
      <c r="AT80">
        <f>(U80+273.15)</f>
        <v>311.6986145019531</v>
      </c>
      <c r="AU80">
        <f>(AE80*AM80+AF80*AN80)*AO80</f>
        <v>5.4716913871803854</v>
      </c>
      <c r="AV80">
        <f>((AU80+0.00000010773*(AT80^4-AS80^4))-AR80*44100)/(R80*51.4+0.00000043092*AS80^3)</f>
        <v>-0.97544636838842547</v>
      </c>
      <c r="AW80">
        <f>0.61365*EXP(17.502*P80/(240.97+P80))</f>
        <v>6.4705235868269737</v>
      </c>
      <c r="AX80">
        <f>AW80*1000/AG80</f>
        <v>66.427733888859649</v>
      </c>
      <c r="AY80">
        <f>(AX80-AA80)</f>
        <v>26.534728517765899</v>
      </c>
      <c r="AZ80">
        <f>IF(J80,V80,(U80+V80)/2)</f>
        <v>38.012273788452148</v>
      </c>
      <c r="BA80">
        <f>0.61365*EXP(17.502*AZ80/(240.97+AZ80))</f>
        <v>6.6617076888997531</v>
      </c>
      <c r="BB80">
        <f>IF(AY80&lt;&gt;0,(1000-(AX80+AA80)/2)/AY80*AR80,0)</f>
        <v>8.3496688366790126E-2</v>
      </c>
      <c r="BC80">
        <f>AA80*AG80/1000</f>
        <v>3.8858563598594626</v>
      </c>
      <c r="BD80">
        <f>(BA80-BC80)</f>
        <v>2.7758513290402904</v>
      </c>
      <c r="BE80">
        <f>1/(1.6/L80+1.37/T80)</f>
        <v>5.2406916784690449E-2</v>
      </c>
      <c r="BF80">
        <f>M80*AG80*0.001</f>
        <v>38.197027795597066</v>
      </c>
      <c r="BG80">
        <f>M80/Y80</f>
        <v>0.98377767355664136</v>
      </c>
      <c r="BH80">
        <f>(1-AR80*AG80/AW80/L80)*100</f>
        <v>59.052351848374983</v>
      </c>
      <c r="BI80">
        <f>(Y80-K80/(T80/1.35))</f>
        <v>398.88357513313952</v>
      </c>
      <c r="BJ80">
        <f>K80*BH80/100/BI80</f>
        <v>-8.6794281472695129E-4</v>
      </c>
    </row>
    <row r="81" spans="1:62">
      <c r="A81" s="1">
        <v>13</v>
      </c>
      <c r="B81" s="1" t="s">
        <v>198</v>
      </c>
      <c r="C81" s="2">
        <v>40732</v>
      </c>
      <c r="D81" s="1" t="s">
        <v>189</v>
      </c>
      <c r="E81" s="1">
        <v>11</v>
      </c>
      <c r="F81" s="1" t="s">
        <v>2</v>
      </c>
      <c r="G81" s="1" t="s">
        <v>19</v>
      </c>
      <c r="H81" s="1">
        <v>0</v>
      </c>
      <c r="I81" s="1">
        <v>3090.5</v>
      </c>
      <c r="J81" s="1">
        <v>0</v>
      </c>
      <c r="K81">
        <f>(X81-Y81*(1000-Z81)/(1000-AA81))*AQ81</f>
        <v>11.232873130440034</v>
      </c>
      <c r="L81">
        <f>IF(BB81&lt;&gt;0,1/(1/BB81-1/T81),0)</f>
        <v>0.55194179011415212</v>
      </c>
      <c r="M81">
        <f>((BE81-AR81/2)*Y81-K81)/(BE81+AR81/2)</f>
        <v>339.77043640770125</v>
      </c>
      <c r="N81">
        <f>AR81*1000</f>
        <v>14.204169560765111</v>
      </c>
      <c r="O81">
        <f>(AW81-BC81)</f>
        <v>2.6385230088184093</v>
      </c>
      <c r="P81">
        <f>(V81+AV81*J81)</f>
        <v>39.373519897460938</v>
      </c>
      <c r="Q81" s="1">
        <v>2</v>
      </c>
      <c r="R81">
        <f>(Q81*AK81+AL81)</f>
        <v>2.2982609868049622</v>
      </c>
      <c r="S81" s="1">
        <v>1</v>
      </c>
      <c r="T81">
        <f>R81*(S81+1)*(S81+1)/(S81*S81+1)</f>
        <v>4.5965219736099243</v>
      </c>
      <c r="U81" s="1">
        <v>39.982948303222656</v>
      </c>
      <c r="V81" s="1">
        <v>39.373519897460938</v>
      </c>
      <c r="W81" s="1">
        <v>39.894466400146484</v>
      </c>
      <c r="X81" s="1">
        <v>400.70419311523438</v>
      </c>
      <c r="Y81" s="1">
        <v>392.30239868164062</v>
      </c>
      <c r="Z81" s="1">
        <v>39.751079559326172</v>
      </c>
      <c r="AA81" s="1">
        <v>46.522109985351562</v>
      </c>
      <c r="AB81" s="1">
        <v>52.264434814453125</v>
      </c>
      <c r="AC81" s="1">
        <v>61.166938781738281</v>
      </c>
      <c r="AD81" s="1">
        <v>400.03842163085938</v>
      </c>
      <c r="AE81" s="1">
        <v>1778.993896484375</v>
      </c>
      <c r="AF81" s="1">
        <v>1860.8350830078125</v>
      </c>
      <c r="AG81" s="1">
        <v>97.385429382324219</v>
      </c>
      <c r="AH81" s="1">
        <v>23.52284049987793</v>
      </c>
      <c r="AI81" s="1">
        <v>-0.85864639282226562</v>
      </c>
      <c r="AJ81" s="1">
        <v>0</v>
      </c>
      <c r="AK81" s="1">
        <v>-0.21956524252891541</v>
      </c>
      <c r="AL81" s="1">
        <v>2.737391471862793</v>
      </c>
      <c r="AM81" s="1">
        <v>1</v>
      </c>
      <c r="AN81" s="1">
        <v>0</v>
      </c>
      <c r="AO81" s="1">
        <v>0.18999999761581421</v>
      </c>
      <c r="AP81" s="1">
        <v>111115</v>
      </c>
      <c r="AQ81">
        <f>AD81*0.000001/(Q81*0.0001)</f>
        <v>2.0001921081542968</v>
      </c>
      <c r="AR81">
        <f>(AA81-Z81)/(1000-AA81)*AQ81</f>
        <v>1.4204169560765111E-2</v>
      </c>
      <c r="AS81">
        <f>(V81+273.15)</f>
        <v>312.52351989746091</v>
      </c>
      <c r="AT81">
        <f>(U81+273.15)</f>
        <v>313.13294830322263</v>
      </c>
      <c r="AU81">
        <f>(AE81*AM81+AF81*AN81)*AO81</f>
        <v>338.00883609057928</v>
      </c>
      <c r="AV81">
        <f>((AU81+0.00000010773*(AT81^4-AS81^4))-AR81*44100)/(R81*51.4+0.00000043092*AS81^3)</f>
        <v>-2.1354842604741266</v>
      </c>
      <c r="AW81">
        <f>0.61365*EXP(17.502*P81/(240.97+P81))</f>
        <v>7.1690986655135847</v>
      </c>
      <c r="AX81">
        <f>AW81*1000/AG81</f>
        <v>73.615721684283088</v>
      </c>
      <c r="AY81">
        <f>(AX81-AA81)</f>
        <v>27.093611698931525</v>
      </c>
      <c r="AZ81">
        <f>IF(J81,V81,(U81+V81)/2)</f>
        <v>39.678234100341797</v>
      </c>
      <c r="BA81">
        <f>0.61365*EXP(17.502*AZ81/(240.97+AZ81))</f>
        <v>7.2871597506083914</v>
      </c>
      <c r="BB81">
        <f>IF(AY81&lt;&gt;0,(1000-(AX81+AA81)/2)/AY81*AR81,0)</f>
        <v>0.49277079199605378</v>
      </c>
      <c r="BC81">
        <f>AA81*AG81/1000</f>
        <v>4.5305756566951754</v>
      </c>
      <c r="BD81">
        <f>(BA81-BC81)</f>
        <v>2.756584093913216</v>
      </c>
      <c r="BE81">
        <f>1/(1.6/L81+1.37/T81)</f>
        <v>0.3128022590317624</v>
      </c>
      <c r="BF81">
        <f>M81*AG81*0.001</f>
        <v>33.088689840983676</v>
      </c>
      <c r="BG81">
        <f>M81/Y81</f>
        <v>0.86609319124614925</v>
      </c>
      <c r="BH81">
        <f>(1-AR81*AG81/AW81/L81)*100</f>
        <v>65.041563867771089</v>
      </c>
      <c r="BI81">
        <f>(Y81-K81/(T81/1.35))</f>
        <v>389.00330018648333</v>
      </c>
      <c r="BJ81">
        <f>K81*BH81/100/BI81</f>
        <v>1.8781425113407597E-2</v>
      </c>
    </row>
    <row r="82" spans="1:62">
      <c r="A82" s="1">
        <v>14</v>
      </c>
      <c r="B82" s="1" t="s">
        <v>199</v>
      </c>
      <c r="C82" s="2">
        <v>40732</v>
      </c>
      <c r="D82" s="1" t="s">
        <v>189</v>
      </c>
      <c r="E82" s="1">
        <v>11</v>
      </c>
      <c r="F82" s="1" t="s">
        <v>5</v>
      </c>
      <c r="G82" s="1" t="s">
        <v>19</v>
      </c>
      <c r="H82" s="1">
        <v>0</v>
      </c>
      <c r="I82" s="1">
        <v>3164</v>
      </c>
      <c r="J82" s="1">
        <v>0</v>
      </c>
      <c r="K82">
        <f>(X82-Y82*(1000-Z82)/(1000-AA82))*AQ82</f>
        <v>0.80300850082894515</v>
      </c>
      <c r="L82">
        <f>IF(BB82&lt;&gt;0,1/(1/BB82-1/T82),0)</f>
        <v>1.7154106534026203E-3</v>
      </c>
      <c r="M82">
        <f>((BE82-AR82/2)*Y82-K82)/(BE82+AR82/2)</f>
        <v>-351.33051372205063</v>
      </c>
      <c r="N82">
        <f>AR82*1000</f>
        <v>6.098353783429606E-2</v>
      </c>
      <c r="O82">
        <f>(AW82-BC82)</f>
        <v>3.2686472805680356</v>
      </c>
      <c r="P82">
        <f>(V82+AV82*J82)</f>
        <v>39.2247314453125</v>
      </c>
      <c r="Q82" s="1">
        <v>3</v>
      </c>
      <c r="R82">
        <f>(Q82*AK82+AL82)</f>
        <v>2.0786957442760468</v>
      </c>
      <c r="S82" s="1">
        <v>1</v>
      </c>
      <c r="T82">
        <f>R82*(S82+1)*(S82+1)/(S82*S82+1)</f>
        <v>4.1573914885520935</v>
      </c>
      <c r="U82" s="1">
        <v>39.959438323974609</v>
      </c>
      <c r="V82" s="1">
        <v>39.2247314453125</v>
      </c>
      <c r="W82" s="1">
        <v>39.918685913085938</v>
      </c>
      <c r="X82" s="1">
        <v>399.90191650390625</v>
      </c>
      <c r="Y82" s="1">
        <v>399.28143310546875</v>
      </c>
      <c r="Z82" s="1">
        <v>39.422664642333984</v>
      </c>
      <c r="AA82" s="1">
        <v>39.466594696044922</v>
      </c>
      <c r="AB82" s="1">
        <v>51.896949768066406</v>
      </c>
      <c r="AC82" s="1">
        <v>51.954780578613281</v>
      </c>
      <c r="AD82" s="1">
        <v>400.02267456054688</v>
      </c>
      <c r="AE82" s="1">
        <v>9.6435480117797852</v>
      </c>
      <c r="AF82" s="1">
        <v>9.0469722747802734</v>
      </c>
      <c r="AG82" s="1">
        <v>97.383842468261719</v>
      </c>
      <c r="AH82" s="1">
        <v>23.52284049987793</v>
      </c>
      <c r="AI82" s="1">
        <v>-0.85864639282226562</v>
      </c>
      <c r="AJ82" s="1">
        <v>1</v>
      </c>
      <c r="AK82" s="1">
        <v>-0.21956524252891541</v>
      </c>
      <c r="AL82" s="1">
        <v>2.737391471862793</v>
      </c>
      <c r="AM82" s="1">
        <v>1</v>
      </c>
      <c r="AN82" s="1">
        <v>0</v>
      </c>
      <c r="AO82" s="1">
        <v>0.18999999761581421</v>
      </c>
      <c r="AP82" s="1">
        <v>111115</v>
      </c>
      <c r="AQ82">
        <f>AD82*0.000001/(Q82*0.0001)</f>
        <v>1.3334089152018227</v>
      </c>
      <c r="AR82">
        <f>(AA82-Z82)/(1000-AA82)*AQ82</f>
        <v>6.0983537834296063E-5</v>
      </c>
      <c r="AS82">
        <f>(V82+273.15)</f>
        <v>312.37473144531248</v>
      </c>
      <c r="AT82">
        <f>(U82+273.15)</f>
        <v>313.10943832397459</v>
      </c>
      <c r="AU82">
        <f>(AE82*AM82+AF82*AN82)*AO82</f>
        <v>1.832274099246149</v>
      </c>
      <c r="AV82">
        <f>((AU82+0.00000010773*(AT82^4-AS82^4))-AR82*44100)/(R82*51.4+0.00000043092*AS82^3)</f>
        <v>7.3572783743395612E-2</v>
      </c>
      <c r="AW82">
        <f>0.61365*EXP(17.502*P82/(240.97+P82))</f>
        <v>7.1120559212064078</v>
      </c>
      <c r="AX82">
        <f>AW82*1000/AG82</f>
        <v>73.031169657577351</v>
      </c>
      <c r="AY82">
        <f>(AX82-AA82)</f>
        <v>33.564574961532429</v>
      </c>
      <c r="AZ82">
        <f>IF(J82,V82,(U82+V82)/2)</f>
        <v>39.592084884643555</v>
      </c>
      <c r="BA82">
        <f>0.61365*EXP(17.502*AZ82/(240.97+AZ82))</f>
        <v>7.2536116935516137</v>
      </c>
      <c r="BB82">
        <f>IF(AY82&lt;&gt;0,(1000-(AX82+AA82)/2)/AY82*AR82,0)</f>
        <v>1.7147031376351439E-3</v>
      </c>
      <c r="BC82">
        <f>AA82*AG82/1000</f>
        <v>3.8434086406383723</v>
      </c>
      <c r="BD82">
        <f>(BA82-BC82)</f>
        <v>3.4102030529132414</v>
      </c>
      <c r="BE82">
        <f>1/(1.6/L82+1.37/T82)</f>
        <v>1.0717530044415957E-3</v>
      </c>
      <c r="BF82">
        <f>M82*AG82*0.001</f>
        <v>-34.213915402601643</v>
      </c>
      <c r="BG82">
        <f>M82/Y82</f>
        <v>-0.87990696434223614</v>
      </c>
      <c r="BH82">
        <f>(1-AR82*AG82/AW82/L82)*100</f>
        <v>51.321604348557855</v>
      </c>
      <c r="BI82">
        <f>(Y82-K82/(T82/1.35))</f>
        <v>399.02067789896387</v>
      </c>
      <c r="BJ82">
        <f>K82*BH82/100/BI82</f>
        <v>1.0328207747295477E-3</v>
      </c>
    </row>
    <row r="83" spans="1:62">
      <c r="A83" s="1">
        <v>3</v>
      </c>
      <c r="B83" s="1" t="s">
        <v>200</v>
      </c>
      <c r="C83" s="2">
        <v>40732</v>
      </c>
      <c r="D83" s="1" t="s">
        <v>189</v>
      </c>
      <c r="E83" s="1">
        <v>32</v>
      </c>
      <c r="F83" s="1" t="s">
        <v>2</v>
      </c>
      <c r="G83" s="1" t="s">
        <v>31</v>
      </c>
      <c r="H83" s="1">
        <v>0</v>
      </c>
      <c r="I83" s="1">
        <v>809.5</v>
      </c>
      <c r="J83" s="1">
        <v>0</v>
      </c>
      <c r="K83">
        <f>(X83-Y83*(1000-Z83)/(1000-AA83))*AQ83</f>
        <v>11.210369966195094</v>
      </c>
      <c r="L83">
        <f>IF(BB83&lt;&gt;0,1/(1/BB83-1/T83),0)</f>
        <v>0.56390786625612122</v>
      </c>
      <c r="M83">
        <f>((BE83-AR83/2)*Y83-K83)/(BE83+AR83/2)</f>
        <v>333.45129398443828</v>
      </c>
      <c r="N83">
        <f>AR83*1000</f>
        <v>9.7697521440090291</v>
      </c>
      <c r="O83">
        <f>(AW83-BC83)</f>
        <v>1.8657469103543916</v>
      </c>
      <c r="P83">
        <f>(V83+AV83*J83)</f>
        <v>37.446331024169922</v>
      </c>
      <c r="Q83" s="1">
        <v>5</v>
      </c>
      <c r="R83">
        <f>(Q83*AK83+AL83)</f>
        <v>1.6395652592182159</v>
      </c>
      <c r="S83" s="1">
        <v>1</v>
      </c>
      <c r="T83">
        <f>R83*(S83+1)*(S83+1)/(S83*S83+1)</f>
        <v>3.2791305184364319</v>
      </c>
      <c r="U83" s="1">
        <v>37.692718505859375</v>
      </c>
      <c r="V83" s="1">
        <v>37.446331024169922</v>
      </c>
      <c r="W83" s="1">
        <v>37.618526458740234</v>
      </c>
      <c r="X83" s="1">
        <v>399.97506713867188</v>
      </c>
      <c r="Y83" s="1">
        <v>381.30792236328125</v>
      </c>
      <c r="Z83" s="1">
        <v>35.5277099609375</v>
      </c>
      <c r="AA83" s="1">
        <v>47.162433624267578</v>
      </c>
      <c r="AB83" s="1">
        <v>52.861530303955078</v>
      </c>
      <c r="AC83" s="1">
        <v>70.172782897949219</v>
      </c>
      <c r="AD83" s="1">
        <v>400.05191040039062</v>
      </c>
      <c r="AE83" s="1">
        <v>1493.2940673828125</v>
      </c>
      <c r="AF83" s="1">
        <v>1442.179443359375</v>
      </c>
      <c r="AG83" s="1">
        <v>97.415771484375</v>
      </c>
      <c r="AH83" s="1">
        <v>23.52284049987793</v>
      </c>
      <c r="AI83" s="1">
        <v>-0.85864639282226562</v>
      </c>
      <c r="AJ83" s="1">
        <v>1</v>
      </c>
      <c r="AK83" s="1">
        <v>-0.21956524252891541</v>
      </c>
      <c r="AL83" s="1">
        <v>2.737391471862793</v>
      </c>
      <c r="AM83" s="1">
        <v>1</v>
      </c>
      <c r="AN83" s="1">
        <v>0</v>
      </c>
      <c r="AO83" s="1">
        <v>0.18999999761581421</v>
      </c>
      <c r="AP83" s="1">
        <v>111115</v>
      </c>
      <c r="AQ83">
        <f>AD83*0.000001/(Q83*0.0001)</f>
        <v>0.80010382080078124</v>
      </c>
      <c r="AR83">
        <f>(AA83-Z83)/(1000-AA83)*AQ83</f>
        <v>9.76975214400903E-3</v>
      </c>
      <c r="AS83">
        <f>(V83+273.15)</f>
        <v>310.5963310241699</v>
      </c>
      <c r="AT83">
        <f>(U83+273.15)</f>
        <v>310.84271850585935</v>
      </c>
      <c r="AU83">
        <f>(AE83*AM83+AF83*AN83)*AO83</f>
        <v>283.72586924244388</v>
      </c>
      <c r="AV83">
        <f>((AU83+0.00000010773*(AT83^4-AS83^4))-AR83*44100)/(R83*51.4+0.00000043092*AS83^3)</f>
        <v>-1.4810361111750128</v>
      </c>
      <c r="AW83">
        <f>0.61365*EXP(17.502*P83/(240.97+P83))</f>
        <v>6.4601117669430455</v>
      </c>
      <c r="AX83">
        <f>AW83*1000/AG83</f>
        <v>66.314844798813866</v>
      </c>
      <c r="AY83">
        <f>(AX83-AA83)</f>
        <v>19.152411174546287</v>
      </c>
      <c r="AZ83">
        <f>IF(J83,V83,(U83+V83)/2)</f>
        <v>37.569524765014648</v>
      </c>
      <c r="BA83">
        <f>0.61365*EXP(17.502*AZ83/(240.97+AZ83))</f>
        <v>6.5035381278500246</v>
      </c>
      <c r="BB83">
        <f>IF(AY83&lt;&gt;0,(1000-(AX83+AA83)/2)/AY83*AR83,0)</f>
        <v>0.48116289995754197</v>
      </c>
      <c r="BC83">
        <f>AA83*AG83/1000</f>
        <v>4.5943648565886539</v>
      </c>
      <c r="BD83">
        <f>(BA83-BC83)</f>
        <v>1.9091732712613707</v>
      </c>
      <c r="BE83">
        <f>1/(1.6/L83+1.37/T83)</f>
        <v>0.30720676857955015</v>
      </c>
      <c r="BF83">
        <f>M83*AG83*0.001</f>
        <v>32.483415055957188</v>
      </c>
      <c r="BG83">
        <f>M83/Y83</f>
        <v>0.87449348525927351</v>
      </c>
      <c r="BH83">
        <f>(1-AR83*AG83/AW83/L83)*100</f>
        <v>73.874498518031231</v>
      </c>
      <c r="BI83">
        <f>(Y83-K83/(T83/1.35))</f>
        <v>376.69267470257523</v>
      </c>
      <c r="BJ83">
        <f>K83*BH83/100/BI83</f>
        <v>2.198504284980192E-2</v>
      </c>
    </row>
    <row r="84" spans="1:62">
      <c r="A84" s="1">
        <v>4</v>
      </c>
      <c r="B84" s="1" t="s">
        <v>201</v>
      </c>
      <c r="C84" s="2">
        <v>40732</v>
      </c>
      <c r="D84" s="1" t="s">
        <v>189</v>
      </c>
      <c r="E84" s="1">
        <v>32</v>
      </c>
      <c r="F84" s="1" t="s">
        <v>5</v>
      </c>
      <c r="G84" s="1" t="s">
        <v>31</v>
      </c>
      <c r="H84" s="1">
        <v>0</v>
      </c>
      <c r="I84" s="1">
        <v>1070.5</v>
      </c>
      <c r="J84" s="1">
        <v>0</v>
      </c>
      <c r="K84">
        <f>(X84-Y84*(1000-Z84)/(1000-AA84))*AQ84</f>
        <v>-2.1590798485052196</v>
      </c>
      <c r="L84">
        <f>IF(BB84&lt;&gt;0,1/(1/BB84-1/T84),0)</f>
        <v>3.1983903738178165E-2</v>
      </c>
      <c r="M84">
        <f>((BE84-AR84/2)*Y84-K84)/(BE84+AR84/2)</f>
        <v>492.26544637043992</v>
      </c>
      <c r="N84">
        <f>AR84*1000</f>
        <v>0.82900654061116186</v>
      </c>
      <c r="O84">
        <f>(AW84-BC84)</f>
        <v>2.425280255137642</v>
      </c>
      <c r="P84">
        <f>(V84+AV84*J84)</f>
        <v>35.975875854492188</v>
      </c>
      <c r="Q84" s="1">
        <v>5</v>
      </c>
      <c r="R84">
        <f>(Q84*AK84+AL84)</f>
        <v>1.6395652592182159</v>
      </c>
      <c r="S84" s="1">
        <v>1</v>
      </c>
      <c r="T84">
        <f>R84*(S84+1)*(S84+1)/(S84*S84+1)</f>
        <v>3.2791305184364319</v>
      </c>
      <c r="U84" s="1">
        <v>37.669990539550781</v>
      </c>
      <c r="V84" s="1">
        <v>35.975875854492188</v>
      </c>
      <c r="W84" s="1">
        <v>37.692264556884766</v>
      </c>
      <c r="X84" s="1">
        <v>399.77218627929688</v>
      </c>
      <c r="Y84" s="1">
        <v>402.05419921875</v>
      </c>
      <c r="Z84" s="1">
        <v>35.295932769775391</v>
      </c>
      <c r="AA84" s="1">
        <v>36.294490814208984</v>
      </c>
      <c r="AB84" s="1">
        <v>52.580654144287109</v>
      </c>
      <c r="AC84" s="1">
        <v>54.068214416503906</v>
      </c>
      <c r="AD84" s="1">
        <v>400.03591918945312</v>
      </c>
      <c r="AE84" s="1">
        <v>25.990163803100586</v>
      </c>
      <c r="AF84" s="1">
        <v>14.524786949157715</v>
      </c>
      <c r="AG84" s="1">
        <v>97.414138793945312</v>
      </c>
      <c r="AH84" s="1">
        <v>23.52284049987793</v>
      </c>
      <c r="AI84" s="1">
        <v>-0.85864639282226562</v>
      </c>
      <c r="AJ84" s="1">
        <v>1</v>
      </c>
      <c r="AK84" s="1">
        <v>-0.21956524252891541</v>
      </c>
      <c r="AL84" s="1">
        <v>2.737391471862793</v>
      </c>
      <c r="AM84" s="1">
        <v>1</v>
      </c>
      <c r="AN84" s="1">
        <v>0</v>
      </c>
      <c r="AO84" s="1">
        <v>0.18999999761581421</v>
      </c>
      <c r="AP84" s="1">
        <v>111115</v>
      </c>
      <c r="AQ84">
        <f>AD84*0.000001/(Q84*0.0001)</f>
        <v>0.80007183837890616</v>
      </c>
      <c r="AR84">
        <f>(AA84-Z84)/(1000-AA84)*AQ84</f>
        <v>8.2900654061116182E-4</v>
      </c>
      <c r="AS84">
        <f>(V84+273.15)</f>
        <v>309.12587585449216</v>
      </c>
      <c r="AT84">
        <f>(U84+273.15)</f>
        <v>310.81999053955076</v>
      </c>
      <c r="AU84">
        <f>(AE84*AM84+AF84*AN84)*AO84</f>
        <v>4.9381310606237321</v>
      </c>
      <c r="AV84">
        <f>((AU84+0.00000010773*(AT84^4-AS84^4))-AR84*44100)/(R84*51.4+0.00000043092*AS84^3)</f>
        <v>-0.10183540731231391</v>
      </c>
      <c r="AW84">
        <f>0.61365*EXP(17.502*P84/(240.97+P84))</f>
        <v>5.9608768207685694</v>
      </c>
      <c r="AX84">
        <f>AW84*1000/AG84</f>
        <v>61.191084729263785</v>
      </c>
      <c r="AY84">
        <f>(AX84-AA84)</f>
        <v>24.896593915054801</v>
      </c>
      <c r="AZ84">
        <f>IF(J84,V84,(U84+V84)/2)</f>
        <v>36.822933197021484</v>
      </c>
      <c r="BA84">
        <f>0.61365*EXP(17.502*AZ84/(240.97+AZ84))</f>
        <v>6.2441985048295638</v>
      </c>
      <c r="BB84">
        <f>IF(AY84&lt;&gt;0,(1000-(AX84+AA84)/2)/AY84*AR84,0)</f>
        <v>3.167495334628527E-2</v>
      </c>
      <c r="BC84">
        <f>AA84*AG84/1000</f>
        <v>3.5355965656309274</v>
      </c>
      <c r="BD84">
        <f>(BA84-BC84)</f>
        <v>2.7086019391986365</v>
      </c>
      <c r="BE84">
        <f>1/(1.6/L84+1.37/T84)</f>
        <v>1.9824373203740496E-2</v>
      </c>
      <c r="BF84">
        <f>M84*AG84*0.001</f>
        <v>47.953614516193475</v>
      </c>
      <c r="BG84">
        <f>M84/Y84</f>
        <v>1.2243758362105994</v>
      </c>
      <c r="BH84">
        <f>(1-AR84*AG84/AW84/L84)*100</f>
        <v>57.64171819247651</v>
      </c>
      <c r="BI84">
        <f>(Y84-K84/(T84/1.35))</f>
        <v>402.94308051795241</v>
      </c>
      <c r="BJ84">
        <f>K84*BH84/100/BI84</f>
        <v>-3.0886017951373642E-3</v>
      </c>
    </row>
    <row r="85" spans="1:62">
      <c r="A85" s="1">
        <v>7</v>
      </c>
      <c r="B85" s="1" t="s">
        <v>202</v>
      </c>
      <c r="C85" s="2">
        <v>40732</v>
      </c>
      <c r="D85" s="1" t="s">
        <v>189</v>
      </c>
      <c r="E85" s="1">
        <v>40</v>
      </c>
      <c r="F85" s="1" t="s">
        <v>5</v>
      </c>
      <c r="G85" s="1" t="s">
        <v>31</v>
      </c>
      <c r="H85" s="1">
        <v>0</v>
      </c>
      <c r="I85" s="1">
        <v>1747.5</v>
      </c>
      <c r="J85" s="1">
        <v>0</v>
      </c>
      <c r="K85">
        <f>(X85-Y85*(1000-Z85)/(1000-AA85))*AQ85</f>
        <v>-0.88156058430866635</v>
      </c>
      <c r="L85">
        <f>IF(BB85&lt;&gt;0,1/(1/BB85-1/T85),0)</f>
        <v>0.13265246587028853</v>
      </c>
      <c r="M85">
        <f>((BE85-AR85/2)*Y85-K85)/(BE85+AR85/2)</f>
        <v>392.79019259741312</v>
      </c>
      <c r="N85">
        <f>AR85*1000</f>
        <v>3.497329933968869</v>
      </c>
      <c r="O85">
        <f>(AW85-BC85)</f>
        <v>2.5314836244643049</v>
      </c>
      <c r="P85">
        <f>(V85+AV85*J85)</f>
        <v>37.959095001220703</v>
      </c>
      <c r="Q85" s="1">
        <v>5.5</v>
      </c>
      <c r="R85">
        <f>(Q85*AK85+AL85)</f>
        <v>1.5297826379537582</v>
      </c>
      <c r="S85" s="1">
        <v>1</v>
      </c>
      <c r="T85">
        <f>R85*(S85+1)*(S85+1)/(S85*S85+1)</f>
        <v>3.0595652759075165</v>
      </c>
      <c r="U85" s="1">
        <v>38.783458709716797</v>
      </c>
      <c r="V85" s="1">
        <v>37.959095001220703</v>
      </c>
      <c r="W85" s="1">
        <v>38.740024566650391</v>
      </c>
      <c r="X85" s="1">
        <v>399.7913818359375</v>
      </c>
      <c r="Y85" s="1">
        <v>399.08444213867188</v>
      </c>
      <c r="Z85" s="1">
        <v>37.60015869140625</v>
      </c>
      <c r="AA85" s="1">
        <v>42.205745697021484</v>
      </c>
      <c r="AB85" s="1">
        <v>52.733547210693359</v>
      </c>
      <c r="AC85" s="1">
        <v>59.192798614501953</v>
      </c>
      <c r="AD85" s="1">
        <v>400.02444458007812</v>
      </c>
      <c r="AE85" s="1">
        <v>11.115988731384277</v>
      </c>
      <c r="AF85" s="1">
        <v>38.034015655517578</v>
      </c>
      <c r="AG85" s="1">
        <v>97.405021667480469</v>
      </c>
      <c r="AH85" s="1">
        <v>23.52284049987793</v>
      </c>
      <c r="AI85" s="1">
        <v>-0.85864639282226562</v>
      </c>
      <c r="AJ85" s="1">
        <v>0</v>
      </c>
      <c r="AK85" s="1">
        <v>-0.21956524252891541</v>
      </c>
      <c r="AL85" s="1">
        <v>2.737391471862793</v>
      </c>
      <c r="AM85" s="1">
        <v>1</v>
      </c>
      <c r="AN85" s="1">
        <v>0</v>
      </c>
      <c r="AO85" s="1">
        <v>0.18999999761581421</v>
      </c>
      <c r="AP85" s="1">
        <v>111115</v>
      </c>
      <c r="AQ85">
        <f>AD85*0.000001/(Q85*0.0001)</f>
        <v>0.72731717196377832</v>
      </c>
      <c r="AR85">
        <f>(AA85-Z85)/(1000-AA85)*AQ85</f>
        <v>3.4973299339688692E-3</v>
      </c>
      <c r="AS85">
        <f>(V85+273.15)</f>
        <v>311.10909500122068</v>
      </c>
      <c r="AT85">
        <f>(U85+273.15)</f>
        <v>311.93345870971677</v>
      </c>
      <c r="AU85">
        <f>(AE85*AM85+AF85*AN85)*AO85</f>
        <v>2.1120378324604303</v>
      </c>
      <c r="AV85">
        <f>((AU85+0.00000010773*(AT85^4-AS85^4))-AR85*44100)/(R85*51.4+0.00000043092*AS85^3)</f>
        <v>-1.5433468268059329</v>
      </c>
      <c r="AW85">
        <f>0.61365*EXP(17.502*P85/(240.97+P85))</f>
        <v>6.6425351985748531</v>
      </c>
      <c r="AX85">
        <f>AW85*1000/AG85</f>
        <v>68.194997391931409</v>
      </c>
      <c r="AY85">
        <f>(AX85-AA85)</f>
        <v>25.989251694909925</v>
      </c>
      <c r="AZ85">
        <f>IF(J85,V85,(U85+V85)/2)</f>
        <v>38.37127685546875</v>
      </c>
      <c r="BA85">
        <f>0.61365*EXP(17.502*AZ85/(240.97+AZ85))</f>
        <v>6.7923994827645533</v>
      </c>
      <c r="BB85">
        <f>IF(AY85&lt;&gt;0,(1000-(AX85+AA85)/2)/AY85*AR85,0)</f>
        <v>0.12714009856802921</v>
      </c>
      <c r="BC85">
        <f>AA85*AG85/1000</f>
        <v>4.1110515741105482</v>
      </c>
      <c r="BD85">
        <f>(BA85-BC85)</f>
        <v>2.6813479086540051</v>
      </c>
      <c r="BE85">
        <f>1/(1.6/L85+1.37/T85)</f>
        <v>7.994008569245499E-2</v>
      </c>
      <c r="BF85">
        <f>M85*AG85*0.001</f>
        <v>38.259737220724858</v>
      </c>
      <c r="BG85">
        <f>M85/Y85</f>
        <v>0.98422827633287779</v>
      </c>
      <c r="BH85">
        <f>(1-AR85*AG85/AW85/L85)*100</f>
        <v>61.339384810289758</v>
      </c>
      <c r="BI85">
        <f>(Y85-K85/(T85/1.35))</f>
        <v>399.47342118683542</v>
      </c>
      <c r="BJ85">
        <f>K85*BH85/100/BI85</f>
        <v>-1.3536415953241193E-3</v>
      </c>
    </row>
    <row r="86" spans="1:62">
      <c r="A86" s="1">
        <v>8</v>
      </c>
      <c r="B86" s="1" t="s">
        <v>203</v>
      </c>
      <c r="C86" s="2">
        <v>40732</v>
      </c>
      <c r="D86" s="1" t="s">
        <v>189</v>
      </c>
      <c r="E86" s="1">
        <v>40</v>
      </c>
      <c r="F86" s="1" t="s">
        <v>2</v>
      </c>
      <c r="G86" s="1" t="s">
        <v>31</v>
      </c>
      <c r="H86" s="1">
        <v>0</v>
      </c>
      <c r="I86" s="1">
        <v>1842.5</v>
      </c>
      <c r="J86" s="1">
        <v>0</v>
      </c>
      <c r="K86">
        <f>(X86-Y86*(1000-Z86)/(1000-AA86))*AQ86</f>
        <v>12.355865024214356</v>
      </c>
      <c r="L86">
        <f>IF(BB86&lt;&gt;0,1/(1/BB86-1/T86),0)</f>
        <v>0.63588172123368947</v>
      </c>
      <c r="M86">
        <f>((BE86-AR86/2)*Y86-K86)/(BE86+AR86/2)</f>
        <v>330.98064944305241</v>
      </c>
      <c r="N86">
        <f>AR86*1000</f>
        <v>11.373748404198784</v>
      </c>
      <c r="O86">
        <f>(AW86-BC86)</f>
        <v>1.9514566487651672</v>
      </c>
      <c r="P86">
        <f>(V86+AV86*J86)</f>
        <v>38.923725128173828</v>
      </c>
      <c r="Q86" s="1">
        <v>5</v>
      </c>
      <c r="R86">
        <f>(Q86*AK86+AL86)</f>
        <v>1.6395652592182159</v>
      </c>
      <c r="S86" s="1">
        <v>1</v>
      </c>
      <c r="T86">
        <f>R86*(S86+1)*(S86+1)/(S86*S86+1)</f>
        <v>3.2791305184364319</v>
      </c>
      <c r="U86" s="1">
        <v>39.079250335693359</v>
      </c>
      <c r="V86" s="1">
        <v>38.923725128173828</v>
      </c>
      <c r="W86" s="1">
        <v>38.993301391601562</v>
      </c>
      <c r="X86" s="1">
        <v>399.9122314453125</v>
      </c>
      <c r="Y86" s="1">
        <v>379.080078125</v>
      </c>
      <c r="Z86" s="1">
        <v>38.330066680908203</v>
      </c>
      <c r="AA86" s="1">
        <v>51.809291839599609</v>
      </c>
      <c r="AB86" s="1">
        <v>52.907154083251953</v>
      </c>
      <c r="AC86" s="1">
        <v>71.512588500976562</v>
      </c>
      <c r="AD86" s="1">
        <v>400.0408935546875</v>
      </c>
      <c r="AE86" s="1">
        <v>1543.7685546875</v>
      </c>
      <c r="AF86" s="1">
        <v>1606.1033935546875</v>
      </c>
      <c r="AG86" s="1">
        <v>97.403404235839844</v>
      </c>
      <c r="AH86" s="1">
        <v>23.52284049987793</v>
      </c>
      <c r="AI86" s="1">
        <v>-0.85864639282226562</v>
      </c>
      <c r="AJ86" s="1">
        <v>0</v>
      </c>
      <c r="AK86" s="1">
        <v>-0.21956524252891541</v>
      </c>
      <c r="AL86" s="1">
        <v>2.737391471862793</v>
      </c>
      <c r="AM86" s="1">
        <v>1</v>
      </c>
      <c r="AN86" s="1">
        <v>0</v>
      </c>
      <c r="AO86" s="1">
        <v>0.18999999761581421</v>
      </c>
      <c r="AP86" s="1">
        <v>111115</v>
      </c>
      <c r="AQ86">
        <f>AD86*0.000001/(Q86*0.0001)</f>
        <v>0.80008178710937494</v>
      </c>
      <c r="AR86">
        <f>(AA86-Z86)/(1000-AA86)*AQ86</f>
        <v>1.1373748404198783E-2</v>
      </c>
      <c r="AS86">
        <f>(V86+273.15)</f>
        <v>312.07372512817381</v>
      </c>
      <c r="AT86">
        <f>(U86+273.15)</f>
        <v>312.22925033569334</v>
      </c>
      <c r="AU86">
        <f>(AE86*AM86+AF86*AN86)*AO86</f>
        <v>293.31602170999395</v>
      </c>
      <c r="AV86">
        <f>((AU86+0.00000010773*(AT86^4-AS86^4))-AR86*44100)/(R86*51.4+0.00000043092*AS86^3)</f>
        <v>-2.1179696459936133</v>
      </c>
      <c r="AW86">
        <f>0.61365*EXP(17.502*P86/(240.97+P86))</f>
        <v>6.9978580449902861</v>
      </c>
      <c r="AX86">
        <f>AW86*1000/AG86</f>
        <v>71.844080808988863</v>
      </c>
      <c r="AY86">
        <f>(AX86-AA86)</f>
        <v>20.034788969389254</v>
      </c>
      <c r="AZ86">
        <f>IF(J86,V86,(U86+V86)/2)</f>
        <v>39.001487731933594</v>
      </c>
      <c r="BA86">
        <f>0.61365*EXP(17.502*AZ86/(240.97+AZ86))</f>
        <v>7.0272067356008803</v>
      </c>
      <c r="BB86">
        <f>IF(AY86&lt;&gt;0,(1000-(AX86+AA86)/2)/AY86*AR86,0)</f>
        <v>0.53260092959223349</v>
      </c>
      <c r="BC86">
        <f>AA86*AG86/1000</f>
        <v>5.0464013962251189</v>
      </c>
      <c r="BD86">
        <f>(BA86-BC86)</f>
        <v>1.9808053393757614</v>
      </c>
      <c r="BE86">
        <f>1/(1.6/L86+1.37/T86)</f>
        <v>0.34083338424137888</v>
      </c>
      <c r="BF86">
        <f>M86*AG86*0.001</f>
        <v>32.238641991942437</v>
      </c>
      <c r="BG86">
        <f>M86/Y86</f>
        <v>0.8731153878624901</v>
      </c>
      <c r="BH86">
        <f>(1-AR86*AG86/AW86/L86)*100</f>
        <v>75.103615460866394</v>
      </c>
      <c r="BI86">
        <f>(Y86-K86/(T86/1.35))</f>
        <v>373.99323644885868</v>
      </c>
      <c r="BJ86">
        <f>K86*BH86/100/BI86</f>
        <v>2.4812484425553456E-2</v>
      </c>
    </row>
    <row r="87" spans="1:62">
      <c r="A87" s="1">
        <v>11</v>
      </c>
      <c r="B87" s="1" t="s">
        <v>204</v>
      </c>
      <c r="C87" s="2">
        <v>40732</v>
      </c>
      <c r="D87" s="1" t="s">
        <v>189</v>
      </c>
      <c r="E87" s="1">
        <v>18</v>
      </c>
      <c r="F87" s="1" t="s">
        <v>2</v>
      </c>
      <c r="G87" s="1" t="s">
        <v>31</v>
      </c>
      <c r="H87" s="1">
        <v>0</v>
      </c>
      <c r="I87" s="1">
        <v>2654</v>
      </c>
      <c r="J87" s="1">
        <v>0</v>
      </c>
      <c r="K87">
        <f>(X87-Y87*(1000-Z87)/(1000-AA87))*AQ87</f>
        <v>9.3845495531378962</v>
      </c>
      <c r="L87">
        <f>IF(BB87&lt;&gt;0,1/(1/BB87-1/T87),0)</f>
        <v>0.48686337757723752</v>
      </c>
      <c r="M87">
        <f>((BE87-AR87/2)*Y87-K87)/(BE87+AR87/2)</f>
        <v>336.81450642698223</v>
      </c>
      <c r="N87">
        <f>AR87*1000</f>
        <v>10.261040272162406</v>
      </c>
      <c r="O87">
        <f>(AW87-BC87)</f>
        <v>2.1913426653555641</v>
      </c>
      <c r="P87">
        <f>(V87+AV87*J87)</f>
        <v>39.500904083251953</v>
      </c>
      <c r="Q87" s="1">
        <v>4.5</v>
      </c>
      <c r="R87">
        <f>(Q87*AK87+AL87)</f>
        <v>1.7493478804826736</v>
      </c>
      <c r="S87" s="1">
        <v>1</v>
      </c>
      <c r="T87">
        <f>R87*(S87+1)*(S87+1)/(S87*S87+1)</f>
        <v>3.4986957609653473</v>
      </c>
      <c r="U87" s="1">
        <v>40.002571105957031</v>
      </c>
      <c r="V87" s="1">
        <v>39.500904083251953</v>
      </c>
      <c r="W87" s="1">
        <v>39.964561462402344</v>
      </c>
      <c r="X87" s="1">
        <v>399.94818115234375</v>
      </c>
      <c r="Y87" s="1">
        <v>384.94952392578125</v>
      </c>
      <c r="Z87" s="1">
        <v>40.667335510253906</v>
      </c>
      <c r="AA87" s="1">
        <v>51.613235473632812</v>
      </c>
      <c r="AB87" s="1">
        <v>53.418731689453125</v>
      </c>
      <c r="AC87" s="1">
        <v>67.796760559082031</v>
      </c>
      <c r="AD87" s="1">
        <v>400.07177734375</v>
      </c>
      <c r="AE87" s="1">
        <v>1575.253662109375</v>
      </c>
      <c r="AF87" s="1">
        <v>1564.55126953125</v>
      </c>
      <c r="AG87" s="1">
        <v>97.395706176757812</v>
      </c>
      <c r="AH87" s="1">
        <v>23.52284049987793</v>
      </c>
      <c r="AI87" s="1">
        <v>-0.85864639282226562</v>
      </c>
      <c r="AJ87" s="1">
        <v>0</v>
      </c>
      <c r="AK87" s="1">
        <v>-0.21956524252891541</v>
      </c>
      <c r="AL87" s="1">
        <v>2.737391471862793</v>
      </c>
      <c r="AM87" s="1">
        <v>1</v>
      </c>
      <c r="AN87" s="1">
        <v>0</v>
      </c>
      <c r="AO87" s="1">
        <v>0.18999999761581421</v>
      </c>
      <c r="AP87" s="1">
        <v>111115</v>
      </c>
      <c r="AQ87">
        <f>AD87*0.000001/(Q87*0.0001)</f>
        <v>0.88904839409722203</v>
      </c>
      <c r="AR87">
        <f>(AA87-Z87)/(1000-AA87)*AQ87</f>
        <v>1.0261040272162406E-2</v>
      </c>
      <c r="AS87">
        <f>(V87+273.15)</f>
        <v>312.65090408325193</v>
      </c>
      <c r="AT87">
        <f>(U87+273.15)</f>
        <v>313.15257110595701</v>
      </c>
      <c r="AU87">
        <f>(AE87*AM87+AF87*AN87)*AO87</f>
        <v>299.29819204508385</v>
      </c>
      <c r="AV87">
        <f>((AU87+0.00000010773*(AT87^4-AS87^4))-AR87*44100)/(R87*51.4+0.00000043092*AS87^3)</f>
        <v>-1.4220234887161634</v>
      </c>
      <c r="AW87">
        <f>0.61365*EXP(17.502*P87/(240.97+P87))</f>
        <v>7.2182501823773189</v>
      </c>
      <c r="AX87">
        <f>AW87*1000/AG87</f>
        <v>74.112612000341528</v>
      </c>
      <c r="AY87">
        <f>(AX87-AA87)</f>
        <v>22.499376526708716</v>
      </c>
      <c r="AZ87">
        <f>IF(J87,V87,(U87+V87)/2)</f>
        <v>39.751737594604492</v>
      </c>
      <c r="BA87">
        <f>0.61365*EXP(17.502*AZ87/(240.97+AZ87))</f>
        <v>7.3158895955488674</v>
      </c>
      <c r="BB87">
        <f>IF(AY87&lt;&gt;0,(1000-(AX87+AA87)/2)/AY87*AR87,0)</f>
        <v>0.42738967760534508</v>
      </c>
      <c r="BC87">
        <f>AA87*AG87/1000</f>
        <v>5.0269075170217548</v>
      </c>
      <c r="BD87">
        <f>(BA87-BC87)</f>
        <v>2.2889820785271127</v>
      </c>
      <c r="BE87">
        <f>1/(1.6/L87+1.37/T87)</f>
        <v>0.27189300273316475</v>
      </c>
      <c r="BF87">
        <f>M87*AG87*0.001</f>
        <v>32.804286704032073</v>
      </c>
      <c r="BG87">
        <f>M87/Y87</f>
        <v>0.87495758662613776</v>
      </c>
      <c r="BH87">
        <f>(1-AR87*AG87/AW87/L87)*100</f>
        <v>71.562450837506447</v>
      </c>
      <c r="BI87">
        <f>(Y87-K87/(T87/1.35))</f>
        <v>381.32841973087392</v>
      </c>
      <c r="BJ87">
        <f>K87*BH87/100/BI87</f>
        <v>1.7611626390253016E-2</v>
      </c>
    </row>
    <row r="88" spans="1:62">
      <c r="A88" s="1">
        <v>12</v>
      </c>
      <c r="B88" s="1" t="s">
        <v>205</v>
      </c>
      <c r="C88" s="2">
        <v>40732</v>
      </c>
      <c r="D88" s="1" t="s">
        <v>189</v>
      </c>
      <c r="E88" s="1">
        <v>18</v>
      </c>
      <c r="F88" s="1" t="s">
        <v>5</v>
      </c>
      <c r="G88" s="1" t="s">
        <v>31</v>
      </c>
      <c r="H88" s="1">
        <v>0</v>
      </c>
      <c r="I88" s="1">
        <v>2792.5</v>
      </c>
      <c r="J88" s="1">
        <v>0</v>
      </c>
      <c r="K88">
        <f>(X88-Y88*(1000-Z88)/(1000-AA88))*AQ88</f>
        <v>-1.8276559877812482</v>
      </c>
      <c r="L88">
        <f>IF(BB88&lt;&gt;0,1/(1/BB88-1/T88),0)</f>
        <v>8.8876686558337956E-2</v>
      </c>
      <c r="M88">
        <f>((BE88-AR88/2)*Y88-K88)/(BE88+AR88/2)</f>
        <v>412.77630751018711</v>
      </c>
      <c r="N88">
        <f>AR88*1000</f>
        <v>2.8467220515003957</v>
      </c>
      <c r="O88">
        <f>(AW88-BC88)</f>
        <v>3.0039584361634786</v>
      </c>
      <c r="P88">
        <f>(V88+AV88*J88)</f>
        <v>39.3896484375</v>
      </c>
      <c r="Q88" s="1">
        <v>3.5</v>
      </c>
      <c r="R88">
        <f>(Q88*AK88+AL88)</f>
        <v>1.9689131230115891</v>
      </c>
      <c r="S88" s="1">
        <v>1</v>
      </c>
      <c r="T88">
        <f>R88*(S88+1)*(S88+1)/(S88*S88+1)</f>
        <v>3.9378262460231781</v>
      </c>
      <c r="U88" s="1">
        <v>40.068191528320312</v>
      </c>
      <c r="V88" s="1">
        <v>39.3896484375</v>
      </c>
      <c r="W88" s="1">
        <v>40.067977905273438</v>
      </c>
      <c r="X88" s="1">
        <v>399.87811279296875</v>
      </c>
      <c r="Y88" s="1">
        <v>400.479736328125</v>
      </c>
      <c r="Z88" s="1">
        <v>40.447719573974609</v>
      </c>
      <c r="AA88" s="1">
        <v>42.831802368164062</v>
      </c>
      <c r="AB88" s="1">
        <v>52.94073486328125</v>
      </c>
      <c r="AC88" s="1">
        <v>56.061187744140625</v>
      </c>
      <c r="AD88" s="1">
        <v>400.01846313476562</v>
      </c>
      <c r="AE88" s="1">
        <v>4.6339054107666016</v>
      </c>
      <c r="AF88" s="1">
        <v>8.2548418045043945</v>
      </c>
      <c r="AG88" s="1">
        <v>97.389022827148438</v>
      </c>
      <c r="AH88" s="1">
        <v>23.52284049987793</v>
      </c>
      <c r="AI88" s="1">
        <v>-0.85864639282226562</v>
      </c>
      <c r="AJ88" s="1">
        <v>0</v>
      </c>
      <c r="AK88" s="1">
        <v>-0.21956524252891541</v>
      </c>
      <c r="AL88" s="1">
        <v>2.737391471862793</v>
      </c>
      <c r="AM88" s="1">
        <v>1</v>
      </c>
      <c r="AN88" s="1">
        <v>0</v>
      </c>
      <c r="AO88" s="1">
        <v>0.18999999761581421</v>
      </c>
      <c r="AP88" s="1">
        <v>111115</v>
      </c>
      <c r="AQ88">
        <f>AD88*0.000001/(Q88*0.0001)</f>
        <v>1.1429098946707588</v>
      </c>
      <c r="AR88">
        <f>(AA88-Z88)/(1000-AA88)*AQ88</f>
        <v>2.8467220515003958E-3</v>
      </c>
      <c r="AS88">
        <f>(V88+273.15)</f>
        <v>312.53964843749998</v>
      </c>
      <c r="AT88">
        <f>(U88+273.15)</f>
        <v>313.21819152832029</v>
      </c>
      <c r="AU88">
        <f>(AE88*AM88+AF88*AN88)*AO88</f>
        <v>0.88044201699756286</v>
      </c>
      <c r="AV88">
        <f>((AU88+0.00000010773*(AT88^4-AS88^4))-AR88*44100)/(R88*51.4+0.00000043092*AS88^3)</f>
        <v>-1.0117739543381168</v>
      </c>
      <c r="AW88">
        <f>0.61365*EXP(17.502*P88/(240.97+P88))</f>
        <v>7.1753058147245188</v>
      </c>
      <c r="AX88">
        <f>AW88*1000/AG88</f>
        <v>73.676741037433544</v>
      </c>
      <c r="AY88">
        <f>(AX88-AA88)</f>
        <v>30.844938669269482</v>
      </c>
      <c r="AZ88">
        <f>IF(J88,V88,(U88+V88)/2)</f>
        <v>39.728919982910156</v>
      </c>
      <c r="BA88">
        <f>0.61365*EXP(17.502*AZ88/(240.97+AZ88))</f>
        <v>7.3069605294814819</v>
      </c>
      <c r="BB88">
        <f>IF(AY88&lt;&gt;0,(1000-(AX88+AA88)/2)/AY88*AR88,0)</f>
        <v>8.6915015795472672E-2</v>
      </c>
      <c r="BC88">
        <f>AA88*AG88/1000</f>
        <v>4.1713473785610402</v>
      </c>
      <c r="BD88">
        <f>(BA88-BC88)</f>
        <v>3.1356131509204417</v>
      </c>
      <c r="BE88">
        <f>1/(1.6/L88+1.37/T88)</f>
        <v>5.449478729513816E-2</v>
      </c>
      <c r="BF88">
        <f>M88*AG88*0.001</f>
        <v>40.19988123461566</v>
      </c>
      <c r="BG88">
        <f>M88/Y88</f>
        <v>1.0307046026717994</v>
      </c>
      <c r="BH88">
        <f>(1-AR88*AG88/AW88/L88)*100</f>
        <v>56.52628008730526</v>
      </c>
      <c r="BI88">
        <f>(Y88-K88/(T88/1.35))</f>
        <v>401.10630932280611</v>
      </c>
      <c r="BJ88">
        <f>K88*BH88/100/BI88</f>
        <v>-2.5756412169876917E-3</v>
      </c>
    </row>
    <row r="89" spans="1:62">
      <c r="A89" s="1">
        <v>24</v>
      </c>
      <c r="B89" s="1" t="s">
        <v>206</v>
      </c>
      <c r="C89" s="2">
        <v>40732</v>
      </c>
      <c r="D89" s="1" t="s">
        <v>207</v>
      </c>
      <c r="E89" s="1">
        <v>12</v>
      </c>
      <c r="F89" s="1" t="s">
        <v>2</v>
      </c>
      <c r="G89" s="1" t="s">
        <v>3</v>
      </c>
      <c r="H89" s="1">
        <v>0</v>
      </c>
      <c r="I89" s="1">
        <v>6039</v>
      </c>
      <c r="J89" s="1">
        <v>0</v>
      </c>
      <c r="K89">
        <f>(X89-Y89*(1000-Z89)/(1000-AA89))*AQ89</f>
        <v>14.396697703796628</v>
      </c>
      <c r="L89">
        <f>IF(BB89&lt;&gt;0,1/(1/BB89-1/T89),0)</f>
        <v>0.44121846828707656</v>
      </c>
      <c r="M89">
        <f>((BE89-AR89/2)*Y89-K89)/(BE89+AR89/2)</f>
        <v>320.93167228012692</v>
      </c>
      <c r="N89">
        <f>AR89*1000</f>
        <v>9.5526667578620756</v>
      </c>
      <c r="O89">
        <f>(AW89-BC89)</f>
        <v>2.2105829339861738</v>
      </c>
      <c r="P89">
        <f>(V89+AV89*J89)</f>
        <v>34.230453491210938</v>
      </c>
      <c r="Q89" s="1">
        <v>2</v>
      </c>
      <c r="R89">
        <f>(Q89*AK89+AL89)</f>
        <v>2.2982609868049622</v>
      </c>
      <c r="S89" s="1">
        <v>1</v>
      </c>
      <c r="T89">
        <f>R89*(S89+1)*(S89+1)/(S89*S89+1)</f>
        <v>4.5965219736099243</v>
      </c>
      <c r="U89" s="1">
        <v>34.470043182373047</v>
      </c>
      <c r="V89" s="1">
        <v>34.230453491210938</v>
      </c>
      <c r="W89" s="1">
        <v>34.4716796875</v>
      </c>
      <c r="X89" s="1">
        <v>399.831787109375</v>
      </c>
      <c r="Y89" s="1">
        <v>390.7698974609375</v>
      </c>
      <c r="Z89" s="1">
        <v>28.22907829284668</v>
      </c>
      <c r="AA89" s="1">
        <v>32.847042083740234</v>
      </c>
      <c r="AB89" s="1">
        <v>50.164894104003906</v>
      </c>
      <c r="AC89" s="1">
        <v>58.371315002441406</v>
      </c>
      <c r="AD89" s="1">
        <v>400.1282958984375</v>
      </c>
      <c r="AE89" s="1">
        <v>1321.6923828125</v>
      </c>
      <c r="AF89" s="1">
        <v>1409.1829833984375</v>
      </c>
      <c r="AG89" s="1">
        <v>97.466773986816406</v>
      </c>
      <c r="AH89" s="1">
        <v>21.33488655090332</v>
      </c>
      <c r="AI89" s="1">
        <v>-0.46630460023880005</v>
      </c>
      <c r="AJ89" s="1">
        <v>0</v>
      </c>
      <c r="AK89" s="1">
        <v>-0.21956524252891541</v>
      </c>
      <c r="AL89" s="1">
        <v>2.737391471862793</v>
      </c>
      <c r="AM89" s="1">
        <v>1</v>
      </c>
      <c r="AN89" s="1">
        <v>0</v>
      </c>
      <c r="AO89" s="1">
        <v>0.18999999761581421</v>
      </c>
      <c r="AP89" s="1">
        <v>111115</v>
      </c>
      <c r="AQ89">
        <f>AD89*0.000001/(Q89*0.0001)</f>
        <v>2.0006414794921876</v>
      </c>
      <c r="AR89">
        <f>(AA89-Z89)/(1000-AA89)*AQ89</f>
        <v>9.5526667578620748E-3</v>
      </c>
      <c r="AS89">
        <f>(V89+273.15)</f>
        <v>307.38045349121091</v>
      </c>
      <c r="AT89">
        <f>(U89+273.15)</f>
        <v>307.62004318237302</v>
      </c>
      <c r="AU89">
        <f>(AE89*AM89+AF89*AN89)*AO89</f>
        <v>251.1215495832148</v>
      </c>
      <c r="AV89">
        <f>((AU89+0.00000010773*(AT89^4-AS89^4))-AR89*44100)/(R89*51.4+0.00000043092*AS89^3)</f>
        <v>-1.2794101152834618</v>
      </c>
      <c r="AW89">
        <f>0.61365*EXP(17.502*P89/(240.97+P89))</f>
        <v>5.4120781608975301</v>
      </c>
      <c r="AX89">
        <f>AW89*1000/AG89</f>
        <v>55.527416569974719</v>
      </c>
      <c r="AY89">
        <f>(AX89-AA89)</f>
        <v>22.680374486234484</v>
      </c>
      <c r="AZ89">
        <f>IF(J89,V89,(U89+V89)/2)</f>
        <v>34.350248336791992</v>
      </c>
      <c r="BA89">
        <f>0.61365*EXP(17.502*AZ89/(240.97+AZ89))</f>
        <v>5.44828697602264</v>
      </c>
      <c r="BB89">
        <f>IF(AY89&lt;&gt;0,(1000-(AX89+AA89)/2)/AY89*AR89,0)</f>
        <v>0.40257540221353194</v>
      </c>
      <c r="BC89">
        <f>AA89*AG89/1000</f>
        <v>3.2014952269113564</v>
      </c>
      <c r="BD89">
        <f>(BA89-BC89)</f>
        <v>2.2467917491112837</v>
      </c>
      <c r="BE89">
        <f>1/(1.6/L89+1.37/T89)</f>
        <v>0.2548177823980311</v>
      </c>
      <c r="BF89">
        <f>M89*AG89*0.001</f>
        <v>31.280174767338163</v>
      </c>
      <c r="BG89">
        <f>M89/Y89</f>
        <v>0.82128043732490474</v>
      </c>
      <c r="BH89">
        <f>(1-AR89*AG89/AW89/L89)*100</f>
        <v>61.00908051150131</v>
      </c>
      <c r="BI89">
        <f>(Y89-K89/(T89/1.35))</f>
        <v>386.54158265863458</v>
      </c>
      <c r="BJ89">
        <f>K89*BH89/100/BI89</f>
        <v>2.2722763312281232E-2</v>
      </c>
    </row>
    <row r="90" spans="1:62">
      <c r="A90" s="1">
        <v>25</v>
      </c>
      <c r="B90" s="1" t="s">
        <v>208</v>
      </c>
      <c r="C90" s="2">
        <v>40732</v>
      </c>
      <c r="D90" s="1" t="s">
        <v>207</v>
      </c>
      <c r="E90" s="1">
        <v>12</v>
      </c>
      <c r="F90" s="1" t="s">
        <v>5</v>
      </c>
      <c r="G90" s="1" t="s">
        <v>3</v>
      </c>
      <c r="H90" s="1">
        <v>0</v>
      </c>
      <c r="I90" s="1">
        <v>6134.5</v>
      </c>
      <c r="J90" s="1">
        <v>0</v>
      </c>
      <c r="K90">
        <f>(X90-Y90*(1000-Z90)/(1000-AA90))*AQ90</f>
        <v>0.34227406335354132</v>
      </c>
      <c r="L90">
        <f>IF(BB90&lt;&gt;0,1/(1/BB90-1/T90),0)</f>
        <v>2.1406427968478508E-2</v>
      </c>
      <c r="M90">
        <f>((BE90-AR90/2)*Y90-K90)/(BE90+AR90/2)</f>
        <v>356.42659958971581</v>
      </c>
      <c r="N90">
        <f>AR90*1000</f>
        <v>0.5724182463071702</v>
      </c>
      <c r="O90">
        <f>(AW90-BC90)</f>
        <v>2.5145782172056874</v>
      </c>
      <c r="P90">
        <f>(V90+AV90*J90)</f>
        <v>33.989288330078125</v>
      </c>
      <c r="Q90" s="1">
        <v>5.5</v>
      </c>
      <c r="R90">
        <f>(Q90*AK90+AL90)</f>
        <v>1.5297826379537582</v>
      </c>
      <c r="S90" s="1">
        <v>1</v>
      </c>
      <c r="T90">
        <f>R90*(S90+1)*(S90+1)/(S90*S90+1)</f>
        <v>3.0595652759075165</v>
      </c>
      <c r="U90" s="1">
        <v>34.574569702148438</v>
      </c>
      <c r="V90" s="1">
        <v>33.989288330078125</v>
      </c>
      <c r="W90" s="1">
        <v>34.62445068359375</v>
      </c>
      <c r="X90" s="1">
        <v>399.19125366210938</v>
      </c>
      <c r="Y90" s="1">
        <v>398.40719604492188</v>
      </c>
      <c r="Z90" s="1">
        <v>28.22294807434082</v>
      </c>
      <c r="AA90" s="1">
        <v>28.987066268920898</v>
      </c>
      <c r="AB90" s="1">
        <v>49.862903594970703</v>
      </c>
      <c r="AC90" s="1">
        <v>51.212905883789062</v>
      </c>
      <c r="AD90" s="1">
        <v>400.07427978515625</v>
      </c>
      <c r="AE90" s="1">
        <v>20.515584945678711</v>
      </c>
      <c r="AF90" s="1">
        <v>15.055032730102539</v>
      </c>
      <c r="AG90" s="1">
        <v>97.465545654296875</v>
      </c>
      <c r="AH90" s="1">
        <v>21.33488655090332</v>
      </c>
      <c r="AI90" s="1">
        <v>-0.46630460023880005</v>
      </c>
      <c r="AJ90" s="1">
        <v>1</v>
      </c>
      <c r="AK90" s="1">
        <v>-0.21956524252891541</v>
      </c>
      <c r="AL90" s="1">
        <v>2.737391471862793</v>
      </c>
      <c r="AM90" s="1">
        <v>1</v>
      </c>
      <c r="AN90" s="1">
        <v>0</v>
      </c>
      <c r="AO90" s="1">
        <v>0.18999999761581421</v>
      </c>
      <c r="AP90" s="1">
        <v>111115</v>
      </c>
      <c r="AQ90">
        <f>AD90*0.000001/(Q90*0.0001)</f>
        <v>0.7274077814275568</v>
      </c>
      <c r="AR90">
        <f>(AA90-Z90)/(1000-AA90)*AQ90</f>
        <v>5.7241824630717018E-4</v>
      </c>
      <c r="AS90">
        <f>(V90+273.15)</f>
        <v>307.1392883300781</v>
      </c>
      <c r="AT90">
        <f>(U90+273.15)</f>
        <v>307.72456970214841</v>
      </c>
      <c r="AU90">
        <f>(AE90*AM90+AF90*AN90)*AO90</f>
        <v>3.897961090765989</v>
      </c>
      <c r="AV90">
        <f>((AU90+0.00000010773*(AT90^4-AS90^4))-AR90*44100)/(R90*51.4+0.00000043092*AS90^3)</f>
        <v>-0.153839674395637</v>
      </c>
      <c r="AW90">
        <f>0.61365*EXP(17.502*P90/(240.97+P90))</f>
        <v>5.3398184480233262</v>
      </c>
      <c r="AX90">
        <f>AW90*1000/AG90</f>
        <v>54.786729117213063</v>
      </c>
      <c r="AY90">
        <f>(AX90-AA90)</f>
        <v>25.799662848292165</v>
      </c>
      <c r="AZ90">
        <f>IF(J90,V90,(U90+V90)/2)</f>
        <v>34.281929016113281</v>
      </c>
      <c r="BA90">
        <f>0.61365*EXP(17.502*AZ90/(240.97+AZ90))</f>
        <v>5.4276112728041008</v>
      </c>
      <c r="BB90">
        <f>IF(AY90&lt;&gt;0,(1000-(AX90+AA90)/2)/AY90*AR90,0)</f>
        <v>2.1257697242456852E-2</v>
      </c>
      <c r="BC90">
        <f>AA90*AG90/1000</f>
        <v>2.8252402308176388</v>
      </c>
      <c r="BD90">
        <f>(BA90-BC90)</f>
        <v>2.6023710419864621</v>
      </c>
      <c r="BE90">
        <f>1/(1.6/L90+1.37/T90)</f>
        <v>1.3299343727156274E-2</v>
      </c>
      <c r="BF90">
        <f>M90*AG90*0.001</f>
        <v>34.739313014717233</v>
      </c>
      <c r="BG90">
        <f>M90/Y90</f>
        <v>0.89462892018026552</v>
      </c>
      <c r="BH90">
        <f>(1-AR90*AG90/AW90/L90)*100</f>
        <v>51.191676321670123</v>
      </c>
      <c r="BI90">
        <f>(Y90-K90/(T90/1.35))</f>
        <v>398.25617132609472</v>
      </c>
      <c r="BJ90">
        <f>K90*BH90/100/BI90</f>
        <v>4.3995760332237301E-4</v>
      </c>
    </row>
    <row r="91" spans="1:62">
      <c r="A91" s="1">
        <v>7</v>
      </c>
      <c r="B91" s="1" t="s">
        <v>209</v>
      </c>
      <c r="C91" s="2">
        <v>40732</v>
      </c>
      <c r="D91" s="1" t="s">
        <v>207</v>
      </c>
      <c r="E91" s="1">
        <v>28</v>
      </c>
      <c r="F91" s="1" t="s">
        <v>2</v>
      </c>
      <c r="G91" s="1" t="s">
        <v>52</v>
      </c>
      <c r="H91" s="1">
        <v>0</v>
      </c>
      <c r="I91" s="1">
        <v>1612</v>
      </c>
      <c r="J91" s="1">
        <v>0</v>
      </c>
      <c r="K91">
        <f>(X91-Y91*(1000-Z91)/(1000-AA91))*AQ91</f>
        <v>2.364440648934155</v>
      </c>
      <c r="L91">
        <f>IF(BB91&lt;&gt;0,1/(1/BB91-1/T91),0)</f>
        <v>0.24424216841945171</v>
      </c>
      <c r="M91">
        <f>((BE91-AR91/2)*Y91-K91)/(BE91+AR91/2)</f>
        <v>369.97738810852394</v>
      </c>
      <c r="N91">
        <f>AR91*1000</f>
        <v>4.7847467378438715</v>
      </c>
      <c r="O91">
        <f>(AW91-BC91)</f>
        <v>1.9353741075355564</v>
      </c>
      <c r="P91">
        <f>(V91+AV91*J91)</f>
        <v>30.414722442626953</v>
      </c>
      <c r="Q91" s="1">
        <v>1.5</v>
      </c>
      <c r="R91">
        <f>(Q91*AK91+AL91)</f>
        <v>2.4080436080694199</v>
      </c>
      <c r="S91" s="1">
        <v>1</v>
      </c>
      <c r="T91">
        <f>R91*(S91+1)*(S91+1)/(S91*S91+1)</f>
        <v>4.8160872161388397</v>
      </c>
      <c r="U91" s="1">
        <v>30.789796829223633</v>
      </c>
      <c r="V91" s="1">
        <v>30.414722442626953</v>
      </c>
      <c r="W91" s="1">
        <v>30.858217239379883</v>
      </c>
      <c r="X91" s="1">
        <v>400.307373046875</v>
      </c>
      <c r="Y91" s="1">
        <v>398.709228515625</v>
      </c>
      <c r="Z91" s="1">
        <v>23.173856735229492</v>
      </c>
      <c r="AA91" s="1">
        <v>24.919147491455078</v>
      </c>
      <c r="AB91" s="1">
        <v>50.646167755126953</v>
      </c>
      <c r="AC91" s="1">
        <v>54.460483551025391</v>
      </c>
      <c r="AD91" s="1">
        <v>400.98031616210938</v>
      </c>
      <c r="AE91" s="1">
        <v>180.86653137207031</v>
      </c>
      <c r="AF91" s="1">
        <v>209.86553955078125</v>
      </c>
      <c r="AG91" s="1">
        <v>97.420059204101562</v>
      </c>
      <c r="AH91" s="1">
        <v>21.33488655090332</v>
      </c>
      <c r="AI91" s="1">
        <v>-0.46630460023880005</v>
      </c>
      <c r="AJ91" s="1">
        <v>1</v>
      </c>
      <c r="AK91" s="1">
        <v>-0.21956524252891541</v>
      </c>
      <c r="AL91" s="1">
        <v>2.737391471862793</v>
      </c>
      <c r="AM91" s="1">
        <v>1</v>
      </c>
      <c r="AN91" s="1">
        <v>0</v>
      </c>
      <c r="AO91" s="1">
        <v>0.18999999761581421</v>
      </c>
      <c r="AP91" s="1">
        <v>111115</v>
      </c>
      <c r="AQ91">
        <f>AD91*0.000001/(Q91*0.0001)</f>
        <v>2.6732021077473953</v>
      </c>
      <c r="AR91">
        <f>(AA91-Z91)/(1000-AA91)*AQ91</f>
        <v>4.7847467378438714E-3</v>
      </c>
      <c r="AS91">
        <f>(V91+273.15)</f>
        <v>303.56472244262693</v>
      </c>
      <c r="AT91">
        <f>(U91+273.15)</f>
        <v>303.93979682922361</v>
      </c>
      <c r="AU91">
        <f>(AE91*AM91+AF91*AN91)*AO91</f>
        <v>34.364640529473945</v>
      </c>
      <c r="AV91">
        <f>((AU91+0.00000010773*(AT91^4-AS91^4))-AR91*44100)/(R91*51.4+0.00000043092*AS91^3)</f>
        <v>-1.267139194254763</v>
      </c>
      <c r="AW91">
        <f>0.61365*EXP(17.502*P91/(240.97+P91))</f>
        <v>4.3629989314688489</v>
      </c>
      <c r="AX91">
        <f>AW91*1000/AG91</f>
        <v>44.785426811618677</v>
      </c>
      <c r="AY91">
        <f>(AX91-AA91)</f>
        <v>19.866279320163599</v>
      </c>
      <c r="AZ91">
        <f>IF(J91,V91,(U91+V91)/2)</f>
        <v>30.602259635925293</v>
      </c>
      <c r="BA91">
        <f>0.61365*EXP(17.502*AZ91/(240.97+AZ91))</f>
        <v>4.410073333366122</v>
      </c>
      <c r="BB91">
        <f>IF(AY91&lt;&gt;0,(1000-(AX91+AA91)/2)/AY91*AR91,0)</f>
        <v>0.23245356093941844</v>
      </c>
      <c r="BC91">
        <f>AA91*AG91/1000</f>
        <v>2.4276248239332925</v>
      </c>
      <c r="BD91">
        <f>(BA91-BC91)</f>
        <v>1.9824485094328295</v>
      </c>
      <c r="BE91">
        <f>1/(1.6/L91+1.37/T91)</f>
        <v>0.14629853082970595</v>
      </c>
      <c r="BF91">
        <f>M91*AG91*0.001</f>
        <v>36.043219053711262</v>
      </c>
      <c r="BG91">
        <f>M91/Y91</f>
        <v>0.92793785959239439</v>
      </c>
      <c r="BH91">
        <f>(1-AR91*AG91/AW91/L91)*100</f>
        <v>56.257702446372285</v>
      </c>
      <c r="BI91">
        <f>(Y91-K91/(T91/1.35))</f>
        <v>398.04645088457119</v>
      </c>
      <c r="BJ91">
        <f>K91*BH91/100/BI91</f>
        <v>3.3417707452042767E-3</v>
      </c>
    </row>
    <row r="92" spans="1:62">
      <c r="A92" s="1">
        <v>8</v>
      </c>
      <c r="B92" s="1" t="s">
        <v>210</v>
      </c>
      <c r="C92" s="2">
        <v>40732</v>
      </c>
      <c r="D92" s="1" t="s">
        <v>207</v>
      </c>
      <c r="E92" s="1">
        <v>28</v>
      </c>
      <c r="F92" s="1" t="s">
        <v>5</v>
      </c>
      <c r="G92" s="1" t="s">
        <v>52</v>
      </c>
      <c r="H92" s="1">
        <v>0</v>
      </c>
      <c r="I92" s="1">
        <v>1779.5</v>
      </c>
      <c r="J92" s="1">
        <v>0</v>
      </c>
      <c r="K92">
        <f>(X92-Y92*(1000-Z92)/(1000-AA92))*AQ92</f>
        <v>-4.7810087334126949</v>
      </c>
      <c r="L92">
        <f>IF(BB92&lt;&gt;0,1/(1/BB92-1/T92),0)</f>
        <v>7.6353133145699359E-2</v>
      </c>
      <c r="M92">
        <f>((BE92-AR92/2)*Y92-K92)/(BE92+AR92/2)</f>
        <v>489.56920543900026</v>
      </c>
      <c r="N92">
        <f>AR92*1000</f>
        <v>1.5865088203643607</v>
      </c>
      <c r="O92">
        <f>(AW92-BC92)</f>
        <v>1.9886636450122608</v>
      </c>
      <c r="P92">
        <f>(V92+AV92*J92)</f>
        <v>30.358917236328125</v>
      </c>
      <c r="Q92" s="1">
        <v>2.5</v>
      </c>
      <c r="R92">
        <f>(Q92*AK92+AL92)</f>
        <v>2.1884783655405045</v>
      </c>
      <c r="S92" s="1">
        <v>1</v>
      </c>
      <c r="T92">
        <f>R92*(S92+1)*(S92+1)/(S92*S92+1)</f>
        <v>4.3769567310810089</v>
      </c>
      <c r="U92" s="1">
        <v>30.924936294555664</v>
      </c>
      <c r="V92" s="1">
        <v>30.358917236328125</v>
      </c>
      <c r="W92" s="1">
        <v>31.011650085449219</v>
      </c>
      <c r="X92" s="1">
        <v>400.3609619140625</v>
      </c>
      <c r="Y92" s="1">
        <v>402.94314575195312</v>
      </c>
      <c r="Z92" s="1">
        <v>23.263772964477539</v>
      </c>
      <c r="AA92" s="1">
        <v>24.228923797607422</v>
      </c>
      <c r="AB92" s="1">
        <v>50.452640533447266</v>
      </c>
      <c r="AC92" s="1">
        <v>52.545783996582031</v>
      </c>
      <c r="AD92" s="1">
        <v>400.9915771484375</v>
      </c>
      <c r="AE92" s="1">
        <v>3.7171125411987305</v>
      </c>
      <c r="AF92" s="1">
        <v>4.8398427963256836</v>
      </c>
      <c r="AG92" s="1">
        <v>97.421257019042969</v>
      </c>
      <c r="AH92" s="1">
        <v>21.33488655090332</v>
      </c>
      <c r="AI92" s="1">
        <v>-0.46630460023880005</v>
      </c>
      <c r="AJ92" s="1">
        <v>1</v>
      </c>
      <c r="AK92" s="1">
        <v>-0.21956524252891541</v>
      </c>
      <c r="AL92" s="1">
        <v>2.737391471862793</v>
      </c>
      <c r="AM92" s="1">
        <v>1</v>
      </c>
      <c r="AN92" s="1">
        <v>0</v>
      </c>
      <c r="AO92" s="1">
        <v>0.18999999761581421</v>
      </c>
      <c r="AP92" s="1">
        <v>111115</v>
      </c>
      <c r="AQ92">
        <f>AD92*0.000001/(Q92*0.0001)</f>
        <v>1.6039663085937499</v>
      </c>
      <c r="AR92">
        <f>(AA92-Z92)/(1000-AA92)*AQ92</f>
        <v>1.5865088203643608E-3</v>
      </c>
      <c r="AS92">
        <f>(V92+273.15)</f>
        <v>303.5089172363281</v>
      </c>
      <c r="AT92">
        <f>(U92+273.15)</f>
        <v>304.07493629455564</v>
      </c>
      <c r="AU92">
        <f>(AE92*AM92+AF92*AN92)*AO92</f>
        <v>0.70625137396547188</v>
      </c>
      <c r="AV92">
        <f>((AU92+0.00000010773*(AT92^4-AS92^4))-AR92*44100)/(R92*51.4+0.00000043092*AS92^3)</f>
        <v>-0.501224649723367</v>
      </c>
      <c r="AW92">
        <f>0.61365*EXP(17.502*P92/(240.97+P92))</f>
        <v>4.34907585759378</v>
      </c>
      <c r="AX92">
        <f>AW92*1000/AG92</f>
        <v>44.641959985628851</v>
      </c>
      <c r="AY92">
        <f>(AX92-AA92)</f>
        <v>20.413036188021429</v>
      </c>
      <c r="AZ92">
        <f>IF(J92,V92,(U92+V92)/2)</f>
        <v>30.641926765441895</v>
      </c>
      <c r="BA92">
        <f>0.61365*EXP(17.502*AZ92/(240.97+AZ92))</f>
        <v>4.4200868261246615</v>
      </c>
      <c r="BB92">
        <f>IF(AY92&lt;&gt;0,(1000-(AX92+AA92)/2)/AY92*AR92,0)</f>
        <v>7.5044039209075847E-2</v>
      </c>
      <c r="BC92">
        <f>AA92*AG92/1000</f>
        <v>2.3604122125815192</v>
      </c>
      <c r="BD92">
        <f>(BA92-BC92)</f>
        <v>2.0596746135431423</v>
      </c>
      <c r="BE92">
        <f>1/(1.6/L92+1.37/T92)</f>
        <v>4.701840750234916E-2</v>
      </c>
      <c r="BF92">
        <f>M92*AG92*0.001</f>
        <v>47.694447391681493</v>
      </c>
      <c r="BG92">
        <f>M92/Y92</f>
        <v>1.2149833310240077</v>
      </c>
      <c r="BH92">
        <f>(1-AR92*AG92/AW92/L92)*100</f>
        <v>53.455070793599432</v>
      </c>
      <c r="BI92">
        <f>(Y92-K92/(T92/1.35))</f>
        <v>404.41776891746775</v>
      </c>
      <c r="BJ92">
        <f>K92*BH92/100/BI92</f>
        <v>-6.3194345044109198E-3</v>
      </c>
    </row>
    <row r="93" spans="1:62">
      <c r="A93" s="1">
        <v>12</v>
      </c>
      <c r="B93" s="1" t="s">
        <v>211</v>
      </c>
      <c r="C93" s="2">
        <v>40732</v>
      </c>
      <c r="D93" s="1" t="s">
        <v>207</v>
      </c>
      <c r="E93" s="1">
        <v>35</v>
      </c>
      <c r="F93" s="1" t="s">
        <v>2</v>
      </c>
      <c r="G93" s="1" t="s">
        <v>52</v>
      </c>
      <c r="H93" s="1">
        <v>0</v>
      </c>
      <c r="I93" s="1">
        <v>2312</v>
      </c>
      <c r="J93" s="1">
        <v>0</v>
      </c>
      <c r="K93">
        <f>(X93-Y93*(1000-Z93)/(1000-AA93))*AQ93</f>
        <v>8.8674819703846133</v>
      </c>
      <c r="L93">
        <f>IF(BB93&lt;&gt;0,1/(1/BB93-1/T93),0)</f>
        <v>0.83810834013620561</v>
      </c>
      <c r="M93">
        <f>((BE93-AR93/2)*Y93-K93)/(BE93+AR93/2)</f>
        <v>363.10831077151573</v>
      </c>
      <c r="N93">
        <f>AR93*1000</f>
        <v>11.115580984290082</v>
      </c>
      <c r="O93">
        <f>(AW93-BC93)</f>
        <v>1.4810725259035493</v>
      </c>
      <c r="P93">
        <f>(V93+AV93*J93)</f>
        <v>30.744451522827148</v>
      </c>
      <c r="Q93" s="1">
        <v>2.5</v>
      </c>
      <c r="R93">
        <f>(Q93*AK93+AL93)</f>
        <v>2.1884783655405045</v>
      </c>
      <c r="S93" s="1">
        <v>1</v>
      </c>
      <c r="T93">
        <f>R93*(S93+1)*(S93+1)/(S93*S93+1)</f>
        <v>4.3769567310810089</v>
      </c>
      <c r="U93" s="1">
        <v>31.742595672607422</v>
      </c>
      <c r="V93" s="1">
        <v>30.744451522827148</v>
      </c>
      <c r="W93" s="1">
        <v>31.820798873901367</v>
      </c>
      <c r="X93" s="1">
        <v>400.38522338867188</v>
      </c>
      <c r="Y93" s="1">
        <v>392.13955688476562</v>
      </c>
      <c r="Z93" s="1">
        <v>23.712841033935547</v>
      </c>
      <c r="AA93" s="1">
        <v>30.431716918945312</v>
      </c>
      <c r="AB93" s="1">
        <v>49.094440460205078</v>
      </c>
      <c r="AC93" s="1">
        <v>63.005023956298828</v>
      </c>
      <c r="AD93" s="1">
        <v>401.00885009765625</v>
      </c>
      <c r="AE93" s="1">
        <v>434.88003540039062</v>
      </c>
      <c r="AF93" s="1">
        <v>385.65081787109375</v>
      </c>
      <c r="AG93" s="1">
        <v>97.430824279785156</v>
      </c>
      <c r="AH93" s="1">
        <v>21.33488655090332</v>
      </c>
      <c r="AI93" s="1">
        <v>-0.46630460023880005</v>
      </c>
      <c r="AJ93" s="1">
        <v>1</v>
      </c>
      <c r="AK93" s="1">
        <v>-0.21956524252891541</v>
      </c>
      <c r="AL93" s="1">
        <v>2.737391471862793</v>
      </c>
      <c r="AM93" s="1">
        <v>1</v>
      </c>
      <c r="AN93" s="1">
        <v>0</v>
      </c>
      <c r="AO93" s="1">
        <v>0.18999999761581421</v>
      </c>
      <c r="AP93" s="1">
        <v>111115</v>
      </c>
      <c r="AQ93">
        <f>AD93*0.000001/(Q93*0.0001)</f>
        <v>1.604035400390625</v>
      </c>
      <c r="AR93">
        <f>(AA93-Z93)/(1000-AA93)*AQ93</f>
        <v>1.1115580984290082E-2</v>
      </c>
      <c r="AS93">
        <f>(V93+273.15)</f>
        <v>303.89445152282713</v>
      </c>
      <c r="AT93">
        <f>(U93+273.15)</f>
        <v>304.8925956726074</v>
      </c>
      <c r="AU93">
        <f>(AE93*AM93+AF93*AN93)*AO93</f>
        <v>82.627205689239418</v>
      </c>
      <c r="AV93">
        <f>((AU93+0.00000010773*(AT93^4-AS93^4))-AR93*44100)/(R93*51.4+0.00000043092*AS93^3)</f>
        <v>-3.1741343931691053</v>
      </c>
      <c r="AW93">
        <f>0.61365*EXP(17.502*P93/(240.97+P93))</f>
        <v>4.4460597895654752</v>
      </c>
      <c r="AX93">
        <f>AW93*1000/AG93</f>
        <v>45.632989584467055</v>
      </c>
      <c r="AY93">
        <f>(AX93-AA93)</f>
        <v>15.201272665521742</v>
      </c>
      <c r="AZ93">
        <f>IF(J93,V93,(U93+V93)/2)</f>
        <v>31.243523597717285</v>
      </c>
      <c r="BA93">
        <f>0.61365*EXP(17.502*AZ93/(240.97+AZ93))</f>
        <v>4.5743994357977993</v>
      </c>
      <c r="BB93">
        <f>IF(AY93&lt;&gt;0,(1000-(AX93+AA93)/2)/AY93*AR93,0)</f>
        <v>0.70341671496691172</v>
      </c>
      <c r="BC93">
        <f>AA93*AG93/1000</f>
        <v>2.9649872636619259</v>
      </c>
      <c r="BD93">
        <f>(BA93-BC93)</f>
        <v>1.6094121721358734</v>
      </c>
      <c r="BE93">
        <f>1/(1.6/L93+1.37/T93)</f>
        <v>0.45003205640885818</v>
      </c>
      <c r="BF93">
        <f>M93*AG93*0.001</f>
        <v>35.377942021309174</v>
      </c>
      <c r="BG93">
        <f>M93/Y93</f>
        <v>0.92596705534152213</v>
      </c>
      <c r="BH93">
        <f>(1-AR93*AG93/AW93/L93)*100</f>
        <v>70.936154057880813</v>
      </c>
      <c r="BI93">
        <f>(Y93-K93/(T93/1.35))</f>
        <v>389.4045285544621</v>
      </c>
      <c r="BJ93">
        <f>K93*BH93/100/BI93</f>
        <v>1.615351186314486E-2</v>
      </c>
    </row>
    <row r="94" spans="1:62">
      <c r="A94" s="1">
        <v>13</v>
      </c>
      <c r="B94" s="1" t="s">
        <v>212</v>
      </c>
      <c r="C94" s="2">
        <v>40732</v>
      </c>
      <c r="D94" s="1" t="s">
        <v>207</v>
      </c>
      <c r="E94" s="1">
        <v>35</v>
      </c>
      <c r="F94" s="1" t="s">
        <v>5</v>
      </c>
      <c r="G94" s="1" t="s">
        <v>52</v>
      </c>
      <c r="H94" s="1">
        <v>0</v>
      </c>
      <c r="I94" s="1">
        <v>2471.5</v>
      </c>
      <c r="J94" s="1">
        <v>0</v>
      </c>
      <c r="K94">
        <f>(X94-Y94*(1000-Z94)/(1000-AA94))*AQ94</f>
        <v>-11.373935298052977</v>
      </c>
      <c r="L94">
        <f>IF(BB94&lt;&gt;0,1/(1/BB94-1/T94),0)</f>
        <v>0.34249440577026613</v>
      </c>
      <c r="M94">
        <f>((BE94-AR94/2)*Y94-K94)/(BE94+AR94/2)</f>
        <v>445.23109913604691</v>
      </c>
      <c r="N94">
        <f>AR94*1000</f>
        <v>6.9167691787299166</v>
      </c>
      <c r="O94">
        <f>(AW94-BC94)</f>
        <v>2.02990180936286</v>
      </c>
      <c r="P94">
        <f>(V94+AV94*J94)</f>
        <v>31.36982536315918</v>
      </c>
      <c r="Q94" s="1">
        <v>1.5</v>
      </c>
      <c r="R94">
        <f>(Q94*AK94+AL94)</f>
        <v>2.4080436080694199</v>
      </c>
      <c r="S94" s="1">
        <v>1</v>
      </c>
      <c r="T94">
        <f>R94*(S94+1)*(S94+1)/(S94*S94+1)</f>
        <v>4.8160872161388397</v>
      </c>
      <c r="U94" s="1">
        <v>32.090343475341797</v>
      </c>
      <c r="V94" s="1">
        <v>31.36982536315918</v>
      </c>
      <c r="W94" s="1">
        <v>32.193134307861328</v>
      </c>
      <c r="X94" s="1">
        <v>400.19622802734375</v>
      </c>
      <c r="Y94" s="1">
        <v>403.40670776367188</v>
      </c>
      <c r="Z94" s="1">
        <v>23.935403823852539</v>
      </c>
      <c r="AA94" s="1">
        <v>26.453990936279297</v>
      </c>
      <c r="AB94" s="1">
        <v>48.589740753173828</v>
      </c>
      <c r="AC94" s="1">
        <v>53.702568054199219</v>
      </c>
      <c r="AD94" s="1">
        <v>401.04586791992188</v>
      </c>
      <c r="AE94" s="1">
        <v>3.0687017440795898</v>
      </c>
      <c r="AF94" s="1">
        <v>5.3683452606201172</v>
      </c>
      <c r="AG94" s="1">
        <v>97.432708740234375</v>
      </c>
      <c r="AH94" s="1">
        <v>21.33488655090332</v>
      </c>
      <c r="AI94" s="1">
        <v>-0.46630460023880005</v>
      </c>
      <c r="AJ94" s="1">
        <v>1</v>
      </c>
      <c r="AK94" s="1">
        <v>-0.21956524252891541</v>
      </c>
      <c r="AL94" s="1">
        <v>2.737391471862793</v>
      </c>
      <c r="AM94" s="1">
        <v>1</v>
      </c>
      <c r="AN94" s="1">
        <v>0</v>
      </c>
      <c r="AO94" s="1">
        <v>0.18999999761581421</v>
      </c>
      <c r="AP94" s="1">
        <v>111115</v>
      </c>
      <c r="AQ94">
        <f>AD94*0.000001/(Q94*0.0001)</f>
        <v>2.6736391194661455</v>
      </c>
      <c r="AR94">
        <f>(AA94-Z94)/(1000-AA94)*AQ94</f>
        <v>6.9167691787299168E-3</v>
      </c>
      <c r="AS94">
        <f>(V94+273.15)</f>
        <v>304.51982536315916</v>
      </c>
      <c r="AT94">
        <f>(U94+273.15)</f>
        <v>305.24034347534177</v>
      </c>
      <c r="AU94">
        <f>(AE94*AM94+AF94*AN94)*AO94</f>
        <v>0.58305332405876698</v>
      </c>
      <c r="AV94">
        <f>((AU94+0.00000010773*(AT94^4-AS94^4))-AR94*44100)/(R94*51.4+0.00000043092*AS94^3)</f>
        <v>-2.1748046257977216</v>
      </c>
      <c r="AW94">
        <f>0.61365*EXP(17.502*P94/(240.97+P94))</f>
        <v>4.6073858032741608</v>
      </c>
      <c r="AX94">
        <f>AW94*1000/AG94</f>
        <v>47.287875528103456</v>
      </c>
      <c r="AY94">
        <f>(AX94-AA94)</f>
        <v>20.833884591824159</v>
      </c>
      <c r="AZ94">
        <f>IF(J94,V94,(U94+V94)/2)</f>
        <v>31.730084419250488</v>
      </c>
      <c r="BA94">
        <f>0.61365*EXP(17.502*AZ94/(240.97+AZ94))</f>
        <v>4.7026157956801278</v>
      </c>
      <c r="BB94">
        <f>IF(AY94&lt;&gt;0,(1000-(AX94+AA94)/2)/AY94*AR94,0)</f>
        <v>0.31975512846858878</v>
      </c>
      <c r="BC94">
        <f>AA94*AG94/1000</f>
        <v>2.5774839939113008</v>
      </c>
      <c r="BD94">
        <f>(BA94-BC94)</f>
        <v>2.125131801768827</v>
      </c>
      <c r="BE94">
        <f>1/(1.6/L94+1.37/T94)</f>
        <v>0.20177267636923649</v>
      </c>
      <c r="BF94">
        <f>M94*AG94*0.001</f>
        <v>43.380072004216878</v>
      </c>
      <c r="BG94">
        <f>M94/Y94</f>
        <v>1.1036779770079506</v>
      </c>
      <c r="BH94">
        <f>(1-AR94*AG94/AW94/L94)*100</f>
        <v>57.292908294986013</v>
      </c>
      <c r="BI94">
        <f>(Y94-K94/(T94/1.35))</f>
        <v>406.5949416895271</v>
      </c>
      <c r="BJ94">
        <f>K94*BH94/100/BI94</f>
        <v>-1.6026904547229846E-2</v>
      </c>
    </row>
    <row r="95" spans="1:62">
      <c r="A95" s="1">
        <v>16</v>
      </c>
      <c r="B95" s="1" t="s">
        <v>213</v>
      </c>
      <c r="C95" s="2">
        <v>40732</v>
      </c>
      <c r="D95" s="1" t="s">
        <v>207</v>
      </c>
      <c r="E95" s="1">
        <v>33</v>
      </c>
      <c r="F95" s="1" t="s">
        <v>2</v>
      </c>
      <c r="G95" s="1" t="s">
        <v>52</v>
      </c>
      <c r="H95" s="1">
        <v>0</v>
      </c>
      <c r="I95" s="1">
        <v>4264.5</v>
      </c>
      <c r="J95" s="1">
        <v>0</v>
      </c>
      <c r="K95">
        <f>(X95-Y95*(1000-Z95)/(1000-AA95))*AQ95</f>
        <v>25.919639378308435</v>
      </c>
      <c r="L95">
        <f>IF(BB95&lt;&gt;0,1/(1/BB95-1/T95),0)</f>
        <v>1.0892935192321282</v>
      </c>
      <c r="M95">
        <f>((BE95-AR95/2)*Y95-K95)/(BE95+AR95/2)</f>
        <v>327.43569079595153</v>
      </c>
      <c r="N95">
        <f>AR95*1000</f>
        <v>17.300354914606562</v>
      </c>
      <c r="O95">
        <f>(AW95-BC95)</f>
        <v>1.8284344878906258</v>
      </c>
      <c r="P95">
        <f>(V95+AV95*J95)</f>
        <v>33.859821319580078</v>
      </c>
      <c r="Q95" s="1">
        <v>2</v>
      </c>
      <c r="R95">
        <f>(Q95*AK95+AL95)</f>
        <v>2.2982609868049622</v>
      </c>
      <c r="S95" s="1">
        <v>1</v>
      </c>
      <c r="T95">
        <f>R95*(S95+1)*(S95+1)/(S95*S95+1)</f>
        <v>4.5965219736099243</v>
      </c>
      <c r="U95" s="1">
        <v>33.862133026123047</v>
      </c>
      <c r="V95" s="1">
        <v>33.859821319580078</v>
      </c>
      <c r="W95" s="1">
        <v>33.851638793945312</v>
      </c>
      <c r="X95" s="1">
        <v>400.38705444335938</v>
      </c>
      <c r="Y95" s="1">
        <v>384.10812377929688</v>
      </c>
      <c r="Z95" s="1">
        <v>27.295717239379883</v>
      </c>
      <c r="AA95" s="1">
        <v>35.635848999023438</v>
      </c>
      <c r="AB95" s="1">
        <v>50.171848297119141</v>
      </c>
      <c r="AC95" s="1">
        <v>65.501716613769531</v>
      </c>
      <c r="AD95" s="1">
        <v>400.0858154296875</v>
      </c>
      <c r="AE95" s="1">
        <v>1225.4434814453125</v>
      </c>
      <c r="AF95" s="1">
        <v>1313.7427978515625</v>
      </c>
      <c r="AG95" s="1">
        <v>97.456336975097656</v>
      </c>
      <c r="AH95" s="1">
        <v>21.33488655090332</v>
      </c>
      <c r="AI95" s="1">
        <v>-0.46630460023880005</v>
      </c>
      <c r="AJ95" s="1">
        <v>1</v>
      </c>
      <c r="AK95" s="1">
        <v>-0.21956524252891541</v>
      </c>
      <c r="AL95" s="1">
        <v>2.737391471862793</v>
      </c>
      <c r="AM95" s="1">
        <v>1</v>
      </c>
      <c r="AN95" s="1">
        <v>0</v>
      </c>
      <c r="AO95" s="1">
        <v>0.18999999761581421</v>
      </c>
      <c r="AP95" s="1">
        <v>111115</v>
      </c>
      <c r="AQ95">
        <f>AD95*0.000001/(Q95*0.0001)</f>
        <v>2.0004290771484374</v>
      </c>
      <c r="AR95">
        <f>(AA95-Z95)/(1000-AA95)*AQ95</f>
        <v>1.7300354914606561E-2</v>
      </c>
      <c r="AS95">
        <f>(V95+273.15)</f>
        <v>307.00982131958006</v>
      </c>
      <c r="AT95">
        <f>(U95+273.15)</f>
        <v>307.01213302612302</v>
      </c>
      <c r="AU95">
        <f>(AE95*AM95+AF95*AN95)*AO95</f>
        <v>232.83425855292444</v>
      </c>
      <c r="AV95">
        <f>((AU95+0.00000010773*(AT95^4-AS95^4))-AR95*44100)/(R95*51.4+0.00000043092*AS95^3)</f>
        <v>-4.0588176585539211</v>
      </c>
      <c r="AW95">
        <f>0.61365*EXP(17.502*P95/(240.97+P95))</f>
        <v>5.3013737963331504</v>
      </c>
      <c r="AX95">
        <f>AW95*1000/AG95</f>
        <v>54.397425153458968</v>
      </c>
      <c r="AY95">
        <f>(AX95-AA95)</f>
        <v>18.761576154435531</v>
      </c>
      <c r="AZ95">
        <f>IF(J95,V95,(U95+V95)/2)</f>
        <v>33.860977172851562</v>
      </c>
      <c r="BA95">
        <f>0.61365*EXP(17.502*AZ95/(240.97+AZ95))</f>
        <v>5.3017159539937531</v>
      </c>
      <c r="BB95">
        <f>IF(AY95&lt;&gt;0,(1000-(AX95+AA95)/2)/AY95*AR95,0)</f>
        <v>0.88060571138206845</v>
      </c>
      <c r="BC95">
        <f>AA95*AG95/1000</f>
        <v>3.4729393084425246</v>
      </c>
      <c r="BD95">
        <f>(BA95-BC95)</f>
        <v>1.8287766455512284</v>
      </c>
      <c r="BE95">
        <f>1/(1.6/L95+1.37/T95)</f>
        <v>0.56596510780570763</v>
      </c>
      <c r="BF95">
        <f>M95*AG95*0.001</f>
        <v>31.910683019884136</v>
      </c>
      <c r="BG95">
        <f>M95/Y95</f>
        <v>0.8524570831105136</v>
      </c>
      <c r="BH95">
        <f>(1-AR95*AG95/AW95/L95)*100</f>
        <v>70.803435654138056</v>
      </c>
      <c r="BI95">
        <f>(Y95-K95/(T95/1.35))</f>
        <v>376.4955172560139</v>
      </c>
      <c r="BJ95">
        <f>K95*BH95/100/BI95</f>
        <v>4.8744259487493544E-2</v>
      </c>
    </row>
    <row r="96" spans="1:62">
      <c r="A96" s="1">
        <v>17</v>
      </c>
      <c r="B96" s="1" t="s">
        <v>214</v>
      </c>
      <c r="C96" s="2">
        <v>40732</v>
      </c>
      <c r="D96" s="1" t="s">
        <v>207</v>
      </c>
      <c r="E96" s="1">
        <v>33</v>
      </c>
      <c r="F96" s="1" t="s">
        <v>5</v>
      </c>
      <c r="G96" s="1" t="s">
        <v>52</v>
      </c>
      <c r="H96" s="1">
        <v>0</v>
      </c>
      <c r="I96" s="1">
        <v>4522</v>
      </c>
      <c r="J96" s="1">
        <v>0</v>
      </c>
      <c r="K96">
        <f>(X96-Y96*(1000-Z96)/(1000-AA96))*AQ96</f>
        <v>-0.49814278716858196</v>
      </c>
      <c r="L96">
        <f>IF(BB96&lt;&gt;0,1/(1/BB96-1/T96),0)</f>
        <v>4.9883942605938564E-2</v>
      </c>
      <c r="M96">
        <f>((BE96-AR96/2)*Y96-K96)/(BE96+AR96/2)</f>
        <v>398.57792397424504</v>
      </c>
      <c r="N96">
        <f>AR96*1000</f>
        <v>1.3455565622465329</v>
      </c>
      <c r="O96">
        <f>(AW96-BC96)</f>
        <v>2.548264271403625</v>
      </c>
      <c r="P96">
        <f>(V96+AV96*J96)</f>
        <v>33.773063659667969</v>
      </c>
      <c r="Q96" s="1">
        <v>2</v>
      </c>
      <c r="R96">
        <f>(Q96*AK96+AL96)</f>
        <v>2.2982609868049622</v>
      </c>
      <c r="S96" s="1">
        <v>1</v>
      </c>
      <c r="T96">
        <f>R96*(S96+1)*(S96+1)/(S96*S96+1)</f>
        <v>4.5965219736099243</v>
      </c>
      <c r="U96" s="1">
        <v>34.308895111083984</v>
      </c>
      <c r="V96" s="1">
        <v>33.773063659667969</v>
      </c>
      <c r="W96" s="1">
        <v>34.348133087158203</v>
      </c>
      <c r="X96" s="1">
        <v>399.86090087890625</v>
      </c>
      <c r="Y96" s="1">
        <v>399.84097290039062</v>
      </c>
      <c r="Z96" s="1">
        <v>27.332042694091797</v>
      </c>
      <c r="AA96" s="1">
        <v>27.985830307006836</v>
      </c>
      <c r="AB96" s="1">
        <v>49.004417419433594</v>
      </c>
      <c r="AC96" s="1">
        <v>50.176612854003906</v>
      </c>
      <c r="AD96" s="1">
        <v>400.099365234375</v>
      </c>
      <c r="AE96" s="1">
        <v>41.918621063232422</v>
      </c>
      <c r="AF96" s="1">
        <v>51.390918731689453</v>
      </c>
      <c r="AG96" s="1">
        <v>97.459396362304688</v>
      </c>
      <c r="AH96" s="1">
        <v>21.33488655090332</v>
      </c>
      <c r="AI96" s="1">
        <v>-0.46630460023880005</v>
      </c>
      <c r="AJ96" s="1">
        <v>1</v>
      </c>
      <c r="AK96" s="1">
        <v>-0.21956524252891541</v>
      </c>
      <c r="AL96" s="1">
        <v>2.737391471862793</v>
      </c>
      <c r="AM96" s="1">
        <v>1</v>
      </c>
      <c r="AN96" s="1">
        <v>0</v>
      </c>
      <c r="AO96" s="1">
        <v>0.18999999761581421</v>
      </c>
      <c r="AP96" s="1">
        <v>111115</v>
      </c>
      <c r="AQ96">
        <f>AD96*0.000001/(Q96*0.0001)</f>
        <v>2.000496826171875</v>
      </c>
      <c r="AR96">
        <f>(AA96-Z96)/(1000-AA96)*AQ96</f>
        <v>1.3455565622465329E-3</v>
      </c>
      <c r="AS96">
        <f>(V96+273.15)</f>
        <v>306.92306365966795</v>
      </c>
      <c r="AT96">
        <f>(U96+273.15)</f>
        <v>307.45889511108396</v>
      </c>
      <c r="AU96">
        <f>(AE96*AM96+AF96*AN96)*AO96</f>
        <v>7.9645379020723794</v>
      </c>
      <c r="AV96">
        <f>((AU96+0.00000010773*(AT96^4-AS96^4))-AR96*44100)/(R96*51.4+0.00000043092*AS96^3)</f>
        <v>-0.34214840379040862</v>
      </c>
      <c r="AW96">
        <f>0.61365*EXP(17.502*P96/(240.97+P96))</f>
        <v>5.2757463998224035</v>
      </c>
      <c r="AX96">
        <f>AW96*1000/AG96</f>
        <v>54.132762942732072</v>
      </c>
      <c r="AY96">
        <f>(AX96-AA96)</f>
        <v>26.146932635725236</v>
      </c>
      <c r="AZ96">
        <f>IF(J96,V96,(U96+V96)/2)</f>
        <v>34.040979385375977</v>
      </c>
      <c r="BA96">
        <f>0.61365*EXP(17.502*AZ96/(240.97+AZ96))</f>
        <v>5.355235463543659</v>
      </c>
      <c r="BB96">
        <f>IF(AY96&lt;&gt;0,(1000-(AX96+AA96)/2)/AY96*AR96,0)</f>
        <v>4.9348387216507764E-2</v>
      </c>
      <c r="BC96">
        <f>AA96*AG96/1000</f>
        <v>2.7274821284187785</v>
      </c>
      <c r="BD96">
        <f>(BA96-BC96)</f>
        <v>2.6277533351248805</v>
      </c>
      <c r="BE96">
        <f>1/(1.6/L96+1.37/T96)</f>
        <v>3.0890415311253694E-2</v>
      </c>
      <c r="BF96">
        <f>M96*AG96*0.001</f>
        <v>38.845163873870497</v>
      </c>
      <c r="BG96">
        <f>M96/Y96</f>
        <v>0.99684112181654716</v>
      </c>
      <c r="BH96">
        <f>(1-AR96*AG96/AW96/L96)*100</f>
        <v>50.171135148034821</v>
      </c>
      <c r="BI96">
        <f>(Y96-K96/(T96/1.35))</f>
        <v>399.98727759914732</v>
      </c>
      <c r="BJ96">
        <f>K96*BH96/100/BI96</f>
        <v>-6.2482960078295629E-4</v>
      </c>
    </row>
    <row r="97" spans="1:62">
      <c r="A97" s="1">
        <v>5</v>
      </c>
      <c r="B97" s="1" t="s">
        <v>215</v>
      </c>
      <c r="C97" s="2">
        <v>40732</v>
      </c>
      <c r="D97" s="1" t="s">
        <v>207</v>
      </c>
      <c r="E97" s="1">
        <v>28</v>
      </c>
      <c r="F97" s="1" t="s">
        <v>2</v>
      </c>
      <c r="G97" s="1" t="s">
        <v>26</v>
      </c>
      <c r="H97" s="1">
        <v>0</v>
      </c>
      <c r="I97" s="1">
        <v>1429</v>
      </c>
      <c r="J97" s="1">
        <v>0</v>
      </c>
      <c r="K97">
        <f>(X97-Y97*(1000-Z97)/(1000-AA97))*AQ97</f>
        <v>5.2813829156600578</v>
      </c>
      <c r="L97">
        <f>IF(BB97&lt;&gt;0,1/(1/BB97-1/T97),0)</f>
        <v>0.25713114976773227</v>
      </c>
      <c r="M97">
        <f>((BE97-AR97/2)*Y97-K97)/(BE97+AR97/2)</f>
        <v>349.01522914614304</v>
      </c>
      <c r="N97">
        <f>AR97*1000</f>
        <v>4.2680868788753648</v>
      </c>
      <c r="O97">
        <f>(AW97-BC97)</f>
        <v>1.6619520902963636</v>
      </c>
      <c r="P97">
        <f>(V97+AV97*J97)</f>
        <v>30.008272171020508</v>
      </c>
      <c r="Q97" s="1">
        <v>3.5</v>
      </c>
      <c r="R97">
        <f>(Q97*AK97+AL97)</f>
        <v>1.9689131230115891</v>
      </c>
      <c r="S97" s="1">
        <v>1</v>
      </c>
      <c r="T97">
        <f>R97*(S97+1)*(S97+1)/(S97*S97+1)</f>
        <v>3.9378262460231781</v>
      </c>
      <c r="U97" s="1">
        <v>30.527610778808594</v>
      </c>
      <c r="V97" s="1">
        <v>30.008272171020508</v>
      </c>
      <c r="W97" s="1">
        <v>30.61370849609375</v>
      </c>
      <c r="X97" s="1">
        <v>400.21438598632812</v>
      </c>
      <c r="Y97" s="1">
        <v>394.13623046875</v>
      </c>
      <c r="Z97" s="1">
        <v>23.068326950073242</v>
      </c>
      <c r="AA97" s="1">
        <v>26.694271087646484</v>
      </c>
      <c r="AB97" s="1">
        <v>51.176109313964844</v>
      </c>
      <c r="AC97" s="1">
        <v>59.220111846923828</v>
      </c>
      <c r="AD97" s="1">
        <v>400.98623657226562</v>
      </c>
      <c r="AE97" s="1">
        <v>253.32771301269531</v>
      </c>
      <c r="AF97" s="1">
        <v>493.51907348632812</v>
      </c>
      <c r="AG97" s="1">
        <v>97.418746948242188</v>
      </c>
      <c r="AH97" s="1">
        <v>21.33488655090332</v>
      </c>
      <c r="AI97" s="1">
        <v>-0.46630460023880005</v>
      </c>
      <c r="AJ97" s="1">
        <v>1</v>
      </c>
      <c r="AK97" s="1">
        <v>-0.21956524252891541</v>
      </c>
      <c r="AL97" s="1">
        <v>2.737391471862793</v>
      </c>
      <c r="AM97" s="1">
        <v>1</v>
      </c>
      <c r="AN97" s="1">
        <v>0</v>
      </c>
      <c r="AO97" s="1">
        <v>0.18999999761581421</v>
      </c>
      <c r="AP97" s="1">
        <v>111115</v>
      </c>
      <c r="AQ97">
        <f>AD97*0.000001/(Q97*0.0001)</f>
        <v>1.1456749616350446</v>
      </c>
      <c r="AR97">
        <f>(AA97-Z97)/(1000-AA97)*AQ97</f>
        <v>4.2680868788753648E-3</v>
      </c>
      <c r="AS97">
        <f>(V97+273.15)</f>
        <v>303.15827217102049</v>
      </c>
      <c r="AT97">
        <f>(U97+273.15)</f>
        <v>303.67761077880857</v>
      </c>
      <c r="AU97">
        <f>(AE97*AM97+AF97*AN97)*AO97</f>
        <v>48.132264868431776</v>
      </c>
      <c r="AV97">
        <f>((AU97+0.00000010773*(AT97^4-AS97^4))-AR97*44100)/(R97*51.4+0.00000043092*AS97^3)</f>
        <v>-1.1822369249809479</v>
      </c>
      <c r="AW97">
        <f>0.61365*EXP(17.502*P97/(240.97+P97))</f>
        <v>4.2624745303515743</v>
      </c>
      <c r="AX97">
        <f>AW97*1000/AG97</f>
        <v>43.754150652504222</v>
      </c>
      <c r="AY97">
        <f>(AX97-AA97)</f>
        <v>17.059879564857738</v>
      </c>
      <c r="AZ97">
        <f>IF(J97,V97,(U97+V97)/2)</f>
        <v>30.267941474914551</v>
      </c>
      <c r="BA97">
        <f>0.61365*EXP(17.502*AZ97/(240.97+AZ97))</f>
        <v>4.3264609295050125</v>
      </c>
      <c r="BB97">
        <f>IF(AY97&lt;&gt;0,(1000-(AX97+AA97)/2)/AY97*AR97,0)</f>
        <v>0.24137022016992152</v>
      </c>
      <c r="BC97">
        <f>AA97*AG97/1000</f>
        <v>2.6005224400552107</v>
      </c>
      <c r="BD97">
        <f>(BA97-BC97)</f>
        <v>1.7259384894498018</v>
      </c>
      <c r="BE97">
        <f>1/(1.6/L97+1.37/T97)</f>
        <v>0.15219742938459646</v>
      </c>
      <c r="BF97">
        <f>M97*AG97*0.001</f>
        <v>34.000626289270869</v>
      </c>
      <c r="BG97">
        <f>M97/Y97</f>
        <v>0.88551927522891227</v>
      </c>
      <c r="BH97">
        <f>(1-AR97*AG97/AW97/L97)*100</f>
        <v>62.063321725476442</v>
      </c>
      <c r="BI97">
        <f>(Y97-K97/(T97/1.35))</f>
        <v>392.3256206320815</v>
      </c>
      <c r="BJ97">
        <f>K97*BH97/100/BI97</f>
        <v>8.3547989173369201E-3</v>
      </c>
    </row>
    <row r="98" spans="1:62">
      <c r="A98" s="1">
        <v>6</v>
      </c>
      <c r="B98" s="1" t="s">
        <v>216</v>
      </c>
      <c r="C98" s="2">
        <v>40732</v>
      </c>
      <c r="D98" s="1" t="s">
        <v>207</v>
      </c>
      <c r="E98" s="1">
        <v>28</v>
      </c>
      <c r="F98" s="1" t="s">
        <v>5</v>
      </c>
      <c r="G98" s="1" t="s">
        <v>26</v>
      </c>
      <c r="H98" s="1">
        <v>0</v>
      </c>
      <c r="I98" s="1">
        <v>1495</v>
      </c>
      <c r="J98" s="1">
        <v>0</v>
      </c>
      <c r="K98">
        <f>(X98-Y98*(1000-Z98)/(1000-AA98))*AQ98</f>
        <v>-2.2641939765072174</v>
      </c>
      <c r="L98">
        <f>IF(BB98&lt;&gt;0,1/(1/BB98-1/T98),0)</f>
        <v>0.30530736816066972</v>
      </c>
      <c r="M98">
        <f>((BE98-AR98/2)*Y98-K98)/(BE98+AR98/2)</f>
        <v>404.26843123914017</v>
      </c>
      <c r="N98">
        <f>AR98*1000</f>
        <v>4.1373148539056395</v>
      </c>
      <c r="O98">
        <f>(AW98-BC98)</f>
        <v>1.3796905541553985</v>
      </c>
      <c r="P98">
        <f>(V98+AV98*J98)</f>
        <v>28.999740600585938</v>
      </c>
      <c r="Q98" s="1">
        <v>4</v>
      </c>
      <c r="R98">
        <f>(Q98*AK98+AL98)</f>
        <v>1.8591305017471313</v>
      </c>
      <c r="S98" s="1">
        <v>1</v>
      </c>
      <c r="T98">
        <f>R98*(S98+1)*(S98+1)/(S98*S98+1)</f>
        <v>3.7182610034942627</v>
      </c>
      <c r="U98" s="1">
        <v>30.598196029663086</v>
      </c>
      <c r="V98" s="1">
        <v>28.999740600585938</v>
      </c>
      <c r="W98" s="1">
        <v>30.699939727783203</v>
      </c>
      <c r="X98" s="1">
        <v>400.30706787109375</v>
      </c>
      <c r="Y98" s="1">
        <v>400.91110229492188</v>
      </c>
      <c r="Z98" s="1">
        <v>23.104894638061523</v>
      </c>
      <c r="AA98" s="1">
        <v>27.120271682739258</v>
      </c>
      <c r="AB98" s="1">
        <v>51.050674438476562</v>
      </c>
      <c r="AC98" s="1">
        <v>59.922721862792969</v>
      </c>
      <c r="AD98" s="1">
        <v>400.96954345703125</v>
      </c>
      <c r="AE98" s="1">
        <v>14.269640922546387</v>
      </c>
      <c r="AF98" s="1">
        <v>24.363546371459961</v>
      </c>
      <c r="AG98" s="1">
        <v>97.418708801269531</v>
      </c>
      <c r="AH98" s="1">
        <v>21.33488655090332</v>
      </c>
      <c r="AI98" s="1">
        <v>-0.46630460023880005</v>
      </c>
      <c r="AJ98" s="1">
        <v>1</v>
      </c>
      <c r="AK98" s="1">
        <v>-0.21956524252891541</v>
      </c>
      <c r="AL98" s="1">
        <v>2.737391471862793</v>
      </c>
      <c r="AM98" s="1">
        <v>1</v>
      </c>
      <c r="AN98" s="1">
        <v>0</v>
      </c>
      <c r="AO98" s="1">
        <v>0.18999999761581421</v>
      </c>
      <c r="AP98" s="1">
        <v>111115</v>
      </c>
      <c r="AQ98">
        <f>AD98*0.000001/(Q98*0.0001)</f>
        <v>1.002423858642578</v>
      </c>
      <c r="AR98">
        <f>(AA98-Z98)/(1000-AA98)*AQ98</f>
        <v>4.1373148539056393E-3</v>
      </c>
      <c r="AS98">
        <f>(V98+273.15)</f>
        <v>302.14974060058591</v>
      </c>
      <c r="AT98">
        <f>(U98+273.15)</f>
        <v>303.74819602966306</v>
      </c>
      <c r="AU98">
        <f>(AE98*AM98+AF98*AN98)*AO98</f>
        <v>2.7112317412623383</v>
      </c>
      <c r="AV98">
        <f>((AU98+0.00000010773*(AT98^4-AS98^4))-AR98*44100)/(R98*51.4+0.00000043092*AS98^3)</f>
        <v>-1.4946345241798684</v>
      </c>
      <c r="AW98">
        <f>0.61365*EXP(17.502*P98/(240.97+P98))</f>
        <v>4.0217124038274905</v>
      </c>
      <c r="AX98">
        <f>AW98*1000/AG98</f>
        <v>41.282752084423855</v>
      </c>
      <c r="AY98">
        <f>(AX98-AA98)</f>
        <v>14.162480401684597</v>
      </c>
      <c r="AZ98">
        <f>IF(J98,V98,(U98+V98)/2)</f>
        <v>29.798968315124512</v>
      </c>
      <c r="BA98">
        <f>0.61365*EXP(17.502*AZ98/(240.97+AZ98))</f>
        <v>4.211500791711229</v>
      </c>
      <c r="BB98">
        <f>IF(AY98&lt;&gt;0,(1000-(AX98+AA98)/2)/AY98*AR98,0)</f>
        <v>0.28214072093532244</v>
      </c>
      <c r="BC98">
        <f>AA98*AG98/1000</f>
        <v>2.642021849672092</v>
      </c>
      <c r="BD98">
        <f>(BA98-BC98)</f>
        <v>1.5694789420391371</v>
      </c>
      <c r="BE98">
        <f>1/(1.6/L98+1.37/T98)</f>
        <v>0.1782826063148672</v>
      </c>
      <c r="BF98">
        <f>M98*AG98*0.001</f>
        <v>39.383308580431859</v>
      </c>
      <c r="BG98">
        <f>M98/Y98</f>
        <v>1.0083742478694155</v>
      </c>
      <c r="BH98">
        <f>(1-AR98*AG98/AW98/L98)*100</f>
        <v>67.174402090305279</v>
      </c>
      <c r="BI98">
        <f>(Y98-K98/(T98/1.35))</f>
        <v>401.73316988657621</v>
      </c>
      <c r="BJ98">
        <f>K98*BH98/100/BI98</f>
        <v>-3.7859924942539656E-3</v>
      </c>
    </row>
    <row r="99" spans="1:62">
      <c r="A99" s="1">
        <v>14</v>
      </c>
      <c r="B99" s="1" t="s">
        <v>217</v>
      </c>
      <c r="C99" s="2">
        <v>40732</v>
      </c>
      <c r="D99" s="1" t="s">
        <v>207</v>
      </c>
      <c r="E99" s="1">
        <v>33</v>
      </c>
      <c r="F99" s="1" t="s">
        <v>2</v>
      </c>
      <c r="G99" s="1" t="s">
        <v>26</v>
      </c>
      <c r="H99" s="1">
        <v>0</v>
      </c>
      <c r="I99" s="1">
        <v>3991.5</v>
      </c>
      <c r="J99" s="1">
        <v>0</v>
      </c>
      <c r="K99">
        <f>(X99-Y99*(1000-Z99)/(1000-AA99))*AQ99</f>
        <v>12.248835371275215</v>
      </c>
      <c r="L99">
        <f>IF(BB99&lt;&gt;0,1/(1/BB99-1/T99),0)</f>
        <v>0.71368708201701014</v>
      </c>
      <c r="M99">
        <f>((BE99-AR99/2)*Y99-K99)/(BE99+AR99/2)</f>
        <v>340.03927282964293</v>
      </c>
      <c r="N99">
        <f>AR99*1000</f>
        <v>8.5832902528890536</v>
      </c>
      <c r="O99">
        <f>(AW99-BC99)</f>
        <v>1.3637605214980244</v>
      </c>
      <c r="P99">
        <f>(V99+AV99*J99)</f>
        <v>32.855712890625</v>
      </c>
      <c r="Q99" s="1">
        <v>5</v>
      </c>
      <c r="R99">
        <f>(Q99*AK99+AL99)</f>
        <v>1.6395652592182159</v>
      </c>
      <c r="S99" s="1">
        <v>1</v>
      </c>
      <c r="T99">
        <f>R99*(S99+1)*(S99+1)/(S99*S99+1)</f>
        <v>3.2791305184364319</v>
      </c>
      <c r="U99" s="1">
        <v>33.085559844970703</v>
      </c>
      <c r="V99" s="1">
        <v>32.855712890625</v>
      </c>
      <c r="W99" s="1">
        <v>33.068283081054688</v>
      </c>
      <c r="X99" s="1">
        <v>400.23651123046875</v>
      </c>
      <c r="Y99" s="1">
        <v>380.84561157226562</v>
      </c>
      <c r="Z99" s="1">
        <v>27.103462219238281</v>
      </c>
      <c r="AA99" s="1">
        <v>37.427665710449219</v>
      </c>
      <c r="AB99" s="1">
        <v>52.032108306884766</v>
      </c>
      <c r="AC99" s="1">
        <v>71.852088928222656</v>
      </c>
      <c r="AD99" s="1">
        <v>400.12954711914062</v>
      </c>
      <c r="AE99" s="1">
        <v>1282.1248779296875</v>
      </c>
      <c r="AF99" s="1">
        <v>1388.2669677734375</v>
      </c>
      <c r="AG99" s="1">
        <v>97.45550537109375</v>
      </c>
      <c r="AH99" s="1">
        <v>21.33488655090332</v>
      </c>
      <c r="AI99" s="1">
        <v>-0.46630460023880005</v>
      </c>
      <c r="AJ99" s="1">
        <v>1</v>
      </c>
      <c r="AK99" s="1">
        <v>-0.21956524252891541</v>
      </c>
      <c r="AL99" s="1">
        <v>2.737391471862793</v>
      </c>
      <c r="AM99" s="1">
        <v>1</v>
      </c>
      <c r="AN99" s="1">
        <v>0</v>
      </c>
      <c r="AO99" s="1">
        <v>0.18999999761581421</v>
      </c>
      <c r="AP99" s="1">
        <v>111115</v>
      </c>
      <c r="AQ99">
        <f>AD99*0.000001/(Q99*0.0001)</f>
        <v>0.80025909423828123</v>
      </c>
      <c r="AR99">
        <f>(AA99-Z99)/(1000-AA99)*AQ99</f>
        <v>8.5832902528890538E-3</v>
      </c>
      <c r="AS99">
        <f>(V99+273.15)</f>
        <v>306.00571289062498</v>
      </c>
      <c r="AT99">
        <f>(U99+273.15)</f>
        <v>306.23555984497068</v>
      </c>
      <c r="AU99">
        <f>(AE99*AM99+AF99*AN99)*AO99</f>
        <v>243.60372374981671</v>
      </c>
      <c r="AV99">
        <f>((AU99+0.00000010773*(AT99^4-AS99^4))-AR99*44100)/(R99*51.4+0.00000043092*AS99^3)</f>
        <v>-1.3669662764413681</v>
      </c>
      <c r="AW99">
        <f>0.61365*EXP(17.502*P99/(240.97+P99))</f>
        <v>5.0112925981702094</v>
      </c>
      <c r="AX99">
        <f>AW99*1000/AG99</f>
        <v>51.421339195646993</v>
      </c>
      <c r="AY99">
        <f>(AX99-AA99)</f>
        <v>13.993673485197775</v>
      </c>
      <c r="AZ99">
        <f>IF(J99,V99,(U99+V99)/2)</f>
        <v>32.970636367797852</v>
      </c>
      <c r="BA99">
        <f>0.61365*EXP(17.502*AZ99/(240.97+AZ99))</f>
        <v>5.0437775573969139</v>
      </c>
      <c r="BB99">
        <f>IF(AY99&lt;&gt;0,(1000-(AX99+AA99)/2)/AY99*AR99,0)</f>
        <v>0.58612071109635733</v>
      </c>
      <c r="BC99">
        <f>AA99*AG99/1000</f>
        <v>3.647532076672185</v>
      </c>
      <c r="BD99">
        <f>(BA99-BC99)</f>
        <v>1.3962454807247289</v>
      </c>
      <c r="BE99">
        <f>1/(1.6/L99+1.37/T99)</f>
        <v>0.37598613217707388</v>
      </c>
      <c r="BF99">
        <f>M99*AG99*0.001</f>
        <v>33.138699179632077</v>
      </c>
      <c r="BG99">
        <f>M99/Y99</f>
        <v>0.89285333084406648</v>
      </c>
      <c r="BH99">
        <f>(1-AR99*AG99/AW99/L99)*100</f>
        <v>76.61148867530656</v>
      </c>
      <c r="BI99">
        <f>(Y99-K99/(T99/1.35))</f>
        <v>375.80283341560164</v>
      </c>
      <c r="BJ99">
        <f>K99*BH99/100/BI99</f>
        <v>2.4970581083787736E-2</v>
      </c>
    </row>
    <row r="100" spans="1:62">
      <c r="A100" s="1">
        <v>15</v>
      </c>
      <c r="B100" s="1" t="s">
        <v>218</v>
      </c>
      <c r="C100" s="2">
        <v>40732</v>
      </c>
      <c r="D100" s="1" t="s">
        <v>207</v>
      </c>
      <c r="E100" s="1">
        <v>33</v>
      </c>
      <c r="F100" s="1" t="s">
        <v>5</v>
      </c>
      <c r="G100" s="1" t="s">
        <v>26</v>
      </c>
      <c r="H100" s="1">
        <v>0</v>
      </c>
      <c r="I100" s="1">
        <v>4126</v>
      </c>
      <c r="J100" s="1">
        <v>0</v>
      </c>
      <c r="K100">
        <f>(X100-Y100*(1000-Z100)/(1000-AA100))*AQ100</f>
        <v>-3.5620739981227891</v>
      </c>
      <c r="L100">
        <f>IF(BB100&lt;&gt;0,1/(1/BB100-1/T100),0)</f>
        <v>9.6265701402524384E-2</v>
      </c>
      <c r="M100">
        <f>((BE100-AR100/2)*Y100-K100)/(BE100+AR100/2)</f>
        <v>452.20344762512201</v>
      </c>
      <c r="N100">
        <f>AR100*1000</f>
        <v>1.796970256929592</v>
      </c>
      <c r="O100">
        <f>(AW100-BC100)</f>
        <v>1.8072607586974807</v>
      </c>
      <c r="P100">
        <f>(V100+AV100*J100)</f>
        <v>31.780378341674805</v>
      </c>
      <c r="Q100" s="1">
        <v>6</v>
      </c>
      <c r="R100">
        <f>(Q100*AK100+AL100)</f>
        <v>1.4200000166893005</v>
      </c>
      <c r="S100" s="1">
        <v>1</v>
      </c>
      <c r="T100">
        <f>R100*(S100+1)*(S100+1)/(S100*S100+1)</f>
        <v>2.8400000333786011</v>
      </c>
      <c r="U100" s="1">
        <v>33.362945556640625</v>
      </c>
      <c r="V100" s="1">
        <v>31.780378341674805</v>
      </c>
      <c r="W100" s="1">
        <v>33.414958953857422</v>
      </c>
      <c r="X100" s="1">
        <v>400.19345092773438</v>
      </c>
      <c r="Y100" s="1">
        <v>404.445068359375</v>
      </c>
      <c r="Z100" s="1">
        <v>27.233209609985352</v>
      </c>
      <c r="AA100" s="1">
        <v>29.847394943237305</v>
      </c>
      <c r="AB100" s="1">
        <v>51.473838806152344</v>
      </c>
      <c r="AC100" s="1">
        <v>56.414939880371094</v>
      </c>
      <c r="AD100" s="1">
        <v>400.1251220703125</v>
      </c>
      <c r="AE100" s="1">
        <v>5.1618533134460449</v>
      </c>
      <c r="AF100" s="1">
        <v>22.212003707885742</v>
      </c>
      <c r="AG100" s="1">
        <v>97.455238342285156</v>
      </c>
      <c r="AH100" s="1">
        <v>21.33488655090332</v>
      </c>
      <c r="AI100" s="1">
        <v>-0.46630460023880005</v>
      </c>
      <c r="AJ100" s="1">
        <v>1</v>
      </c>
      <c r="AK100" s="1">
        <v>-0.21956524252891541</v>
      </c>
      <c r="AL100" s="1">
        <v>2.737391471862793</v>
      </c>
      <c r="AM100" s="1">
        <v>1</v>
      </c>
      <c r="AN100" s="1">
        <v>0</v>
      </c>
      <c r="AO100" s="1">
        <v>0.18999999761581421</v>
      </c>
      <c r="AP100" s="1">
        <v>111115</v>
      </c>
      <c r="AQ100">
        <f>AD100*0.000001/(Q100*0.0001)</f>
        <v>0.66687520345052076</v>
      </c>
      <c r="AR100">
        <f>(AA100-Z100)/(1000-AA100)*AQ100</f>
        <v>1.7969702569295919E-3</v>
      </c>
      <c r="AS100">
        <f>(V100+273.15)</f>
        <v>304.93037834167478</v>
      </c>
      <c r="AT100">
        <f>(U100+273.15)</f>
        <v>306.5129455566406</v>
      </c>
      <c r="AU100">
        <f>(AE100*AM100+AF100*AN100)*AO100</f>
        <v>0.98075211724793121</v>
      </c>
      <c r="AV100">
        <f>((AU100+0.00000010773*(AT100^4-AS100^4))-AR100*44100)/(R100*51.4+0.00000043092*AS100^3)</f>
        <v>-0.68984426149491374</v>
      </c>
      <c r="AW100">
        <f>0.61365*EXP(17.502*P100/(240.97+P100))</f>
        <v>4.716045746786989</v>
      </c>
      <c r="AX100">
        <f>AW100*1000/AG100</f>
        <v>48.391916401898833</v>
      </c>
      <c r="AY100">
        <f>(AX100-AA100)</f>
        <v>18.544521458661528</v>
      </c>
      <c r="AZ100">
        <f>IF(J100,V100,(U100+V100)/2)</f>
        <v>32.571661949157715</v>
      </c>
      <c r="BA100">
        <f>0.61365*EXP(17.502*AZ100/(240.97+AZ100))</f>
        <v>4.9317809818266962</v>
      </c>
      <c r="BB100">
        <f>IF(AY100&lt;&gt;0,(1000-(AX100+AA100)/2)/AY100*AR100,0)</f>
        <v>9.3109622864826658E-2</v>
      </c>
      <c r="BC100">
        <f>AA100*AG100/1000</f>
        <v>2.9087849880895082</v>
      </c>
      <c r="BD100">
        <f>(BA100-BC100)</f>
        <v>2.022995993737188</v>
      </c>
      <c r="BE100">
        <f>1/(1.6/L100+1.37/T100)</f>
        <v>5.8469070540507609E-2</v>
      </c>
      <c r="BF100">
        <f>M100*AG100*0.001</f>
        <v>44.069594767509329</v>
      </c>
      <c r="BG100">
        <f>M100/Y100</f>
        <v>1.1180837226164684</v>
      </c>
      <c r="BH100">
        <f>(1-AR100*AG100/AW100/L100)*100</f>
        <v>61.425839063886244</v>
      </c>
      <c r="BI100">
        <f>(Y100-K100/(T100/1.35))</f>
        <v>406.13830773999041</v>
      </c>
      <c r="BJ100">
        <f>K100*BH100/100/BI100</f>
        <v>-5.3874106424460239E-3</v>
      </c>
    </row>
    <row r="101" spans="1:62">
      <c r="A101" s="1">
        <v>18</v>
      </c>
      <c r="B101" s="1" t="s">
        <v>219</v>
      </c>
      <c r="C101" s="2">
        <v>40732</v>
      </c>
      <c r="D101" s="1" t="s">
        <v>207</v>
      </c>
      <c r="E101" s="1">
        <v>33</v>
      </c>
      <c r="F101" s="1" t="s">
        <v>2</v>
      </c>
      <c r="G101" s="1" t="s">
        <v>26</v>
      </c>
      <c r="H101" s="1">
        <v>0</v>
      </c>
      <c r="I101" s="1">
        <v>4631</v>
      </c>
      <c r="J101" s="1">
        <v>0</v>
      </c>
      <c r="K101">
        <f>(X101-Y101*(1000-Z101)/(1000-AA101))*AQ101</f>
        <v>8.0198875329074024</v>
      </c>
      <c r="L101">
        <f>IF(BB101&lt;&gt;0,1/(1/BB101-1/T101),0)</f>
        <v>0.41092197704979794</v>
      </c>
      <c r="M101">
        <f>((BE101-AR101/2)*Y101-K101)/(BE101+AR101/2)</f>
        <v>340.66873152296836</v>
      </c>
      <c r="N101">
        <f>AR101*1000</f>
        <v>7.2151337452300144</v>
      </c>
      <c r="O101">
        <f>(AW101-BC101)</f>
        <v>1.8380792021504377</v>
      </c>
      <c r="P101">
        <f>(V101+AV101*J101)</f>
        <v>34.040252685546875</v>
      </c>
      <c r="Q101" s="1">
        <v>5</v>
      </c>
      <c r="R101">
        <f>(Q101*AK101+AL101)</f>
        <v>1.6395652592182159</v>
      </c>
      <c r="S101" s="1">
        <v>1</v>
      </c>
      <c r="T101">
        <f>R101*(S101+1)*(S101+1)/(S101*S101+1)</f>
        <v>3.2791305184364319</v>
      </c>
      <c r="U101" s="1">
        <v>34.559864044189453</v>
      </c>
      <c r="V101" s="1">
        <v>34.040252685546875</v>
      </c>
      <c r="W101" s="1">
        <v>34.567115783691406</v>
      </c>
      <c r="X101" s="1">
        <v>400.06484985351562</v>
      </c>
      <c r="Y101" s="1">
        <v>386.55752563476562</v>
      </c>
      <c r="Z101" s="1">
        <v>27.394182205200195</v>
      </c>
      <c r="AA101" s="1">
        <v>36.085163116455078</v>
      </c>
      <c r="AB101" s="1">
        <v>48.436573028564453</v>
      </c>
      <c r="AC101" s="1">
        <v>63.803386688232422</v>
      </c>
      <c r="AD101" s="1">
        <v>400.11447143554688</v>
      </c>
      <c r="AE101" s="1">
        <v>927.81134033203125</v>
      </c>
      <c r="AF101" s="1">
        <v>964.6575927734375</v>
      </c>
      <c r="AG101" s="1">
        <v>97.462196350097656</v>
      </c>
      <c r="AH101" s="1">
        <v>21.33488655090332</v>
      </c>
      <c r="AI101" s="1">
        <v>-0.46630460023880005</v>
      </c>
      <c r="AJ101" s="1">
        <v>1</v>
      </c>
      <c r="AK101" s="1">
        <v>-0.21956524252891541</v>
      </c>
      <c r="AL101" s="1">
        <v>2.737391471862793</v>
      </c>
      <c r="AM101" s="1">
        <v>1</v>
      </c>
      <c r="AN101" s="1">
        <v>0</v>
      </c>
      <c r="AO101" s="1">
        <v>0.18999999761581421</v>
      </c>
      <c r="AP101" s="1">
        <v>111115</v>
      </c>
      <c r="AQ101">
        <f>AD101*0.000001/(Q101*0.0001)</f>
        <v>0.8002289428710937</v>
      </c>
      <c r="AR101">
        <f>(AA101-Z101)/(1000-AA101)*AQ101</f>
        <v>7.2151337452300143E-3</v>
      </c>
      <c r="AS101">
        <f>(V101+273.15)</f>
        <v>307.19025268554685</v>
      </c>
      <c r="AT101">
        <f>(U101+273.15)</f>
        <v>307.70986404418943</v>
      </c>
      <c r="AU101">
        <f>(AE101*AM101+AF101*AN101)*AO101</f>
        <v>176.28415245101132</v>
      </c>
      <c r="AV101">
        <f>((AU101+0.00000010773*(AT101^4-AS101^4))-AR101*44100)/(R101*51.4+0.00000043092*AS101^3)</f>
        <v>-1.3992205546800764</v>
      </c>
      <c r="AW101">
        <f>0.61365*EXP(17.502*P101/(240.97+P101))</f>
        <v>5.3550184551316846</v>
      </c>
      <c r="AX101">
        <f>AW101*1000/AG101</f>
        <v>54.944569850403525</v>
      </c>
      <c r="AY101">
        <f>(AX101-AA101)</f>
        <v>18.859406733948447</v>
      </c>
      <c r="AZ101">
        <f>IF(J101,V101,(U101+V101)/2)</f>
        <v>34.300058364868164</v>
      </c>
      <c r="BA101">
        <f>0.61365*EXP(17.502*AZ101/(240.97+AZ101))</f>
        <v>5.4330911572008169</v>
      </c>
      <c r="BB101">
        <f>IF(AY101&lt;&gt;0,(1000-(AX101+AA101)/2)/AY101*AR101,0)</f>
        <v>0.36516195834300047</v>
      </c>
      <c r="BC101">
        <f>AA101*AG101/1000</f>
        <v>3.5169392529812469</v>
      </c>
      <c r="BD101">
        <f>(BA101-BC101)</f>
        <v>1.91615190421957</v>
      </c>
      <c r="BE101">
        <f>1/(1.6/L101+1.37/T101)</f>
        <v>0.23193908432623653</v>
      </c>
      <c r="BF101">
        <f>M101*AG101*0.001</f>
        <v>33.202322802030253</v>
      </c>
      <c r="BG101">
        <f>M101/Y101</f>
        <v>0.88128857655417947</v>
      </c>
      <c r="BH101">
        <f>(1-AR101*AG101/AW101/L101)*100</f>
        <v>68.043424091416554</v>
      </c>
      <c r="BI101">
        <f>(Y101-K101/(T101/1.35))</f>
        <v>383.25578204494735</v>
      </c>
      <c r="BJ101">
        <f>K101*BH101/100/BI101</f>
        <v>1.423854861772403E-2</v>
      </c>
    </row>
    <row r="102" spans="1:62">
      <c r="A102" s="1">
        <v>19</v>
      </c>
      <c r="B102" s="1" t="s">
        <v>220</v>
      </c>
      <c r="C102" s="2">
        <v>40732</v>
      </c>
      <c r="D102" s="1" t="s">
        <v>207</v>
      </c>
      <c r="E102" s="1">
        <v>33</v>
      </c>
      <c r="F102" s="1" t="s">
        <v>5</v>
      </c>
      <c r="G102" s="1" t="s">
        <v>26</v>
      </c>
      <c r="H102" s="1">
        <v>0</v>
      </c>
      <c r="I102" s="1">
        <v>4754.5</v>
      </c>
      <c r="J102" s="1">
        <v>0</v>
      </c>
      <c r="K102">
        <f>(X102-Y102*(1000-Z102)/(1000-AA102))*AQ102</f>
        <v>-0.76292879059728169</v>
      </c>
      <c r="L102">
        <f>IF(BB102&lt;&gt;0,1/(1/BB102-1/T102),0)</f>
        <v>0.20837945980951625</v>
      </c>
      <c r="M102">
        <f>((BE102-AR102/2)*Y102-K102)/(BE102+AR102/2)</f>
        <v>391.03405932270965</v>
      </c>
      <c r="N102">
        <f>AR102*1000</f>
        <v>4.293678058239049</v>
      </c>
      <c r="O102">
        <f>(AW102-BC102)</f>
        <v>2.0436883920434248</v>
      </c>
      <c r="P102">
        <f>(V102+AV102*J102)</f>
        <v>33.615436553955078</v>
      </c>
      <c r="Q102" s="1">
        <v>5</v>
      </c>
      <c r="R102">
        <f>(Q102*AK102+AL102)</f>
        <v>1.6395652592182159</v>
      </c>
      <c r="S102" s="1">
        <v>1</v>
      </c>
      <c r="T102">
        <f>R102*(S102+1)*(S102+1)/(S102*S102+1)</f>
        <v>3.2791305184364319</v>
      </c>
      <c r="U102" s="1">
        <v>34.757568359375</v>
      </c>
      <c r="V102" s="1">
        <v>33.615436553955078</v>
      </c>
      <c r="W102" s="1">
        <v>34.806278228759766</v>
      </c>
      <c r="X102" s="1">
        <v>399.76678466796875</v>
      </c>
      <c r="Y102" s="1">
        <v>398.58163452148438</v>
      </c>
      <c r="Z102" s="1">
        <v>27.496461868286133</v>
      </c>
      <c r="AA102" s="1">
        <v>32.686309814453125</v>
      </c>
      <c r="AB102" s="1">
        <v>48.088130950927734</v>
      </c>
      <c r="AC102" s="1">
        <v>57.164573669433594</v>
      </c>
      <c r="AD102" s="1">
        <v>400.14019775390625</v>
      </c>
      <c r="AE102" s="1">
        <v>23.172756195068359</v>
      </c>
      <c r="AF102" s="1">
        <v>8.0116539001464844</v>
      </c>
      <c r="AG102" s="1">
        <v>97.46502685546875</v>
      </c>
      <c r="AH102" s="1">
        <v>21.33488655090332</v>
      </c>
      <c r="AI102" s="1">
        <v>-0.46630460023880005</v>
      </c>
      <c r="AJ102" s="1">
        <v>1</v>
      </c>
      <c r="AK102" s="1">
        <v>-0.21956524252891541</v>
      </c>
      <c r="AL102" s="1">
        <v>2.737391471862793</v>
      </c>
      <c r="AM102" s="1">
        <v>1</v>
      </c>
      <c r="AN102" s="1">
        <v>0</v>
      </c>
      <c r="AO102" s="1">
        <v>0.18999999761581421</v>
      </c>
      <c r="AP102" s="1">
        <v>111115</v>
      </c>
      <c r="AQ102">
        <f>AD102*0.000001/(Q102*0.0001)</f>
        <v>0.80028039550781249</v>
      </c>
      <c r="AR102">
        <f>(AA102-Z102)/(1000-AA102)*AQ102</f>
        <v>4.2936780582390494E-3</v>
      </c>
      <c r="AS102">
        <f>(V102+273.15)</f>
        <v>306.76543655395506</v>
      </c>
      <c r="AT102">
        <f>(U102+273.15)</f>
        <v>307.90756835937498</v>
      </c>
      <c r="AU102">
        <f>(AE102*AM102+AF102*AN102)*AO102</f>
        <v>4.4028236218148322</v>
      </c>
      <c r="AV102">
        <f>((AU102+0.00000010773*(AT102^4-AS102^4))-AR102*44100)/(R102*51.4+0.00000043092*AS102^3)</f>
        <v>-1.7646017649683463</v>
      </c>
      <c r="AW102">
        <f>0.61365*EXP(17.502*P102/(240.97+P102))</f>
        <v>5.2294604559152704</v>
      </c>
      <c r="AX102">
        <f>AW102*1000/AG102</f>
        <v>53.654737751932871</v>
      </c>
      <c r="AY102">
        <f>(AX102-AA102)</f>
        <v>20.968427937479746</v>
      </c>
      <c r="AZ102">
        <f>IF(J102,V102,(U102+V102)/2)</f>
        <v>34.186502456665039</v>
      </c>
      <c r="BA102">
        <f>0.61365*EXP(17.502*AZ102/(240.97+AZ102))</f>
        <v>5.3988462230913772</v>
      </c>
      <c r="BB102">
        <f>IF(AY102&lt;&gt;0,(1000-(AX102+AA102)/2)/AY102*AR102,0)</f>
        <v>0.19592874295383431</v>
      </c>
      <c r="BC102">
        <f>AA102*AG102/1000</f>
        <v>3.1857720638718456</v>
      </c>
      <c r="BD102">
        <f>(BA102-BC102)</f>
        <v>2.2130741592195315</v>
      </c>
      <c r="BE102">
        <f>1/(1.6/L102+1.37/T102)</f>
        <v>0.1235163578236454</v>
      </c>
      <c r="BF102">
        <f>M102*AG102*0.001</f>
        <v>38.112145093290856</v>
      </c>
      <c r="BG102">
        <f>M102/Y102</f>
        <v>0.98106391628446221</v>
      </c>
      <c r="BH102">
        <f>(1-AR102*AG102/AW102/L102)*100</f>
        <v>61.596881413682844</v>
      </c>
      <c r="BI102">
        <f>(Y102-K102/(T102/1.35))</f>
        <v>398.89572810864581</v>
      </c>
      <c r="BJ102">
        <f>K102*BH102/100/BI102</f>
        <v>-1.1781032217197782E-3</v>
      </c>
    </row>
    <row r="103" spans="1:62">
      <c r="A103" s="1">
        <v>20</v>
      </c>
      <c r="B103" s="1" t="s">
        <v>221</v>
      </c>
      <c r="C103" s="2">
        <v>40732</v>
      </c>
      <c r="D103" s="1" t="s">
        <v>207</v>
      </c>
      <c r="E103" s="1">
        <v>14</v>
      </c>
      <c r="F103" s="1" t="s">
        <v>2</v>
      </c>
      <c r="G103" s="1" t="s">
        <v>26</v>
      </c>
      <c r="H103" s="1">
        <v>0</v>
      </c>
      <c r="I103" s="1">
        <v>5029</v>
      </c>
      <c r="J103" s="1">
        <v>0</v>
      </c>
      <c r="K103">
        <f>(X103-Y103*(1000-Z103)/(1000-AA103))*AQ103</f>
        <v>14.721886880782124</v>
      </c>
      <c r="L103">
        <f>IF(BB103&lt;&gt;0,1/(1/BB103-1/T103),0)</f>
        <v>0.43178493890366315</v>
      </c>
      <c r="M103">
        <f>((BE103-AR103/2)*Y103-K103)/(BE103+AR103/2)</f>
        <v>314.70158885865294</v>
      </c>
      <c r="N103">
        <f>AR103*1000</f>
        <v>8.5495112087606771</v>
      </c>
      <c r="O103">
        <f>(AW103-BC103)</f>
        <v>2.035490953068511</v>
      </c>
      <c r="P103">
        <f>(V103+AV103*J103)</f>
        <v>34.045463562011719</v>
      </c>
      <c r="Q103" s="1">
        <v>3</v>
      </c>
      <c r="R103">
        <f>(Q103*AK103+AL103)</f>
        <v>2.0786957442760468</v>
      </c>
      <c r="S103" s="1">
        <v>1</v>
      </c>
      <c r="T103">
        <f>R103*(S103+1)*(S103+1)/(S103*S103+1)</f>
        <v>4.1573914885520935</v>
      </c>
      <c r="U103" s="1">
        <v>34.590206146240234</v>
      </c>
      <c r="V103" s="1">
        <v>34.045463562011719</v>
      </c>
      <c r="W103" s="1">
        <v>34.65887451171875</v>
      </c>
      <c r="X103" s="1">
        <v>399.70684814453125</v>
      </c>
      <c r="Y103" s="1">
        <v>386.19537353515625</v>
      </c>
      <c r="Z103" s="1">
        <v>27.883123397827148</v>
      </c>
      <c r="AA103" s="1">
        <v>34.073894500732422</v>
      </c>
      <c r="AB103" s="1">
        <v>49.220531463623047</v>
      </c>
      <c r="AC103" s="1">
        <v>60.148761749267578</v>
      </c>
      <c r="AD103" s="1">
        <v>400.18582153320312</v>
      </c>
      <c r="AE103" s="1">
        <v>1000.385986328125</v>
      </c>
      <c r="AF103" s="1">
        <v>698.77362060546875</v>
      </c>
      <c r="AG103" s="1">
        <v>97.46710205078125</v>
      </c>
      <c r="AH103" s="1">
        <v>21.33488655090332</v>
      </c>
      <c r="AI103" s="1">
        <v>-0.46630460023880005</v>
      </c>
      <c r="AJ103" s="1">
        <v>1</v>
      </c>
      <c r="AK103" s="1">
        <v>-0.21956524252891541</v>
      </c>
      <c r="AL103" s="1">
        <v>2.737391471862793</v>
      </c>
      <c r="AM103" s="1">
        <v>1</v>
      </c>
      <c r="AN103" s="1">
        <v>0</v>
      </c>
      <c r="AO103" s="1">
        <v>0.18999999761581421</v>
      </c>
      <c r="AP103" s="1">
        <v>111115</v>
      </c>
      <c r="AQ103">
        <f>AD103*0.000001/(Q103*0.0001)</f>
        <v>1.3339527384440102</v>
      </c>
      <c r="AR103">
        <f>(AA103-Z103)/(1000-AA103)*AQ103</f>
        <v>8.5495112087606764E-3</v>
      </c>
      <c r="AS103">
        <f>(V103+273.15)</f>
        <v>307.1954635620117</v>
      </c>
      <c r="AT103">
        <f>(U103+273.15)</f>
        <v>307.74020614624021</v>
      </c>
      <c r="AU103">
        <f>(AE103*AM103+AF103*AN103)*AO103</f>
        <v>190.0733350172377</v>
      </c>
      <c r="AV103">
        <f>((AU103+0.00000010773*(AT103^4-AS103^4))-AR103*44100)/(R103*51.4+0.00000043092*AS103^3)</f>
        <v>-1.509478076255155</v>
      </c>
      <c r="AW103">
        <f>0.61365*EXP(17.502*P103/(240.97+P103))</f>
        <v>5.3565747056389519</v>
      </c>
      <c r="AX103">
        <f>AW103*1000/AG103</f>
        <v>54.957771319066481</v>
      </c>
      <c r="AY103">
        <f>(AX103-AA103)</f>
        <v>20.883876818334059</v>
      </c>
      <c r="AZ103">
        <f>IF(J103,V103,(U103+V103)/2)</f>
        <v>34.317834854125977</v>
      </c>
      <c r="BA103">
        <f>0.61365*EXP(17.502*AZ103/(240.97+AZ103))</f>
        <v>5.4384690544629022</v>
      </c>
      <c r="BB103">
        <f>IF(AY103&lt;&gt;0,(1000-(AX103+AA103)/2)/AY103*AR103,0)</f>
        <v>0.39115929802643901</v>
      </c>
      <c r="BC103">
        <f>AA103*AG103/1000</f>
        <v>3.3210837525704409</v>
      </c>
      <c r="BD103">
        <f>(BA103-BC103)</f>
        <v>2.1173853018924613</v>
      </c>
      <c r="BE103">
        <f>1/(1.6/L103+1.37/T103)</f>
        <v>0.24782643944560004</v>
      </c>
      <c r="BF103">
        <f>M103*AG103*0.001</f>
        <v>30.67305187682933</v>
      </c>
      <c r="BG103">
        <f>M103/Y103</f>
        <v>0.81487664126562853</v>
      </c>
      <c r="BH103">
        <f>(1-AR103*AG103/AW103/L103)*100</f>
        <v>63.971624226250754</v>
      </c>
      <c r="BI103">
        <f>(Y103-K103/(T103/1.35))</f>
        <v>381.41484051492398</v>
      </c>
      <c r="BJ103">
        <f>K103*BH103/100/BI103</f>
        <v>2.4691829352191001E-2</v>
      </c>
    </row>
    <row r="104" spans="1:62">
      <c r="A104" s="1">
        <v>21</v>
      </c>
      <c r="B104" s="1" t="s">
        <v>222</v>
      </c>
      <c r="C104" s="2">
        <v>40732</v>
      </c>
      <c r="D104" s="1" t="s">
        <v>207</v>
      </c>
      <c r="E104" s="1">
        <v>14</v>
      </c>
      <c r="F104" s="1" t="s">
        <v>5</v>
      </c>
      <c r="G104" s="1" t="s">
        <v>26</v>
      </c>
      <c r="H104" s="1">
        <v>0</v>
      </c>
      <c r="I104" s="1">
        <v>5110.5</v>
      </c>
      <c r="J104" s="1">
        <v>0</v>
      </c>
      <c r="K104">
        <f>(X104-Y104*(1000-Z104)/(1000-AA104))*AQ104</f>
        <v>-6.8575715790055003E-2</v>
      </c>
      <c r="L104">
        <f>IF(BB104&lt;&gt;0,1/(1/BB104-1/T104),0)</f>
        <v>7.892649789782423E-2</v>
      </c>
      <c r="M104">
        <f>((BE104-AR104/2)*Y104-K104)/(BE104+AR104/2)</f>
        <v>383.97421212668365</v>
      </c>
      <c r="N104">
        <f>AR104*1000</f>
        <v>1.9797752409751084</v>
      </c>
      <c r="O104">
        <f>(AW104-BC104)</f>
        <v>2.3917809358509916</v>
      </c>
      <c r="P104">
        <f>(V104+AV104*J104)</f>
        <v>33.835601806640625</v>
      </c>
      <c r="Q104" s="1">
        <v>4</v>
      </c>
      <c r="R104">
        <f>(Q104*AK104+AL104)</f>
        <v>1.8591305017471313</v>
      </c>
      <c r="S104" s="1">
        <v>1</v>
      </c>
      <c r="T104">
        <f>R104*(S104+1)*(S104+1)/(S104*S104+1)</f>
        <v>3.7182610034942627</v>
      </c>
      <c r="U104" s="1">
        <v>34.592269897460938</v>
      </c>
      <c r="V104" s="1">
        <v>33.835601806640625</v>
      </c>
      <c r="W104" s="1">
        <v>34.688735961914062</v>
      </c>
      <c r="X104" s="1">
        <v>399.267333984375</v>
      </c>
      <c r="Y104" s="1">
        <v>398.54705810546875</v>
      </c>
      <c r="Z104" s="1">
        <v>27.857908248901367</v>
      </c>
      <c r="AA104" s="1">
        <v>29.778244018554688</v>
      </c>
      <c r="AB104" s="1">
        <v>49.170875549316406</v>
      </c>
      <c r="AC104" s="1">
        <v>52.560379028320312</v>
      </c>
      <c r="AD104" s="1">
        <v>400.10107421875</v>
      </c>
      <c r="AE104" s="1">
        <v>15.630191802978516</v>
      </c>
      <c r="AF104" s="1">
        <v>14.901662826538086</v>
      </c>
      <c r="AG104" s="1">
        <v>97.468063354492188</v>
      </c>
      <c r="AH104" s="1">
        <v>21.33488655090332</v>
      </c>
      <c r="AI104" s="1">
        <v>-0.46630460023880005</v>
      </c>
      <c r="AJ104" s="1">
        <v>1</v>
      </c>
      <c r="AK104" s="1">
        <v>-0.21956524252891541</v>
      </c>
      <c r="AL104" s="1">
        <v>2.737391471862793</v>
      </c>
      <c r="AM104" s="1">
        <v>1</v>
      </c>
      <c r="AN104" s="1">
        <v>0</v>
      </c>
      <c r="AO104" s="1">
        <v>0.18999999761581421</v>
      </c>
      <c r="AP104" s="1">
        <v>111115</v>
      </c>
      <c r="AQ104">
        <f>AD104*0.000001/(Q104*0.0001)</f>
        <v>1.000252685546875</v>
      </c>
      <c r="AR104">
        <f>(AA104-Z104)/(1000-AA104)*AQ104</f>
        <v>1.9797752409751084E-3</v>
      </c>
      <c r="AS104">
        <f>(V104+273.15)</f>
        <v>306.9856018066406</v>
      </c>
      <c r="AT104">
        <f>(U104+273.15)</f>
        <v>307.74226989746091</v>
      </c>
      <c r="AU104">
        <f>(AE104*AM104+AF104*AN104)*AO104</f>
        <v>2.9697364053006368</v>
      </c>
      <c r="AV104">
        <f>((AU104+0.00000010773*(AT104^4-AS104^4))-AR104*44100)/(R104*51.4+0.00000043092*AS104^3)</f>
        <v>-0.69307660271207006</v>
      </c>
      <c r="AW104">
        <f>0.61365*EXP(17.502*P104/(240.97+P104))</f>
        <v>5.2942087104370081</v>
      </c>
      <c r="AX104">
        <f>AW104*1000/AG104</f>
        <v>54.317368461317692</v>
      </c>
      <c r="AY104">
        <f>(AX104-AA104)</f>
        <v>24.539124442763004</v>
      </c>
      <c r="AZ104">
        <f>IF(J104,V104,(U104+V104)/2)</f>
        <v>34.213935852050781</v>
      </c>
      <c r="BA104">
        <f>0.61365*EXP(17.502*AZ104/(240.97+AZ104))</f>
        <v>5.4071020421388738</v>
      </c>
      <c r="BB104">
        <f>IF(AY104&lt;&gt;0,(1000-(AX104+AA104)/2)/AY104*AR104,0)</f>
        <v>7.7285969989173031E-2</v>
      </c>
      <c r="BC104">
        <f>AA104*AG104/1000</f>
        <v>2.9024277745860165</v>
      </c>
      <c r="BD104">
        <f>(BA104-BC104)</f>
        <v>2.5046742675528573</v>
      </c>
      <c r="BE104">
        <f>1/(1.6/L104+1.37/T104)</f>
        <v>4.8448491352257393E-2</v>
      </c>
      <c r="BF104">
        <f>M104*AG104*0.001</f>
        <v>37.425222834054829</v>
      </c>
      <c r="BG104">
        <f>M104/Y104</f>
        <v>0.96343506825001168</v>
      </c>
      <c r="BH104">
        <f>(1-AR104*AG104/AW104/L104)*100</f>
        <v>53.819956836780136</v>
      </c>
      <c r="BI104">
        <f>(Y104-K104/(T104/1.35))</f>
        <v>398.57195609305745</v>
      </c>
      <c r="BJ104">
        <f>K104*BH104/100/BI104</f>
        <v>-9.2599140693440024E-5</v>
      </c>
    </row>
    <row r="105" spans="1:62">
      <c r="A105" s="1">
        <v>3</v>
      </c>
      <c r="B105" s="1" t="s">
        <v>223</v>
      </c>
      <c r="C105" s="2">
        <v>40732</v>
      </c>
      <c r="D105" s="1" t="s">
        <v>207</v>
      </c>
      <c r="E105" s="1">
        <v>28</v>
      </c>
      <c r="F105" s="1" t="s">
        <v>2</v>
      </c>
      <c r="G105" s="1" t="s">
        <v>31</v>
      </c>
      <c r="H105" s="1">
        <v>0</v>
      </c>
      <c r="I105" s="1">
        <v>1156.5</v>
      </c>
      <c r="J105" s="1">
        <v>0</v>
      </c>
      <c r="K105">
        <f>(X105-Y105*(1000-Z105)/(1000-AA105))*AQ105</f>
        <v>5.0745277425904352</v>
      </c>
      <c r="L105">
        <f>IF(BB105&lt;&gt;0,1/(1/BB105-1/T105),0)</f>
        <v>0.11386289869723905</v>
      </c>
      <c r="M105">
        <f>((BE105-AR105/2)*Y105-K105)/(BE105+AR105/2)</f>
        <v>309.46177206563863</v>
      </c>
      <c r="N105">
        <f>AR105*1000</f>
        <v>2.0831581498694942</v>
      </c>
      <c r="O105">
        <f>(AW105-BC105)</f>
        <v>1.7771652905685378</v>
      </c>
      <c r="P105">
        <f>(V105+AV105*J105)</f>
        <v>29.854885101318359</v>
      </c>
      <c r="Q105" s="1">
        <v>4.5</v>
      </c>
      <c r="R105">
        <f>(Q105*AK105+AL105)</f>
        <v>1.7493478804826736</v>
      </c>
      <c r="S105" s="1">
        <v>1</v>
      </c>
      <c r="T105">
        <f>R105*(S105+1)*(S105+1)/(S105*S105+1)</f>
        <v>3.4986957609653473</v>
      </c>
      <c r="U105" s="1">
        <v>30.187602996826172</v>
      </c>
      <c r="V105" s="1">
        <v>29.854885101318359</v>
      </c>
      <c r="W105" s="1">
        <v>30.217527389526367</v>
      </c>
      <c r="X105" s="1">
        <v>399.94381713867188</v>
      </c>
      <c r="Y105" s="1">
        <v>393.32888793945312</v>
      </c>
      <c r="Z105" s="1">
        <v>22.849969863891602</v>
      </c>
      <c r="AA105" s="1">
        <v>25.129220962524414</v>
      </c>
      <c r="AB105" s="1">
        <v>51.685466766357422</v>
      </c>
      <c r="AC105" s="1">
        <v>56.841011047363281</v>
      </c>
      <c r="AD105" s="1">
        <v>400.949462890625</v>
      </c>
      <c r="AE105" s="1">
        <v>329.16766357421875</v>
      </c>
      <c r="AF105" s="1">
        <v>378.3228759765625</v>
      </c>
      <c r="AG105" s="1">
        <v>97.41253662109375</v>
      </c>
      <c r="AH105" s="1">
        <v>21.33488655090332</v>
      </c>
      <c r="AI105" s="1">
        <v>-0.46630460023880005</v>
      </c>
      <c r="AJ105" s="1">
        <v>1</v>
      </c>
      <c r="AK105" s="1">
        <v>-0.21956524252891541</v>
      </c>
      <c r="AL105" s="1">
        <v>2.737391471862793</v>
      </c>
      <c r="AM105" s="1">
        <v>1</v>
      </c>
      <c r="AN105" s="1">
        <v>0</v>
      </c>
      <c r="AO105" s="1">
        <v>0.18999999761581421</v>
      </c>
      <c r="AP105" s="1">
        <v>111115</v>
      </c>
      <c r="AQ105">
        <f>AD105*0.000001/(Q105*0.0001)</f>
        <v>0.89099880642361096</v>
      </c>
      <c r="AR105">
        <f>(AA105-Z105)/(1000-AA105)*AQ105</f>
        <v>2.0831581498694943E-3</v>
      </c>
      <c r="AS105">
        <f>(V105+273.15)</f>
        <v>303.00488510131834</v>
      </c>
      <c r="AT105">
        <f>(U105+273.15)</f>
        <v>303.33760299682615</v>
      </c>
      <c r="AU105">
        <f>(AE105*AM105+AF105*AN105)*AO105</f>
        <v>62.541855294304696</v>
      </c>
      <c r="AV105">
        <f>((AU105+0.00000010773*(AT105^4-AS105^4))-AR105*44100)/(R105*51.4+0.00000043092*AS105^3)</f>
        <v>-0.24856847735752474</v>
      </c>
      <c r="AW105">
        <f>0.61365*EXP(17.502*P105/(240.97+P105))</f>
        <v>4.2250664478400042</v>
      </c>
      <c r="AX105">
        <f>AW105*1000/AG105</f>
        <v>43.372922976785581</v>
      </c>
      <c r="AY105">
        <f>(AX105-AA105)</f>
        <v>18.243702014261167</v>
      </c>
      <c r="AZ105">
        <f>IF(J105,V105,(U105+V105)/2)</f>
        <v>30.021244049072266</v>
      </c>
      <c r="BA105">
        <f>0.61365*EXP(17.502*AZ105/(240.97+AZ105))</f>
        <v>4.2656513120416344</v>
      </c>
      <c r="BB105">
        <f>IF(AY105&lt;&gt;0,(1000-(AX105+AA105)/2)/AY105*AR105,0)</f>
        <v>0.11027409615556666</v>
      </c>
      <c r="BC105">
        <f>AA105*AG105/1000</f>
        <v>2.4479011572714664</v>
      </c>
      <c r="BD105">
        <f>(BA105-BC105)</f>
        <v>1.817750154770168</v>
      </c>
      <c r="BE105">
        <f>1/(1.6/L105+1.37/T105)</f>
        <v>6.9235000245480946E-2</v>
      </c>
      <c r="BF105">
        <f>M105*AG105*0.001</f>
        <v>30.145456204172593</v>
      </c>
      <c r="BG105">
        <f>M105/Y105</f>
        <v>0.78677610914069307</v>
      </c>
      <c r="BH105">
        <f>(1-AR105*AG105/AW105/L105)*100</f>
        <v>57.818568390297088</v>
      </c>
      <c r="BI105">
        <f>(Y105-K105/(T105/1.35))</f>
        <v>391.37084044960596</v>
      </c>
      <c r="BJ105">
        <f>K105*BH105/100/BI105</f>
        <v>7.4967754111769152E-3</v>
      </c>
    </row>
    <row r="106" spans="1:62">
      <c r="A106" s="1">
        <v>4</v>
      </c>
      <c r="B106" s="1" t="s">
        <v>224</v>
      </c>
      <c r="C106" s="2">
        <v>40732</v>
      </c>
      <c r="D106" s="1" t="s">
        <v>207</v>
      </c>
      <c r="E106" s="1">
        <v>28</v>
      </c>
      <c r="F106" s="1" t="s">
        <v>5</v>
      </c>
      <c r="G106" s="1" t="s">
        <v>31</v>
      </c>
      <c r="H106" s="1">
        <v>0</v>
      </c>
      <c r="I106" s="1">
        <v>1350.5</v>
      </c>
      <c r="J106" s="1">
        <v>0</v>
      </c>
      <c r="K106">
        <f>(X106-Y106*(1000-Z106)/(1000-AA106))*AQ106</f>
        <v>-1.5187948674664897</v>
      </c>
      <c r="L106">
        <f>IF(BB106&lt;&gt;0,1/(1/BB106-1/T106),0)</f>
        <v>4.2633432765114165E-2</v>
      </c>
      <c r="M106">
        <f>((BE106-AR106/2)*Y106-K106)/(BE106+AR106/2)</f>
        <v>444.66411732067701</v>
      </c>
      <c r="N106">
        <f>AR106*1000</f>
        <v>0.86687729789003298</v>
      </c>
      <c r="O106">
        <f>(AW106-BC106)</f>
        <v>1.9339033243789032</v>
      </c>
      <c r="P106">
        <f>(V106+AV106*J106)</f>
        <v>29.910263061523438</v>
      </c>
      <c r="Q106" s="1">
        <v>3</v>
      </c>
      <c r="R106">
        <f>(Q106*AK106+AL106)</f>
        <v>2.0786957442760468</v>
      </c>
      <c r="S106" s="1">
        <v>1</v>
      </c>
      <c r="T106">
        <f>R106*(S106+1)*(S106+1)/(S106*S106+1)</f>
        <v>4.1573914885520935</v>
      </c>
      <c r="U106" s="1">
        <v>30.381908416748047</v>
      </c>
      <c r="V106" s="1">
        <v>29.910263061523438</v>
      </c>
      <c r="W106" s="1">
        <v>30.464458465576172</v>
      </c>
      <c r="X106" s="1">
        <v>400.165771484375</v>
      </c>
      <c r="Y106" s="1">
        <v>401.0419921875</v>
      </c>
      <c r="Z106" s="1">
        <v>23.024333953857422</v>
      </c>
      <c r="AA106" s="1">
        <v>23.657567977905273</v>
      </c>
      <c r="AB106" s="1">
        <v>51.505107879638672</v>
      </c>
      <c r="AC106" s="1">
        <v>52.921646118164062</v>
      </c>
      <c r="AD106" s="1">
        <v>400.97454833984375</v>
      </c>
      <c r="AE106" s="1">
        <v>5.1380815505981445</v>
      </c>
      <c r="AF106" s="1">
        <v>2.9071164131164551</v>
      </c>
      <c r="AG106" s="1">
        <v>97.416419982910156</v>
      </c>
      <c r="AH106" s="1">
        <v>21.33488655090332</v>
      </c>
      <c r="AI106" s="1">
        <v>-0.46630460023880005</v>
      </c>
      <c r="AJ106" s="1">
        <v>1</v>
      </c>
      <c r="AK106" s="1">
        <v>-0.21956524252891541</v>
      </c>
      <c r="AL106" s="1">
        <v>2.737391471862793</v>
      </c>
      <c r="AM106" s="1">
        <v>1</v>
      </c>
      <c r="AN106" s="1">
        <v>0</v>
      </c>
      <c r="AO106" s="1">
        <v>0.18999999761581421</v>
      </c>
      <c r="AP106" s="1">
        <v>111115</v>
      </c>
      <c r="AQ106">
        <f>AD106*0.000001/(Q106*0.0001)</f>
        <v>1.336581827799479</v>
      </c>
      <c r="AR106">
        <f>(AA106-Z106)/(1000-AA106)*AQ106</f>
        <v>8.6687729789003301E-4</v>
      </c>
      <c r="AS106">
        <f>(V106+273.15)</f>
        <v>303.06026306152341</v>
      </c>
      <c r="AT106">
        <f>(U106+273.15)</f>
        <v>303.53190841674802</v>
      </c>
      <c r="AU106">
        <f>(AE106*AM106+AF106*AN106)*AO106</f>
        <v>0.97623548236350643</v>
      </c>
      <c r="AV106">
        <f>((AU106+0.00000010773*(AT106^4-AS106^4))-AR106*44100)/(R106*51.4+0.00000043092*AS106^3)</f>
        <v>-0.26575897080765309</v>
      </c>
      <c r="AW106">
        <f>0.61365*EXP(17.502*P106/(240.97+P106))</f>
        <v>4.2385389022887701</v>
      </c>
      <c r="AX106">
        <f>AW106*1000/AG106</f>
        <v>43.509491552166878</v>
      </c>
      <c r="AY106">
        <f>(AX106-AA106)</f>
        <v>19.851923574261605</v>
      </c>
      <c r="AZ106">
        <f>IF(J106,V106,(U106+V106)/2)</f>
        <v>30.146085739135742</v>
      </c>
      <c r="BA106">
        <f>0.61365*EXP(17.502*AZ106/(240.97+AZ106))</f>
        <v>4.2963303822118819</v>
      </c>
      <c r="BB106">
        <f>IF(AY106&lt;&gt;0,(1000-(AX106+AA106)/2)/AY106*AR106,0)</f>
        <v>4.2200671145031336E-2</v>
      </c>
      <c r="BC106">
        <f>AA106*AG106/1000</f>
        <v>2.3046355779098668</v>
      </c>
      <c r="BD106">
        <f>(BA106-BC106)</f>
        <v>1.9916948043020151</v>
      </c>
      <c r="BE106">
        <f>1/(1.6/L106+1.37/T106)</f>
        <v>2.6413961961710652E-2</v>
      </c>
      <c r="BF106">
        <f>M106*AG106*0.001</f>
        <v>43.317586404241105</v>
      </c>
      <c r="BG106">
        <f>M106/Y106</f>
        <v>1.1087719639911979</v>
      </c>
      <c r="BH106">
        <f>(1-AR106*AG106/AW106/L106)*100</f>
        <v>53.267036847761652</v>
      </c>
      <c r="BI106">
        <f>(Y106-K106/(T106/1.35))</f>
        <v>401.53517958077913</v>
      </c>
      <c r="BJ106">
        <f>K106*BH106/100/BI106</f>
        <v>-2.0148098170126418E-3</v>
      </c>
    </row>
    <row r="107" spans="1:62">
      <c r="A107" s="1">
        <v>9</v>
      </c>
      <c r="B107" s="1" t="s">
        <v>225</v>
      </c>
      <c r="C107" s="2">
        <v>40732</v>
      </c>
      <c r="D107" s="1" t="s">
        <v>207</v>
      </c>
      <c r="E107" s="1">
        <v>35</v>
      </c>
      <c r="F107" s="1" t="s">
        <v>2</v>
      </c>
      <c r="G107" s="1" t="s">
        <v>31</v>
      </c>
      <c r="H107" s="1">
        <v>0</v>
      </c>
      <c r="I107" s="1">
        <v>1925.5</v>
      </c>
      <c r="J107" s="1">
        <v>0</v>
      </c>
      <c r="K107">
        <f>(X107-Y107*(1000-Z107)/(1000-AA107))*AQ107</f>
        <v>1.2497023765094439</v>
      </c>
      <c r="L107">
        <f>IF(BB107&lt;&gt;0,1/(1/BB107-1/T107),0)</f>
        <v>0.36709848092907194</v>
      </c>
      <c r="M107">
        <f>((BE107-AR107/2)*Y107-K107)/(BE107+AR107/2)</f>
        <v>380.78079063182054</v>
      </c>
      <c r="N107">
        <f>AR107*1000</f>
        <v>6.0675215004576755</v>
      </c>
      <c r="O107">
        <f>(AW107-BC107)</f>
        <v>1.6885399571521891</v>
      </c>
      <c r="P107">
        <f>(V107+AV107*J107)</f>
        <v>30.542627334594727</v>
      </c>
      <c r="Q107" s="1">
        <v>3</v>
      </c>
      <c r="R107">
        <f>(Q107*AK107+AL107)</f>
        <v>2.0786957442760468</v>
      </c>
      <c r="S107" s="1">
        <v>1</v>
      </c>
      <c r="T107">
        <f>R107*(S107+1)*(S107+1)/(S107*S107+1)</f>
        <v>4.1573914885520935</v>
      </c>
      <c r="U107" s="1">
        <v>31.087085723876953</v>
      </c>
      <c r="V107" s="1">
        <v>30.542627334594727</v>
      </c>
      <c r="W107" s="1">
        <v>31.160320281982422</v>
      </c>
      <c r="X107" s="1">
        <v>400.451904296875</v>
      </c>
      <c r="Y107" s="1">
        <v>397.71145629882812</v>
      </c>
      <c r="Z107" s="1">
        <v>23.367809295654297</v>
      </c>
      <c r="AA107" s="1">
        <v>27.781284332275391</v>
      </c>
      <c r="AB107" s="1">
        <v>50.212448120117188</v>
      </c>
      <c r="AC107" s="1">
        <v>59.696067810058594</v>
      </c>
      <c r="AD107" s="1">
        <v>400.97369384765625</v>
      </c>
      <c r="AE107" s="1">
        <v>327.01510620117188</v>
      </c>
      <c r="AF107" s="1">
        <v>368.4423828125</v>
      </c>
      <c r="AG107" s="1">
        <v>97.422317504882812</v>
      </c>
      <c r="AH107" s="1">
        <v>21.33488655090332</v>
      </c>
      <c r="AI107" s="1">
        <v>-0.46630460023880005</v>
      </c>
      <c r="AJ107" s="1">
        <v>1</v>
      </c>
      <c r="AK107" s="1">
        <v>-0.21956524252891541</v>
      </c>
      <c r="AL107" s="1">
        <v>2.737391471862793</v>
      </c>
      <c r="AM107" s="1">
        <v>1</v>
      </c>
      <c r="AN107" s="1">
        <v>0</v>
      </c>
      <c r="AO107" s="1">
        <v>0.18999999761581421</v>
      </c>
      <c r="AP107" s="1">
        <v>111115</v>
      </c>
      <c r="AQ107">
        <f>AD107*0.000001/(Q107*0.0001)</f>
        <v>1.3365789794921874</v>
      </c>
      <c r="AR107">
        <f>(AA107-Z107)/(1000-AA107)*AQ107</f>
        <v>6.0675215004576755E-3</v>
      </c>
      <c r="AS107">
        <f>(V107+273.15)</f>
        <v>303.6926273345947</v>
      </c>
      <c r="AT107">
        <f>(U107+273.15)</f>
        <v>304.23708572387693</v>
      </c>
      <c r="AU107">
        <f>(AE107*AM107+AF107*AN107)*AO107</f>
        <v>62.132869398557887</v>
      </c>
      <c r="AV107">
        <f>((AU107+0.00000010773*(AT107^4-AS107^4))-AR107*44100)/(R107*51.4+0.00000043092*AS107^3)</f>
        <v>-1.6722539012749209</v>
      </c>
      <c r="AW107">
        <f>0.61365*EXP(17.502*P107/(240.97+P107))</f>
        <v>4.3950570600645484</v>
      </c>
      <c r="AX107">
        <f>AW107*1000/AG107</f>
        <v>45.113452159914672</v>
      </c>
      <c r="AY107">
        <f>(AX107-AA107)</f>
        <v>17.332167827639282</v>
      </c>
      <c r="AZ107">
        <f>IF(J107,V107,(U107+V107)/2)</f>
        <v>30.81485652923584</v>
      </c>
      <c r="BA107">
        <f>0.61365*EXP(17.502*AZ107/(240.97+AZ107))</f>
        <v>4.4639726487350435</v>
      </c>
      <c r="BB107">
        <f>IF(AY107&lt;&gt;0,(1000-(AX107+AA107)/2)/AY107*AR107,0)</f>
        <v>0.33731362216942584</v>
      </c>
      <c r="BC107">
        <f>AA107*AG107/1000</f>
        <v>2.7065171029123594</v>
      </c>
      <c r="BD107">
        <f>(BA107-BC107)</f>
        <v>1.7574555458226842</v>
      </c>
      <c r="BE107">
        <f>1/(1.6/L107+1.37/T107)</f>
        <v>0.21330889586005439</v>
      </c>
      <c r="BF107">
        <f>M107*AG107*0.001</f>
        <v>37.096547084693526</v>
      </c>
      <c r="BG107">
        <f>M107/Y107</f>
        <v>0.95742977628915371</v>
      </c>
      <c r="BH107">
        <f>(1-AR107*AG107/AW107/L107)*100</f>
        <v>63.362766260713578</v>
      </c>
      <c r="BI107">
        <f>(Y107-K107/(T107/1.35))</f>
        <v>397.30564938530233</v>
      </c>
      <c r="BJ107">
        <f>K107*BH107/100/BI107</f>
        <v>1.9930398598846473E-3</v>
      </c>
    </row>
    <row r="108" spans="1:62">
      <c r="A108" s="1">
        <v>11</v>
      </c>
      <c r="B108" s="1" t="s">
        <v>226</v>
      </c>
      <c r="C108" s="2">
        <v>40732</v>
      </c>
      <c r="D108" s="1" t="s">
        <v>207</v>
      </c>
      <c r="E108" s="1">
        <v>35</v>
      </c>
      <c r="F108" s="1" t="s">
        <v>5</v>
      </c>
      <c r="G108" s="1" t="s">
        <v>31</v>
      </c>
      <c r="H108" s="1">
        <v>0</v>
      </c>
      <c r="I108" s="1">
        <v>2125.5</v>
      </c>
      <c r="J108" s="1">
        <v>0</v>
      </c>
      <c r="K108">
        <f>(X108-Y108*(1000-Z108)/(1000-AA108))*AQ108</f>
        <v>-0.73847860989686509</v>
      </c>
      <c r="L108">
        <f>IF(BB108&lt;&gt;0,1/(1/BB108-1/T108),0)</f>
        <v>0.1076835403840414</v>
      </c>
      <c r="M108">
        <f>((BE108-AR108/2)*Y108-K108)/(BE108+AR108/2)</f>
        <v>399.8655441129788</v>
      </c>
      <c r="N108">
        <f>AR108*1000</f>
        <v>1.935543042663473</v>
      </c>
      <c r="O108">
        <f>(AW108-BC108)</f>
        <v>1.7457092973978452</v>
      </c>
      <c r="P108">
        <f>(V108+AV108*J108)</f>
        <v>30.014286041259766</v>
      </c>
      <c r="Q108" s="1">
        <v>5</v>
      </c>
      <c r="R108">
        <f>(Q108*AK108+AL108)</f>
        <v>1.6395652592182159</v>
      </c>
      <c r="S108" s="1">
        <v>1</v>
      </c>
      <c r="T108">
        <f>R108*(S108+1)*(S108+1)/(S108*S108+1)</f>
        <v>3.2791305184364319</v>
      </c>
      <c r="U108" s="1">
        <v>31.397615432739258</v>
      </c>
      <c r="V108" s="1">
        <v>30.014286041259766</v>
      </c>
      <c r="W108" s="1">
        <v>31.498271942138672</v>
      </c>
      <c r="X108" s="1">
        <v>400.46121215820312</v>
      </c>
      <c r="Y108" s="1">
        <v>400.4156494140625</v>
      </c>
      <c r="Z108" s="1">
        <v>23.496990203857422</v>
      </c>
      <c r="AA108" s="1">
        <v>25.847888946533203</v>
      </c>
      <c r="AB108" s="1">
        <v>49.607013702392578</v>
      </c>
      <c r="AC108" s="1">
        <v>54.570243835449219</v>
      </c>
      <c r="AD108" s="1">
        <v>401.01968383789062</v>
      </c>
      <c r="AE108" s="1">
        <v>6.3216371536254883</v>
      </c>
      <c r="AF108" s="1">
        <v>10.206864356994629</v>
      </c>
      <c r="AG108" s="1">
        <v>97.425277709960938</v>
      </c>
      <c r="AH108" s="1">
        <v>21.33488655090332</v>
      </c>
      <c r="AI108" s="1">
        <v>-0.46630460023880005</v>
      </c>
      <c r="AJ108" s="1">
        <v>1</v>
      </c>
      <c r="AK108" s="1">
        <v>-0.21956524252891541</v>
      </c>
      <c r="AL108" s="1">
        <v>2.737391471862793</v>
      </c>
      <c r="AM108" s="1">
        <v>1</v>
      </c>
      <c r="AN108" s="1">
        <v>0</v>
      </c>
      <c r="AO108" s="1">
        <v>0.18999999761581421</v>
      </c>
      <c r="AP108" s="1">
        <v>111115</v>
      </c>
      <c r="AQ108">
        <f>AD108*0.000001/(Q108*0.0001)</f>
        <v>0.80203936767578121</v>
      </c>
      <c r="AR108">
        <f>(AA108-Z108)/(1000-AA108)*AQ108</f>
        <v>1.9355430426634731E-3</v>
      </c>
      <c r="AS108">
        <f>(V108+273.15)</f>
        <v>303.16428604125974</v>
      </c>
      <c r="AT108">
        <f>(U108+273.15)</f>
        <v>304.54761543273924</v>
      </c>
      <c r="AU108">
        <f>(AE108*AM108+AF108*AN108)*AO108</f>
        <v>1.2011110441168853</v>
      </c>
      <c r="AV108">
        <f>((AU108+0.00000010773*(AT108^4-AS108^4))-AR108*44100)/(R108*51.4+0.00000043092*AS108^3)</f>
        <v>-0.70037836973891776</v>
      </c>
      <c r="AW108">
        <f>0.61365*EXP(17.502*P108/(240.97+P108))</f>
        <v>4.2639470562300721</v>
      </c>
      <c r="AX108">
        <f>AW108*1000/AG108</f>
        <v>43.766332069629996</v>
      </c>
      <c r="AY108">
        <f>(AX108-AA108)</f>
        <v>17.918443123096793</v>
      </c>
      <c r="AZ108">
        <f>IF(J108,V108,(U108+V108)/2)</f>
        <v>30.705950736999512</v>
      </c>
      <c r="BA108">
        <f>0.61365*EXP(17.502*AZ108/(240.97+AZ108))</f>
        <v>4.4362907008589918</v>
      </c>
      <c r="BB108">
        <f>IF(AY108&lt;&gt;0,(1000-(AX108+AA108)/2)/AY108*AR108,0)</f>
        <v>0.10425974897764814</v>
      </c>
      <c r="BC108">
        <f>AA108*AG108/1000</f>
        <v>2.5182377588322269</v>
      </c>
      <c r="BD108">
        <f>(BA108-BC108)</f>
        <v>1.9180529420267649</v>
      </c>
      <c r="BE108">
        <f>1/(1.6/L108+1.37/T108)</f>
        <v>6.5461536518617927E-2</v>
      </c>
      <c r="BF108">
        <f>M108*AG108*0.001</f>
        <v>38.957011681851597</v>
      </c>
      <c r="BG108">
        <f>M108/Y108</f>
        <v>0.99862616433226647</v>
      </c>
      <c r="BH108">
        <f>(1-AR108*AG108/AW108/L108)*100</f>
        <v>58.931072955567146</v>
      </c>
      <c r="BI108">
        <f>(Y108-K108/(T108/1.35))</f>
        <v>400.71967699629982</v>
      </c>
      <c r="BJ108">
        <f>K108*BH108/100/BI108</f>
        <v>-1.0860294448769936E-3</v>
      </c>
    </row>
    <row r="109" spans="1:62">
      <c r="A109" s="1">
        <v>22</v>
      </c>
      <c r="B109" s="1" t="s">
        <v>227</v>
      </c>
      <c r="C109" s="2">
        <v>40732</v>
      </c>
      <c r="D109" s="1" t="s">
        <v>207</v>
      </c>
      <c r="E109" s="1">
        <v>14</v>
      </c>
      <c r="F109" s="1" t="s">
        <v>2</v>
      </c>
      <c r="G109" s="1" t="s">
        <v>31</v>
      </c>
      <c r="H109" s="1">
        <v>0</v>
      </c>
      <c r="I109" s="1">
        <v>5196.5</v>
      </c>
      <c r="J109" s="1">
        <v>0</v>
      </c>
      <c r="K109">
        <f>(X109-Y109*(1000-Z109)/(1000-AA109))*AQ109</f>
        <v>12.014958118226424</v>
      </c>
      <c r="L109">
        <f>IF(BB109&lt;&gt;0,1/(1/BB109-1/T109),0)</f>
        <v>0.45529776260325872</v>
      </c>
      <c r="M109">
        <f>((BE109-AR109/2)*Y109-K109)/(BE109+AR109/2)</f>
        <v>321.58226224057512</v>
      </c>
      <c r="N109">
        <f>AR109*1000</f>
        <v>7.2990550929141618</v>
      </c>
      <c r="O109">
        <f>(AW109-BC109)</f>
        <v>1.7120451669223464</v>
      </c>
      <c r="P109">
        <f>(V109+AV109*J109)</f>
        <v>34.076686859130859</v>
      </c>
      <c r="Q109" s="1">
        <v>5.5</v>
      </c>
      <c r="R109">
        <f>(Q109*AK109+AL109)</f>
        <v>1.5297826379537582</v>
      </c>
      <c r="S109" s="1">
        <v>1</v>
      </c>
      <c r="T109">
        <f>R109*(S109+1)*(S109+1)/(S109*S109+1)</f>
        <v>3.0595652759075165</v>
      </c>
      <c r="U109" s="1">
        <v>34.669116973876953</v>
      </c>
      <c r="V109" s="1">
        <v>34.076686859130859</v>
      </c>
      <c r="W109" s="1">
        <v>34.720943450927734</v>
      </c>
      <c r="X109" s="1">
        <v>399.6434326171875</v>
      </c>
      <c r="Y109" s="1">
        <v>379.319580078125</v>
      </c>
      <c r="Z109" s="1">
        <v>27.828910827636719</v>
      </c>
      <c r="AA109" s="1">
        <v>37.487152099609375</v>
      </c>
      <c r="AB109" s="1">
        <v>48.911388397216797</v>
      </c>
      <c r="AC109" s="1">
        <v>65.886466979980469</v>
      </c>
      <c r="AD109" s="1">
        <v>400.07168579101562</v>
      </c>
      <c r="AE109" s="1">
        <v>1014.7958984375</v>
      </c>
      <c r="AF109" s="1">
        <v>1233.717529296875</v>
      </c>
      <c r="AG109" s="1">
        <v>97.469734191894531</v>
      </c>
      <c r="AH109" s="1">
        <v>21.33488655090332</v>
      </c>
      <c r="AI109" s="1">
        <v>-0.46630460023880005</v>
      </c>
      <c r="AJ109" s="1">
        <v>1</v>
      </c>
      <c r="AK109" s="1">
        <v>-0.21956524252891541</v>
      </c>
      <c r="AL109" s="1">
        <v>2.737391471862793</v>
      </c>
      <c r="AM109" s="1">
        <v>1</v>
      </c>
      <c r="AN109" s="1">
        <v>0</v>
      </c>
      <c r="AO109" s="1">
        <v>0.18999999761581421</v>
      </c>
      <c r="AP109" s="1">
        <v>111115</v>
      </c>
      <c r="AQ109">
        <f>AD109*0.000001/(Q109*0.0001)</f>
        <v>0.72740306507457375</v>
      </c>
      <c r="AR109">
        <f>(AA109-Z109)/(1000-AA109)*AQ109</f>
        <v>7.2990550929141621E-3</v>
      </c>
      <c r="AS109">
        <f>(V109+273.15)</f>
        <v>307.22668685913084</v>
      </c>
      <c r="AT109">
        <f>(U109+273.15)</f>
        <v>307.81911697387693</v>
      </c>
      <c r="AU109">
        <f>(AE109*AM109+AF109*AN109)*AO109</f>
        <v>192.81121828366304</v>
      </c>
      <c r="AV109">
        <f>((AU109+0.00000010773*(AT109^4-AS109^4))-AR109*44100)/(R109*51.4+0.00000043092*AS109^3)</f>
        <v>-1.3349803943361764</v>
      </c>
      <c r="AW109">
        <f>0.61365*EXP(17.502*P109/(240.97+P109))</f>
        <v>5.3659079176823932</v>
      </c>
      <c r="AX109">
        <f>AW109*1000/AG109</f>
        <v>55.052042176684381</v>
      </c>
      <c r="AY109">
        <f>(AX109-AA109)</f>
        <v>17.564890077075006</v>
      </c>
      <c r="AZ109">
        <f>IF(J109,V109,(U109+V109)/2)</f>
        <v>34.372901916503906</v>
      </c>
      <c r="BA109">
        <f>0.61365*EXP(17.502*AZ109/(240.97+AZ109))</f>
        <v>5.4551578049192306</v>
      </c>
      <c r="BB109">
        <f>IF(AY109&lt;&gt;0,(1000-(AX109+AA109)/2)/AY109*AR109,0)</f>
        <v>0.39632076965636898</v>
      </c>
      <c r="BC109">
        <f>AA109*AG109/1000</f>
        <v>3.6538627507600467</v>
      </c>
      <c r="BD109">
        <f>(BA109-BC109)</f>
        <v>1.8012950541591839</v>
      </c>
      <c r="BE109">
        <f>1/(1.6/L109+1.37/T109)</f>
        <v>0.25240034080096202</v>
      </c>
      <c r="BF109">
        <f>M109*AG109*0.001</f>
        <v>31.344537621416979</v>
      </c>
      <c r="BG109">
        <f>M109/Y109</f>
        <v>0.84778714079126039</v>
      </c>
      <c r="BH109">
        <f>(1-AR109*AG109/AW109/L109)*100</f>
        <v>70.879576165899522</v>
      </c>
      <c r="BI109">
        <f>(Y109-K109/(T109/1.35))</f>
        <v>374.0181100989318</v>
      </c>
      <c r="BJ109">
        <f>K109*BH109/100/BI109</f>
        <v>2.2769355709691737E-2</v>
      </c>
    </row>
    <row r="110" spans="1:62">
      <c r="A110" s="1">
        <v>23</v>
      </c>
      <c r="B110" s="1" t="s">
        <v>228</v>
      </c>
      <c r="C110" s="2">
        <v>40732</v>
      </c>
      <c r="D110" s="1" t="s">
        <v>207</v>
      </c>
      <c r="E110" s="1">
        <v>14</v>
      </c>
      <c r="F110" s="1" t="s">
        <v>5</v>
      </c>
      <c r="G110" s="1" t="s">
        <v>31</v>
      </c>
      <c r="H110" s="1">
        <v>0</v>
      </c>
      <c r="I110" s="1">
        <v>5340.5</v>
      </c>
      <c r="J110" s="1">
        <v>0</v>
      </c>
      <c r="K110">
        <f>(X110-Y110*(1000-Z110)/(1000-AA110))*AQ110</f>
        <v>-0.60454300584990028</v>
      </c>
      <c r="L110">
        <f>IF(BB110&lt;&gt;0,1/(1/BB110-1/T110),0)</f>
        <v>0.2291301319220572</v>
      </c>
      <c r="M110">
        <f>((BE110-AR110/2)*Y110-K110)/(BE110+AR110/2)</f>
        <v>391.33412916867286</v>
      </c>
      <c r="N110">
        <f>AR110*1000</f>
        <v>3.7909223677081907</v>
      </c>
      <c r="O110">
        <f>(AW110-BC110)</f>
        <v>1.6698158221877364</v>
      </c>
      <c r="P110">
        <f>(V110+AV110*J110)</f>
        <v>32.503471374511719</v>
      </c>
      <c r="Q110" s="1">
        <v>6</v>
      </c>
      <c r="R110">
        <f>(Q110*AK110+AL110)</f>
        <v>1.4200000166893005</v>
      </c>
      <c r="S110" s="1">
        <v>1</v>
      </c>
      <c r="T110">
        <f>R110*(S110+1)*(S110+1)/(S110*S110+1)</f>
        <v>2.8400000333786011</v>
      </c>
      <c r="U110" s="1">
        <v>34.625209808349609</v>
      </c>
      <c r="V110" s="1">
        <v>32.503471374511719</v>
      </c>
      <c r="W110" s="1">
        <v>34.741172790527344</v>
      </c>
      <c r="X110" s="1">
        <v>399.34603881835938</v>
      </c>
      <c r="Y110" s="1">
        <v>397.99014282226562</v>
      </c>
      <c r="Z110" s="1">
        <v>27.776767730712891</v>
      </c>
      <c r="AA110" s="1">
        <v>33.272274017333984</v>
      </c>
      <c r="AB110" s="1">
        <v>48.938915252685547</v>
      </c>
      <c r="AC110" s="1">
        <v>58.621253967285156</v>
      </c>
      <c r="AD110" s="1">
        <v>400.12216186523438</v>
      </c>
      <c r="AE110" s="1">
        <v>29.69340705871582</v>
      </c>
      <c r="AF110" s="1">
        <v>32.456130981445312</v>
      </c>
      <c r="AG110" s="1">
        <v>97.46978759765625</v>
      </c>
      <c r="AH110" s="1">
        <v>21.33488655090332</v>
      </c>
      <c r="AI110" s="1">
        <v>-0.46630460023880005</v>
      </c>
      <c r="AJ110" s="1">
        <v>1</v>
      </c>
      <c r="AK110" s="1">
        <v>-0.21956524252891541</v>
      </c>
      <c r="AL110" s="1">
        <v>2.737391471862793</v>
      </c>
      <c r="AM110" s="1">
        <v>1</v>
      </c>
      <c r="AN110" s="1">
        <v>0</v>
      </c>
      <c r="AO110" s="1">
        <v>0.18999999761581421</v>
      </c>
      <c r="AP110" s="1">
        <v>111115</v>
      </c>
      <c r="AQ110">
        <f>AD110*0.000001/(Q110*0.0001)</f>
        <v>0.66687026977539055</v>
      </c>
      <c r="AR110">
        <f>(AA110-Z110)/(1000-AA110)*AQ110</f>
        <v>3.7909223677081907E-3</v>
      </c>
      <c r="AS110">
        <f>(V110+273.15)</f>
        <v>305.6534713745117</v>
      </c>
      <c r="AT110">
        <f>(U110+273.15)</f>
        <v>307.77520980834959</v>
      </c>
      <c r="AU110">
        <f>(AE110*AM110+AF110*AN110)*AO110</f>
        <v>5.6417472703614067</v>
      </c>
      <c r="AV110">
        <f>((AU110+0.00000010773*(AT110^4-AS110^4))-AR110*44100)/(R110*51.4+0.00000043092*AS110^3)</f>
        <v>-1.5846142973869481</v>
      </c>
      <c r="AW110">
        <f>0.61365*EXP(17.502*P110/(240.97+P110))</f>
        <v>4.9128573035482965</v>
      </c>
      <c r="AX110">
        <f>AW110*1000/AG110</f>
        <v>50.403898732476883</v>
      </c>
      <c r="AY110">
        <f>(AX110-AA110)</f>
        <v>17.131624715142898</v>
      </c>
      <c r="AZ110">
        <f>IF(J110,V110,(U110+V110)/2)</f>
        <v>33.564340591430664</v>
      </c>
      <c r="BA110">
        <f>0.61365*EXP(17.502*AZ110/(240.97+AZ110))</f>
        <v>5.214532534300675</v>
      </c>
      <c r="BB110">
        <f>IF(AY110&lt;&gt;0,(1000-(AX110+AA110)/2)/AY110*AR110,0)</f>
        <v>0.2120241069159538</v>
      </c>
      <c r="BC110">
        <f>AA110*AG110/1000</f>
        <v>3.2430414813605601</v>
      </c>
      <c r="BD110">
        <f>(BA110-BC110)</f>
        <v>1.9714910529401148</v>
      </c>
      <c r="BE110">
        <f>1/(1.6/L110+1.37/T110)</f>
        <v>0.13395262684017309</v>
      </c>
      <c r="BF110">
        <f>M110*AG110*0.001</f>
        <v>38.143254449784322</v>
      </c>
      <c r="BG110">
        <f>M110/Y110</f>
        <v>0.98327593340278985</v>
      </c>
      <c r="BH110">
        <f>(1-AR110*AG110/AW110/L110)*100</f>
        <v>67.175467052341844</v>
      </c>
      <c r="BI110">
        <f>(Y110-K110/(T110/1.35))</f>
        <v>398.27751361392245</v>
      </c>
      <c r="BJ110">
        <f>K110*BH110/100/BI110</f>
        <v>-1.019652312346214E-3</v>
      </c>
    </row>
    <row r="111" spans="1:62">
      <c r="A111" s="1">
        <v>26</v>
      </c>
      <c r="B111" s="1" t="s">
        <v>229</v>
      </c>
      <c r="C111" s="2">
        <v>40732</v>
      </c>
      <c r="D111" s="1" t="s">
        <v>207</v>
      </c>
      <c r="E111" s="1">
        <v>12</v>
      </c>
      <c r="F111" s="1" t="s">
        <v>2</v>
      </c>
      <c r="G111" s="1" t="s">
        <v>31</v>
      </c>
      <c r="H111" s="1">
        <v>0</v>
      </c>
      <c r="I111" s="1">
        <v>6237</v>
      </c>
      <c r="J111" s="1">
        <v>0</v>
      </c>
      <c r="K111">
        <f>(X111-Y111*(1000-Z111)/(1000-AA111))*AQ111</f>
        <v>6.4089454169537392</v>
      </c>
      <c r="L111">
        <f>IF(BB111&lt;&gt;0,1/(1/BB111-1/T111),0)</f>
        <v>0.21954850811150209</v>
      </c>
      <c r="M111">
        <f>((BE111-AR111/2)*Y111-K111)/(BE111+AR111/2)</f>
        <v>328.40654848207657</v>
      </c>
      <c r="N111">
        <f>AR111*1000</f>
        <v>5.3119268219163294</v>
      </c>
      <c r="O111">
        <f>(AW111-BC111)</f>
        <v>2.3777673575663414</v>
      </c>
      <c r="P111">
        <f>(V111+AV111*J111)</f>
        <v>34.742347717285156</v>
      </c>
      <c r="Q111" s="1">
        <v>3.5</v>
      </c>
      <c r="R111">
        <f>(Q111*AK111+AL111)</f>
        <v>1.9689131230115891</v>
      </c>
      <c r="S111" s="1">
        <v>1</v>
      </c>
      <c r="T111">
        <f>R111*(S111+1)*(S111+1)/(S111*S111+1)</f>
        <v>3.9378262460231781</v>
      </c>
      <c r="U111" s="1">
        <v>34.766555786132812</v>
      </c>
      <c r="V111" s="1">
        <v>34.742347717285156</v>
      </c>
      <c r="W111" s="1">
        <v>34.770133972167969</v>
      </c>
      <c r="X111" s="1">
        <v>399.37832641601562</v>
      </c>
      <c r="Y111" s="1">
        <v>391.95138549804688</v>
      </c>
      <c r="Z111" s="1">
        <v>28.240573883056641</v>
      </c>
      <c r="AA111" s="1">
        <v>32.734756469726562</v>
      </c>
      <c r="AB111" s="1">
        <v>49.365154266357422</v>
      </c>
      <c r="AC111" s="1">
        <v>57.221084594726562</v>
      </c>
      <c r="AD111" s="1">
        <v>400.14279174804688</v>
      </c>
      <c r="AE111" s="1">
        <v>1392.844970703125</v>
      </c>
      <c r="AF111" s="1">
        <v>1487.987548828125</v>
      </c>
      <c r="AG111" s="1">
        <v>97.465560913085938</v>
      </c>
      <c r="AH111" s="1">
        <v>21.33488655090332</v>
      </c>
      <c r="AI111" s="1">
        <v>-0.46630460023880005</v>
      </c>
      <c r="AJ111" s="1">
        <v>1</v>
      </c>
      <c r="AK111" s="1">
        <v>-0.21956524252891541</v>
      </c>
      <c r="AL111" s="1">
        <v>2.737391471862793</v>
      </c>
      <c r="AM111" s="1">
        <v>1</v>
      </c>
      <c r="AN111" s="1">
        <v>0</v>
      </c>
      <c r="AO111" s="1">
        <v>0.18999999761581421</v>
      </c>
      <c r="AP111" s="1">
        <v>111115</v>
      </c>
      <c r="AQ111">
        <f>AD111*0.000001/(Q111*0.0001)</f>
        <v>1.143265119280134</v>
      </c>
      <c r="AR111">
        <f>(AA111-Z111)/(1000-AA111)*AQ111</f>
        <v>5.3119268219163291E-3</v>
      </c>
      <c r="AS111">
        <f>(V111+273.15)</f>
        <v>307.89234771728513</v>
      </c>
      <c r="AT111">
        <f>(U111+273.15)</f>
        <v>307.91655578613279</v>
      </c>
      <c r="AU111">
        <f>(AE111*AM111+AF111*AN111)*AO111</f>
        <v>264.64054111279256</v>
      </c>
      <c r="AV111">
        <f>((AU111+0.00000010773*(AT111^4-AS111^4))-AR111*44100)/(R111*51.4+0.00000043092*AS111^3)</f>
        <v>0.26972391259668949</v>
      </c>
      <c r="AW111">
        <f>0.61365*EXP(17.502*P111/(240.97+P111))</f>
        <v>5.5682787582415099</v>
      </c>
      <c r="AX111">
        <f>AW111*1000/AG111</f>
        <v>57.130731163666859</v>
      </c>
      <c r="AY111">
        <f>(AX111-AA111)</f>
        <v>24.395974693940296</v>
      </c>
      <c r="AZ111">
        <f>IF(J111,V111,(U111+V111)/2)</f>
        <v>34.754451751708984</v>
      </c>
      <c r="BA111">
        <f>0.61365*EXP(17.502*AZ111/(240.97+AZ111))</f>
        <v>5.5720191414743452</v>
      </c>
      <c r="BB111">
        <f>IF(AY111&lt;&gt;0,(1000-(AX111+AA111)/2)/AY111*AR111,0)</f>
        <v>0.20795428092136298</v>
      </c>
      <c r="BC111">
        <f>AA111*AG111/1000</f>
        <v>3.1905114006751685</v>
      </c>
      <c r="BD111">
        <f>(BA111-BC111)</f>
        <v>2.3815077407991767</v>
      </c>
      <c r="BE111">
        <f>1/(1.6/L111+1.37/T111)</f>
        <v>0.13096563187827209</v>
      </c>
      <c r="BF111">
        <f>M111*AG111*0.001</f>
        <v>32.008328455336148</v>
      </c>
      <c r="BG111">
        <f>M111/Y111</f>
        <v>0.83787571783877024</v>
      </c>
      <c r="BH111">
        <f>(1-AR111*AG111/AW111/L111)*100</f>
        <v>57.650156386212629</v>
      </c>
      <c r="BI111">
        <f>(Y111-K111/(T111/1.35))</f>
        <v>389.75421483272731</v>
      </c>
      <c r="BJ111">
        <f>K111*BH111/100/BI111</f>
        <v>9.4797359848091418E-3</v>
      </c>
    </row>
    <row r="112" spans="1:62">
      <c r="A112" s="1">
        <v>27</v>
      </c>
      <c r="B112" s="1" t="s">
        <v>230</v>
      </c>
      <c r="C112" s="2">
        <v>40732</v>
      </c>
      <c r="D112" s="1" t="s">
        <v>207</v>
      </c>
      <c r="E112" s="1">
        <v>12</v>
      </c>
      <c r="F112" s="1" t="s">
        <v>5</v>
      </c>
      <c r="G112" s="1" t="s">
        <v>31</v>
      </c>
      <c r="H112" s="1">
        <v>0</v>
      </c>
      <c r="I112" s="1">
        <v>6363.5</v>
      </c>
      <c r="J112" s="1">
        <v>0</v>
      </c>
      <c r="K112">
        <f>(X112-Y112*(1000-Z112)/(1000-AA112))*AQ112</f>
        <v>0.8201270137902098</v>
      </c>
      <c r="L112">
        <f>IF(BB112&lt;&gt;0,1/(1/BB112-1/T112),0)</f>
        <v>3.5807744887191892E-2</v>
      </c>
      <c r="M112">
        <f>((BE112-AR112/2)*Y112-K112)/(BE112+AR112/2)</f>
        <v>344.49299034772616</v>
      </c>
      <c r="N112">
        <f>AR112*1000</f>
        <v>1.0140643588124556</v>
      </c>
      <c r="O112">
        <f>(AW112-BC112)</f>
        <v>2.6652233684062603</v>
      </c>
      <c r="P112">
        <f>(V112+AV112*J112)</f>
        <v>34.493881225585938</v>
      </c>
      <c r="Q112" s="1">
        <v>3</v>
      </c>
      <c r="R112">
        <f>(Q112*AK112+AL112)</f>
        <v>2.0786957442760468</v>
      </c>
      <c r="S112" s="1">
        <v>1</v>
      </c>
      <c r="T112">
        <f>R112*(S112+1)*(S112+1)/(S112*S112+1)</f>
        <v>4.1573914885520935</v>
      </c>
      <c r="U112" s="1">
        <v>35.007495880126953</v>
      </c>
      <c r="V112" s="1">
        <v>34.493881225585938</v>
      </c>
      <c r="W112" s="1">
        <v>35.045040130615234</v>
      </c>
      <c r="X112" s="1">
        <v>399.28094482421875</v>
      </c>
      <c r="Y112" s="1">
        <v>398.36312866210938</v>
      </c>
      <c r="Z112" s="1">
        <v>28.263677597045898</v>
      </c>
      <c r="AA112" s="1">
        <v>29.001964569091797</v>
      </c>
      <c r="AB112" s="1">
        <v>48.751270294189453</v>
      </c>
      <c r="AC112" s="1">
        <v>50.02471923828125</v>
      </c>
      <c r="AD112" s="1">
        <v>400.1104736328125</v>
      </c>
      <c r="AE112" s="1">
        <v>0.95888745784759521</v>
      </c>
      <c r="AF112" s="1">
        <v>2.5668585300445557</v>
      </c>
      <c r="AG112" s="1">
        <v>97.46771240234375</v>
      </c>
      <c r="AH112" s="1">
        <v>21.33488655090332</v>
      </c>
      <c r="AI112" s="1">
        <v>-0.46630460023880005</v>
      </c>
      <c r="AJ112" s="1">
        <v>1</v>
      </c>
      <c r="AK112" s="1">
        <v>-0.21956524252891541</v>
      </c>
      <c r="AL112" s="1">
        <v>2.737391471862793</v>
      </c>
      <c r="AM112" s="1">
        <v>1</v>
      </c>
      <c r="AN112" s="1">
        <v>0</v>
      </c>
      <c r="AO112" s="1">
        <v>0.18999999761581421</v>
      </c>
      <c r="AP112" s="1">
        <v>111115</v>
      </c>
      <c r="AQ112">
        <f>AD112*0.000001/(Q112*0.0001)</f>
        <v>1.3337015787760413</v>
      </c>
      <c r="AR112">
        <f>(AA112-Z112)/(1000-AA112)*AQ112</f>
        <v>1.0140643588124555E-3</v>
      </c>
      <c r="AS112">
        <f>(V112+273.15)</f>
        <v>307.64388122558591</v>
      </c>
      <c r="AT112">
        <f>(U112+273.15)</f>
        <v>308.15749588012693</v>
      </c>
      <c r="AU112">
        <f>(AE112*AM112+AF112*AN112)*AO112</f>
        <v>0.18218861470487724</v>
      </c>
      <c r="AV112">
        <f>((AU112+0.00000010773*(AT112^4-AS112^4))-AR112*44100)/(R112*51.4+0.00000043092*AS112^3)</f>
        <v>-0.31892877347005028</v>
      </c>
      <c r="AW112">
        <f>0.61365*EXP(17.502*P112/(240.97+P112))</f>
        <v>5.4919785101294627</v>
      </c>
      <c r="AX112">
        <f>AW112*1000/AG112</f>
        <v>56.346644183652764</v>
      </c>
      <c r="AY112">
        <f>(AX112-AA112)</f>
        <v>27.344679614560967</v>
      </c>
      <c r="AZ112">
        <f>IF(J112,V112,(U112+V112)/2)</f>
        <v>34.750688552856445</v>
      </c>
      <c r="BA112">
        <f>0.61365*EXP(17.502*AZ112/(240.97+AZ112))</f>
        <v>5.5708560055867764</v>
      </c>
      <c r="BB112">
        <f>IF(AY112&lt;&gt;0,(1000-(AX112+AA112)/2)/AY112*AR112,0)</f>
        <v>3.5501965332602366E-2</v>
      </c>
      <c r="BC112">
        <f>AA112*AG112/1000</f>
        <v>2.8267551417232024</v>
      </c>
      <c r="BD112">
        <f>(BA112-BC112)</f>
        <v>2.744100863863574</v>
      </c>
      <c r="BE112">
        <f>1/(1.6/L112+1.37/T112)</f>
        <v>2.2215999591697396E-2</v>
      </c>
      <c r="BF112">
        <f>M112*AG112*0.001</f>
        <v>33.576943707835554</v>
      </c>
      <c r="BG112">
        <f>M112/Y112</f>
        <v>0.86477127415053578</v>
      </c>
      <c r="BH112">
        <f>(1-AR112*AG112/AW112/L112)*100</f>
        <v>49.740230543525122</v>
      </c>
      <c r="BI112">
        <f>(Y112-K112/(T112/1.35))</f>
        <v>398.09681468334037</v>
      </c>
      <c r="BJ112">
        <f>K112*BH112/100/BI112</f>
        <v>1.0247081924869509E-3</v>
      </c>
    </row>
    <row r="113" spans="1:62">
      <c r="A113" s="1">
        <v>17</v>
      </c>
      <c r="B113" s="1" t="s">
        <v>100</v>
      </c>
      <c r="C113" s="2">
        <v>40731</v>
      </c>
      <c r="D113" s="1" t="s">
        <v>101</v>
      </c>
      <c r="E113" s="1">
        <v>19</v>
      </c>
      <c r="F113" s="1" t="s">
        <v>2</v>
      </c>
      <c r="G113" s="1" t="s">
        <v>3</v>
      </c>
      <c r="H113" s="1">
        <v>0</v>
      </c>
      <c r="I113" s="1">
        <v>4700</v>
      </c>
      <c r="J113" s="1">
        <v>0</v>
      </c>
      <c r="K113">
        <f>(X113-Y113*(1000-Z113)/(1000-AA113))*AQ113</f>
        <v>11.258542732367026</v>
      </c>
      <c r="L113">
        <f>IF(BB113&lt;&gt;0,1/(1/BB113-1/T113),0)</f>
        <v>0.40831537395724127</v>
      </c>
      <c r="M113">
        <f>((BE113-AR113/2)*Y113-K113)/(BE113+AR113/2)</f>
        <v>327.95876315479887</v>
      </c>
      <c r="N113">
        <f>AR113*1000</f>
        <v>11.220462354534266</v>
      </c>
      <c r="O113">
        <f>(AW113-BC113)</f>
        <v>2.7927456283733871</v>
      </c>
      <c r="P113">
        <f>(V113+AV113*J113)</f>
        <v>35.736713409423828</v>
      </c>
      <c r="Q113" s="1">
        <v>2</v>
      </c>
      <c r="R113">
        <f>(Q113*AK113+AL113)</f>
        <v>2.2982609868049622</v>
      </c>
      <c r="S113" s="1">
        <v>1</v>
      </c>
      <c r="T113">
        <f>R113*(S113+1)*(S113+1)/(S113*S113+1)</f>
        <v>4.5965219736099243</v>
      </c>
      <c r="U113" s="1">
        <v>35.356861114501953</v>
      </c>
      <c r="V113" s="1">
        <v>35.736713409423828</v>
      </c>
      <c r="W113" s="1">
        <v>35.305931091308594</v>
      </c>
      <c r="X113" s="1">
        <v>400.30343627929688</v>
      </c>
      <c r="Y113" s="1">
        <v>392.47402954101562</v>
      </c>
      <c r="Z113" s="1">
        <v>26.15745735168457</v>
      </c>
      <c r="AA113" s="1">
        <v>31.589262008666992</v>
      </c>
      <c r="AB113" s="1">
        <v>44.416690826416016</v>
      </c>
      <c r="AC113" s="1">
        <v>53.640174865722656</v>
      </c>
      <c r="AD113" s="1">
        <v>400.088623046875</v>
      </c>
      <c r="AE113" s="1">
        <v>1356.26953125</v>
      </c>
      <c r="AF113" s="1">
        <v>1446.0877685546875</v>
      </c>
      <c r="AG113" s="1">
        <v>97.823966979980469</v>
      </c>
      <c r="AH113" s="1">
        <v>17.517326354980469</v>
      </c>
      <c r="AI113" s="1">
        <v>-0.77218002080917358</v>
      </c>
      <c r="AJ113" s="1">
        <v>1</v>
      </c>
      <c r="AK113" s="1">
        <v>-0.21956524252891541</v>
      </c>
      <c r="AL113" s="1">
        <v>2.737391471862793</v>
      </c>
      <c r="AM113" s="1">
        <v>1</v>
      </c>
      <c r="AN113" s="1">
        <v>0</v>
      </c>
      <c r="AO113" s="1">
        <v>0.18999999761581421</v>
      </c>
      <c r="AP113" s="1">
        <v>111115</v>
      </c>
      <c r="AQ113">
        <f>AD113*0.000001/(Q113*0.0001)</f>
        <v>2.0004431152343747</v>
      </c>
      <c r="AR113">
        <f>(AA113-Z113)/(1000-AA113)*AQ113</f>
        <v>1.1220462354534267E-2</v>
      </c>
      <c r="AS113">
        <f>(V113+273.15)</f>
        <v>308.88671340942381</v>
      </c>
      <c r="AT113">
        <f>(U113+273.15)</f>
        <v>308.50686111450193</v>
      </c>
      <c r="AU113">
        <f>(AE113*AM113+AF113*AN113)*AO113</f>
        <v>257.69120770390145</v>
      </c>
      <c r="AV113">
        <f>((AU113+0.00000010773*(AT113^4-AS113^4))-AR113*44100)/(R113*51.4+0.00000043092*AS113^3)</f>
        <v>-1.8493134725934663</v>
      </c>
      <c r="AW113">
        <f>0.61365*EXP(17.502*P113/(240.97+P113))</f>
        <v>5.8829325520311784</v>
      </c>
      <c r="AX113">
        <f>AW113*1000/AG113</f>
        <v>60.137947106920251</v>
      </c>
      <c r="AY113">
        <f>(AX113-AA113)</f>
        <v>28.548685098253259</v>
      </c>
      <c r="AZ113">
        <f>IF(J113,V113,(U113+V113)/2)</f>
        <v>35.546787261962891</v>
      </c>
      <c r="BA113">
        <f>0.61365*EXP(17.502*AZ113/(240.97+AZ113))</f>
        <v>5.8216669348191514</v>
      </c>
      <c r="BB113">
        <f>IF(AY113&lt;&gt;0,(1000-(AX113+AA113)/2)/AY113*AR113,0)</f>
        <v>0.37500331343825466</v>
      </c>
      <c r="BC113">
        <f>AA113*AG113/1000</f>
        <v>3.0901869236577912</v>
      </c>
      <c r="BD113">
        <f>(BA113-BC113)</f>
        <v>2.7314800111613602</v>
      </c>
      <c r="BE113">
        <f>1/(1.6/L113+1.37/T113)</f>
        <v>0.23715839837783789</v>
      </c>
      <c r="BF113">
        <f>M113*AG113*0.001</f>
        <v>32.082227217650285</v>
      </c>
      <c r="BG113">
        <f>M113/Y113</f>
        <v>0.83561901799804417</v>
      </c>
      <c r="BH113">
        <f>(1-AR113*AG113/AW113/L113)*100</f>
        <v>54.305237767800094</v>
      </c>
      <c r="BI113">
        <f>(Y113-K113/(T113/1.35))</f>
        <v>389.16739187541589</v>
      </c>
      <c r="BJ113">
        <f>K113*BH113/100/BI113</f>
        <v>1.5710407725934444E-2</v>
      </c>
    </row>
    <row r="114" spans="1:62">
      <c r="A114" s="1">
        <v>18</v>
      </c>
      <c r="B114" s="1" t="s">
        <v>102</v>
      </c>
      <c r="C114" s="2">
        <v>40731</v>
      </c>
      <c r="D114" s="1" t="s">
        <v>101</v>
      </c>
      <c r="E114" s="1">
        <v>19</v>
      </c>
      <c r="F114" s="1" t="s">
        <v>5</v>
      </c>
      <c r="G114" s="1" t="s">
        <v>3</v>
      </c>
      <c r="H114" s="1">
        <v>0</v>
      </c>
      <c r="I114" s="1">
        <v>4791</v>
      </c>
      <c r="J114" s="1">
        <v>0</v>
      </c>
      <c r="K114">
        <f>(X114-Y114*(1000-Z114)/(1000-AA114))*AQ114</f>
        <v>-0.35657160629202317</v>
      </c>
      <c r="L114">
        <f>IF(BB114&lt;&gt;0,1/(1/BB114-1/T114),0)</f>
        <v>2.0660816548694269E-2</v>
      </c>
      <c r="M114">
        <f>((BE114-AR114/2)*Y114-K114)/(BE114+AR114/2)</f>
        <v>408.59439767669772</v>
      </c>
      <c r="N114">
        <f>AR114*1000</f>
        <v>0.60748596417332978</v>
      </c>
      <c r="O114">
        <f>(AW114-BC114)</f>
        <v>2.7754388872765392</v>
      </c>
      <c r="P114">
        <f>(V114+AV114*J114)</f>
        <v>34.096504211425781</v>
      </c>
      <c r="Q114" s="1">
        <v>4.5</v>
      </c>
      <c r="R114">
        <f>(Q114*AK114+AL114)</f>
        <v>1.7493478804826736</v>
      </c>
      <c r="S114" s="1">
        <v>1</v>
      </c>
      <c r="T114">
        <f>R114*(S114+1)*(S114+1)/(S114*S114+1)</f>
        <v>3.4986957609653473</v>
      </c>
      <c r="U114" s="1">
        <v>35.452335357666016</v>
      </c>
      <c r="V114" s="1">
        <v>34.096504211425781</v>
      </c>
      <c r="W114" s="1">
        <v>35.445426940917969</v>
      </c>
      <c r="X114" s="1">
        <v>399.8287353515625</v>
      </c>
      <c r="Y114" s="1">
        <v>399.95651245117188</v>
      </c>
      <c r="Z114" s="1">
        <v>25.876499176025391</v>
      </c>
      <c r="AA114" s="1">
        <v>26.541641235351562</v>
      </c>
      <c r="AB114" s="1">
        <v>43.708446502685547</v>
      </c>
      <c r="AC114" s="1">
        <v>44.831947326660156</v>
      </c>
      <c r="AD114" s="1">
        <v>400.08450317382812</v>
      </c>
      <c r="AE114" s="1">
        <v>27.294946670532227</v>
      </c>
      <c r="AF114" s="1">
        <v>38.724384307861328</v>
      </c>
      <c r="AG114" s="1">
        <v>97.823646545410156</v>
      </c>
      <c r="AH114" s="1">
        <v>17.517326354980469</v>
      </c>
      <c r="AI114" s="1">
        <v>-0.77218002080917358</v>
      </c>
      <c r="AJ114" s="1">
        <v>1</v>
      </c>
      <c r="AK114" s="1">
        <v>-0.21956524252891541</v>
      </c>
      <c r="AL114" s="1">
        <v>2.737391471862793</v>
      </c>
      <c r="AM114" s="1">
        <v>1</v>
      </c>
      <c r="AN114" s="1">
        <v>0</v>
      </c>
      <c r="AO114" s="1">
        <v>0.18999999761581421</v>
      </c>
      <c r="AP114" s="1">
        <v>111115</v>
      </c>
      <c r="AQ114">
        <f>AD114*0.000001/(Q114*0.0001)</f>
        <v>0.88907667371961796</v>
      </c>
      <c r="AR114">
        <f>(AA114-Z114)/(1000-AA114)*AQ114</f>
        <v>6.0748596417332977E-4</v>
      </c>
      <c r="AS114">
        <f>(V114+273.15)</f>
        <v>307.24650421142576</v>
      </c>
      <c r="AT114">
        <f>(U114+273.15)</f>
        <v>308.60233535766599</v>
      </c>
      <c r="AU114">
        <f>(AE114*AM114+AF114*AN114)*AO114</f>
        <v>5.186039802324899</v>
      </c>
      <c r="AV114">
        <f>((AU114+0.00000010773*(AT114^4-AS114^4))-AR114*44100)/(R114*51.4+0.00000043092*AS114^3)</f>
        <v>-4.4385616333316107E-2</v>
      </c>
      <c r="AW114">
        <f>0.61365*EXP(17.502*P114/(240.97+P114))</f>
        <v>5.3718390182186537</v>
      </c>
      <c r="AX114">
        <f>AW114*1000/AG114</f>
        <v>54.913502081779619</v>
      </c>
      <c r="AY114">
        <f>(AX114-AA114)</f>
        <v>28.371860846428056</v>
      </c>
      <c r="AZ114">
        <f>IF(J114,V114,(U114+V114)/2)</f>
        <v>34.774419784545898</v>
      </c>
      <c r="BA114">
        <f>0.61365*EXP(17.502*AZ114/(240.97+AZ114))</f>
        <v>5.5781944273990769</v>
      </c>
      <c r="BB114">
        <f>IF(AY114&lt;&gt;0,(1000-(AX114+AA114)/2)/AY114*AR114,0)</f>
        <v>2.0539524678701283E-2</v>
      </c>
      <c r="BC114">
        <f>AA114*AG114/1000</f>
        <v>2.5964001309421145</v>
      </c>
      <c r="BD114">
        <f>(BA114-BC114)</f>
        <v>2.9817942964569624</v>
      </c>
      <c r="BE114">
        <f>1/(1.6/L114+1.37/T114)</f>
        <v>1.2848045416595729E-2</v>
      </c>
      <c r="BF114">
        <f>M114*AG114*0.001</f>
        <v>39.970193938760033</v>
      </c>
      <c r="BG114">
        <f>M114/Y114</f>
        <v>1.0215970610719345</v>
      </c>
      <c r="BH114">
        <f>(1-AR114*AG114/AW114/L114)*100</f>
        <v>46.456146336654768</v>
      </c>
      <c r="BI114">
        <f>(Y114-K114/(T114/1.35))</f>
        <v>400.09409848361997</v>
      </c>
      <c r="BJ114">
        <f>K114*BH114/100/BI114</f>
        <v>-4.1402616994802924E-4</v>
      </c>
    </row>
    <row r="115" spans="1:62">
      <c r="A115" s="1">
        <v>6</v>
      </c>
      <c r="B115" s="1" t="s">
        <v>111</v>
      </c>
      <c r="C115" s="2">
        <v>40731</v>
      </c>
      <c r="D115" s="1" t="s">
        <v>101</v>
      </c>
      <c r="E115" s="1">
        <v>28</v>
      </c>
      <c r="F115" s="1" t="s">
        <v>2</v>
      </c>
      <c r="G115" s="1" t="s">
        <v>52</v>
      </c>
      <c r="H115" s="1">
        <v>0</v>
      </c>
      <c r="I115" s="1">
        <v>2278</v>
      </c>
      <c r="J115" s="1">
        <v>0</v>
      </c>
      <c r="K115">
        <f>(X115-Y115*(1000-Z115)/(1000-AA115))*AQ115</f>
        <v>7.5774978536722406</v>
      </c>
      <c r="L115">
        <f>IF(BB115&lt;&gt;0,1/(1/BB115-1/T115),0)</f>
        <v>0.23213553304254581</v>
      </c>
      <c r="M115">
        <f>((BE115-AR115/2)*Y115-K115)/(BE115+AR115/2)</f>
        <v>327.59522104247611</v>
      </c>
      <c r="N115">
        <f>AR115*1000</f>
        <v>5.6412714557184067</v>
      </c>
      <c r="O115">
        <f>(AW115-BC115)</f>
        <v>2.3961643518050968</v>
      </c>
      <c r="P115">
        <f>(V115+AV115*J115)</f>
        <v>32.563327789306641</v>
      </c>
      <c r="Q115" s="1">
        <v>1.5</v>
      </c>
      <c r="R115">
        <f>(Q115*AK115+AL115)</f>
        <v>2.4080436080694199</v>
      </c>
      <c r="S115" s="1">
        <v>1</v>
      </c>
      <c r="T115">
        <f>R115*(S115+1)*(S115+1)/(S115*S115+1)</f>
        <v>4.8160872161388397</v>
      </c>
      <c r="U115" s="1">
        <v>32.880855560302734</v>
      </c>
      <c r="V115" s="1">
        <v>32.563327789306641</v>
      </c>
      <c r="W115" s="1">
        <v>32.907047271728516</v>
      </c>
      <c r="X115" s="1">
        <v>400.31198120117188</v>
      </c>
      <c r="Y115" s="1">
        <v>396.6400146484375</v>
      </c>
      <c r="Z115" s="1">
        <v>23.847488403320312</v>
      </c>
      <c r="AA115" s="1">
        <v>25.903308868408203</v>
      </c>
      <c r="AB115" s="1">
        <v>46.474018096923828</v>
      </c>
      <c r="AC115" s="1">
        <v>50.480400085449219</v>
      </c>
      <c r="AD115" s="1">
        <v>400.9453125</v>
      </c>
      <c r="AE115" s="1">
        <v>186.29269409179688</v>
      </c>
      <c r="AF115" s="1">
        <v>372.07583618164062</v>
      </c>
      <c r="AG115" s="1">
        <v>97.798332214355469</v>
      </c>
      <c r="AH115" s="1">
        <v>16.154838562011719</v>
      </c>
      <c r="AI115" s="1">
        <v>-0.65420287847518921</v>
      </c>
      <c r="AJ115" s="1">
        <v>1</v>
      </c>
      <c r="AK115" s="1">
        <v>-0.21956524252891541</v>
      </c>
      <c r="AL115" s="1">
        <v>2.737391471862793</v>
      </c>
      <c r="AM115" s="1">
        <v>1</v>
      </c>
      <c r="AN115" s="1">
        <v>0</v>
      </c>
      <c r="AO115" s="1">
        <v>0.18999999761581421</v>
      </c>
      <c r="AP115" s="1">
        <v>111115</v>
      </c>
      <c r="AQ115">
        <f>AD115*0.000001/(Q115*0.0001)</f>
        <v>2.6729687499999999</v>
      </c>
      <c r="AR115">
        <f>(AA115-Z115)/(1000-AA115)*AQ115</f>
        <v>5.6412714557184064E-3</v>
      </c>
      <c r="AS115">
        <f>(V115+273.15)</f>
        <v>305.71332778930662</v>
      </c>
      <c r="AT115">
        <f>(U115+273.15)</f>
        <v>306.03085556030271</v>
      </c>
      <c r="AU115">
        <f>(AE115*AM115+AF115*AN115)*AO115</f>
        <v>35.395611433285012</v>
      </c>
      <c r="AV115">
        <f>((AU115+0.00000010773*(AT115^4-AS115^4))-AR115*44100)/(R115*51.4+0.00000043092*AS115^3)</f>
        <v>-1.539241618778016</v>
      </c>
      <c r="AW115">
        <f>0.61365*EXP(17.502*P115/(240.97+P115))</f>
        <v>4.9294647579687423</v>
      </c>
      <c r="AX115">
        <f>AW115*1000/AG115</f>
        <v>50.404384679733468</v>
      </c>
      <c r="AY115">
        <f>(AX115-AA115)</f>
        <v>24.501075811325265</v>
      </c>
      <c r="AZ115">
        <f>IF(J115,V115,(U115+V115)/2)</f>
        <v>32.722091674804688</v>
      </c>
      <c r="BA115">
        <f>0.61365*EXP(17.502*AZ115/(240.97+AZ115))</f>
        <v>4.973751450642931</v>
      </c>
      <c r="BB115">
        <f>IF(AY115&lt;&gt;0,(1000-(AX115+AA115)/2)/AY115*AR115,0)</f>
        <v>0.22146110198466801</v>
      </c>
      <c r="BC115">
        <f>AA115*AG115/1000</f>
        <v>2.5333004061636455</v>
      </c>
      <c r="BD115">
        <f>(BA115-BC115)</f>
        <v>2.4404510444792855</v>
      </c>
      <c r="BE115">
        <f>1/(1.6/L115+1.37/T115)</f>
        <v>0.13933420801776333</v>
      </c>
      <c r="BF115">
        <f>M115*AG115*0.001</f>
        <v>32.038266259347296</v>
      </c>
      <c r="BG115">
        <f>M115/Y115</f>
        <v>0.82592579907208974</v>
      </c>
      <c r="BH115">
        <f>(1-AR115*AG115/AW115/L115)*100</f>
        <v>51.786677834729147</v>
      </c>
      <c r="BI115">
        <f>(Y115-K115/(T115/1.35))</f>
        <v>394.51596214619508</v>
      </c>
      <c r="BJ115">
        <f>K115*BH115/100/BI115</f>
        <v>9.9467062880477311E-3</v>
      </c>
    </row>
    <row r="116" spans="1:62">
      <c r="A116" s="1">
        <v>7</v>
      </c>
      <c r="B116" s="1" t="s">
        <v>112</v>
      </c>
      <c r="C116" s="2">
        <v>40731</v>
      </c>
      <c r="D116" s="1" t="s">
        <v>101</v>
      </c>
      <c r="E116" s="1">
        <v>28</v>
      </c>
      <c r="F116" s="1" t="s">
        <v>5</v>
      </c>
      <c r="G116" s="1" t="s">
        <v>52</v>
      </c>
      <c r="H116" s="1">
        <v>0</v>
      </c>
      <c r="I116" s="1">
        <v>2353.5</v>
      </c>
      <c r="J116" s="1">
        <v>0</v>
      </c>
      <c r="K116">
        <f>(X116-Y116*(1000-Z116)/(1000-AA116))*AQ116</f>
        <v>-1.2733864662820666</v>
      </c>
      <c r="L116">
        <f>IF(BB116&lt;&gt;0,1/(1/BB116-1/T116),0)</f>
        <v>6.4316725230895377E-2</v>
      </c>
      <c r="M116">
        <f>((BE116-AR116/2)*Y116-K116)/(BE116+AR116/2)</f>
        <v>417.08213625669356</v>
      </c>
      <c r="N116">
        <f>AR116*1000</f>
        <v>1.5156938179094921</v>
      </c>
      <c r="O116">
        <f>(AW116-BC116)</f>
        <v>2.2526709470590087</v>
      </c>
      <c r="P116">
        <f>(V116+AV116*J116)</f>
        <v>31.550136566162109</v>
      </c>
      <c r="Q116" s="1">
        <v>2</v>
      </c>
      <c r="R116">
        <f>(Q116*AK116+AL116)</f>
        <v>2.2982609868049622</v>
      </c>
      <c r="S116" s="1">
        <v>1</v>
      </c>
      <c r="T116">
        <f>R116*(S116+1)*(S116+1)/(S116*S116+1)</f>
        <v>4.5965219736099243</v>
      </c>
      <c r="U116" s="1">
        <v>32.774215698242188</v>
      </c>
      <c r="V116" s="1">
        <v>31.550136566162109</v>
      </c>
      <c r="W116" s="1">
        <v>32.821353912353516</v>
      </c>
      <c r="X116" s="1">
        <v>400.29327392578125</v>
      </c>
      <c r="Y116" s="1">
        <v>400.62554931640625</v>
      </c>
      <c r="Z116" s="1">
        <v>23.824846267700195</v>
      </c>
      <c r="AA116" s="1">
        <v>24.562292098999023</v>
      </c>
      <c r="AB116" s="1">
        <v>46.709568023681641</v>
      </c>
      <c r="AC116" s="1">
        <v>48.155361175537109</v>
      </c>
      <c r="AD116" s="1">
        <v>400.96908569335938</v>
      </c>
      <c r="AE116" s="1">
        <v>2.8754575252532959</v>
      </c>
      <c r="AF116" s="1">
        <v>4.8365063667297363</v>
      </c>
      <c r="AG116" s="1">
        <v>97.798927307128906</v>
      </c>
      <c r="AH116" s="1">
        <v>16.154838562011719</v>
      </c>
      <c r="AI116" s="1">
        <v>-0.65420287847518921</v>
      </c>
      <c r="AJ116" s="1">
        <v>1</v>
      </c>
      <c r="AK116" s="1">
        <v>-0.21956524252891541</v>
      </c>
      <c r="AL116" s="1">
        <v>2.737391471862793</v>
      </c>
      <c r="AM116" s="1">
        <v>1</v>
      </c>
      <c r="AN116" s="1">
        <v>0</v>
      </c>
      <c r="AO116" s="1">
        <v>0.18999999761581421</v>
      </c>
      <c r="AP116" s="1">
        <v>111115</v>
      </c>
      <c r="AQ116">
        <f>AD116*0.000001/(Q116*0.0001)</f>
        <v>2.0048454284667967</v>
      </c>
      <c r="AR116">
        <f>(AA116-Z116)/(1000-AA116)*AQ116</f>
        <v>1.5156938179094921E-3</v>
      </c>
      <c r="AS116">
        <f>(V116+273.15)</f>
        <v>304.70013656616209</v>
      </c>
      <c r="AT116">
        <f>(U116+273.15)</f>
        <v>305.92421569824216</v>
      </c>
      <c r="AU116">
        <f>(AE116*AM116+AF116*AN116)*AO116</f>
        <v>0.54633692294250125</v>
      </c>
      <c r="AV116">
        <f>((AU116+0.00000010773*(AT116^4-AS116^4))-AR116*44100)/(R116*51.4+0.00000043092*AS116^3)</f>
        <v>-0.39351856320751538</v>
      </c>
      <c r="AW116">
        <f>0.61365*EXP(17.502*P116/(240.97+P116))</f>
        <v>4.6548367665454808</v>
      </c>
      <c r="AX116">
        <f>AW116*1000/AG116</f>
        <v>47.595990004342035</v>
      </c>
      <c r="AY116">
        <f>(AX116-AA116)</f>
        <v>23.033697905343011</v>
      </c>
      <c r="AZ116">
        <f>IF(J116,V116,(U116+V116)/2)</f>
        <v>32.162176132202148</v>
      </c>
      <c r="BA116">
        <f>0.61365*EXP(17.502*AZ116/(240.97+AZ116))</f>
        <v>4.8190904898386604</v>
      </c>
      <c r="BB116">
        <f>IF(AY116&lt;&gt;0,(1000-(AX116+AA116)/2)/AY116*AR116,0)</f>
        <v>6.3429193734588649E-2</v>
      </c>
      <c r="BC116">
        <f>AA116*AG116/1000</f>
        <v>2.4021658194864721</v>
      </c>
      <c r="BD116">
        <f>(BA116-BC116)</f>
        <v>2.4169246703521883</v>
      </c>
      <c r="BE116">
        <f>1/(1.6/L116+1.37/T116)</f>
        <v>3.9722041193223499E-2</v>
      </c>
      <c r="BF116">
        <f>M116*AG116*0.001</f>
        <v>40.790185524870409</v>
      </c>
      <c r="BG116">
        <f>M116/Y116</f>
        <v>1.0410772277713378</v>
      </c>
      <c r="BH116">
        <f>(1-AR116*AG116/AW116/L116)*100</f>
        <v>50.487233730571177</v>
      </c>
      <c r="BI116">
        <f>(Y116-K116/(T116/1.35))</f>
        <v>400.99954333609122</v>
      </c>
      <c r="BJ116">
        <f>K116*BH116/100/BI116</f>
        <v>-1.6032377398157128E-3</v>
      </c>
    </row>
    <row r="117" spans="1:62">
      <c r="A117" s="1">
        <v>4</v>
      </c>
      <c r="B117" s="1" t="s">
        <v>115</v>
      </c>
      <c r="C117" s="2">
        <v>40731</v>
      </c>
      <c r="D117" s="1" t="s">
        <v>101</v>
      </c>
      <c r="E117" s="1">
        <v>23</v>
      </c>
      <c r="F117" s="1" t="s">
        <v>2</v>
      </c>
      <c r="G117" s="1" t="s">
        <v>19</v>
      </c>
      <c r="H117" s="1">
        <v>0</v>
      </c>
      <c r="I117" s="1">
        <v>1012</v>
      </c>
      <c r="J117" s="1">
        <v>0</v>
      </c>
      <c r="K117">
        <f>(X117-Y117*(1000-Z117)/(1000-AA117))*AQ117</f>
        <v>10.687781708005664</v>
      </c>
      <c r="L117">
        <f>IF(BB117&lt;&gt;0,1/(1/BB117-1/T117),0)</f>
        <v>0.53761311820795743</v>
      </c>
      <c r="M117">
        <f>((BE117-AR117/2)*Y117-K117)/(BE117+AR117/2)</f>
        <v>345.89345701631839</v>
      </c>
      <c r="N117">
        <f>AR117*1000</f>
        <v>11.176152697590455</v>
      </c>
      <c r="O117">
        <f>(AW117-BC117)</f>
        <v>2.1740750597217193</v>
      </c>
      <c r="P117">
        <f>(V117+AV117*J117)</f>
        <v>32.058673858642578</v>
      </c>
      <c r="Q117" s="1">
        <v>1.5</v>
      </c>
      <c r="R117">
        <f>(Q117*AK117+AL117)</f>
        <v>2.4080436080694199</v>
      </c>
      <c r="S117" s="1">
        <v>1</v>
      </c>
      <c r="T117">
        <f>R117*(S117+1)*(S117+1)/(S117*S117+1)</f>
        <v>4.8160872161388397</v>
      </c>
      <c r="U117" s="1">
        <v>32.094223022460938</v>
      </c>
      <c r="V117" s="1">
        <v>32.058673858642578</v>
      </c>
      <c r="W117" s="1">
        <v>32.076976776123047</v>
      </c>
      <c r="X117" s="1">
        <v>399.8736572265625</v>
      </c>
      <c r="Y117" s="1">
        <v>394.22711181640625</v>
      </c>
      <c r="Z117" s="1">
        <v>22.693155288696289</v>
      </c>
      <c r="AA117" s="1">
        <v>26.762248992919922</v>
      </c>
      <c r="AB117" s="1">
        <v>46.223335266113281</v>
      </c>
      <c r="AC117" s="1">
        <v>54.511615753173828</v>
      </c>
      <c r="AD117" s="1">
        <v>400.9635009765625</v>
      </c>
      <c r="AE117" s="1">
        <v>533.30584716796875</v>
      </c>
      <c r="AF117" s="1">
        <v>967.83447265625</v>
      </c>
      <c r="AG117" s="1">
        <v>97.782852172851562</v>
      </c>
      <c r="AH117" s="1">
        <v>16.154838562011719</v>
      </c>
      <c r="AI117" s="1">
        <v>-0.65420287847518921</v>
      </c>
      <c r="AJ117" s="1">
        <v>0</v>
      </c>
      <c r="AK117" s="1">
        <v>-0.21956524252891541</v>
      </c>
      <c r="AL117" s="1">
        <v>2.737391471862793</v>
      </c>
      <c r="AM117" s="1">
        <v>1</v>
      </c>
      <c r="AN117" s="1">
        <v>0</v>
      </c>
      <c r="AO117" s="1">
        <v>0.18999999761581421</v>
      </c>
      <c r="AP117" s="1">
        <v>111115</v>
      </c>
      <c r="AQ117">
        <f>AD117*0.000001/(Q117*0.0001)</f>
        <v>2.6730900065104164</v>
      </c>
      <c r="AR117">
        <f>(AA117-Z117)/(1000-AA117)*AQ117</f>
        <v>1.1176152697590454E-2</v>
      </c>
      <c r="AS117">
        <f>(V117+273.15)</f>
        <v>305.20867385864256</v>
      </c>
      <c r="AT117">
        <f>(U117+273.15)</f>
        <v>305.24422302246091</v>
      </c>
      <c r="AU117">
        <f>(AE117*AM117+AF117*AN117)*AO117</f>
        <v>101.32810969041384</v>
      </c>
      <c r="AV117">
        <f>((AU117+0.00000010773*(AT117^4-AS117^4))-AR117*44100)/(R117*51.4+0.00000043092*AS117^3)</f>
        <v>-2.8752431535121334</v>
      </c>
      <c r="AW117">
        <f>0.61365*EXP(17.502*P117/(240.97+P117))</f>
        <v>4.7909640968094536</v>
      </c>
      <c r="AX117">
        <f>AW117*1000/AG117</f>
        <v>48.99595369073942</v>
      </c>
      <c r="AY117">
        <f>(AX117-AA117)</f>
        <v>22.233704697819498</v>
      </c>
      <c r="AZ117">
        <f>IF(J117,V117,(U117+V117)/2)</f>
        <v>32.076448440551758</v>
      </c>
      <c r="BA117">
        <f>0.61365*EXP(17.502*AZ117/(240.97+AZ117))</f>
        <v>4.7957840913624539</v>
      </c>
      <c r="BB117">
        <f>IF(AY117&lt;&gt;0,(1000-(AX117+AA117)/2)/AY117*AR117,0)</f>
        <v>0.48362655810577582</v>
      </c>
      <c r="BC117">
        <f>AA117*AG117/1000</f>
        <v>2.6168890370877342</v>
      </c>
      <c r="BD117">
        <f>(BA117-BC117)</f>
        <v>2.1788950542747196</v>
      </c>
      <c r="BE117">
        <f>1/(1.6/L117+1.37/T117)</f>
        <v>0.30669379369858307</v>
      </c>
      <c r="BF117">
        <f>M117*AG117*0.001</f>
        <v>33.822448774983251</v>
      </c>
      <c r="BG117">
        <f>M117/Y117</f>
        <v>0.87739642112032845</v>
      </c>
      <c r="BH117">
        <f>(1-AR117*AG117/AW117/L117)*100</f>
        <v>57.571052959176782</v>
      </c>
      <c r="BI117">
        <f>(Y117-K117/(T117/1.35))</f>
        <v>391.23121397272575</v>
      </c>
      <c r="BJ117">
        <f>K117*BH117/100/BI117</f>
        <v>1.5727447727895513E-2</v>
      </c>
    </row>
    <row r="118" spans="1:62">
      <c r="A118" s="1">
        <v>5</v>
      </c>
      <c r="B118" s="1" t="s">
        <v>116</v>
      </c>
      <c r="C118" s="2">
        <v>40731</v>
      </c>
      <c r="D118" s="1" t="s">
        <v>101</v>
      </c>
      <c r="E118" s="1">
        <v>23</v>
      </c>
      <c r="F118" s="1" t="s">
        <v>5</v>
      </c>
      <c r="G118" s="1" t="s">
        <v>19</v>
      </c>
      <c r="H118" s="1">
        <v>0</v>
      </c>
      <c r="I118" s="1">
        <v>1144</v>
      </c>
      <c r="J118" s="1">
        <v>0</v>
      </c>
      <c r="K118">
        <f>(X118-Y118*(1000-Z118)/(1000-AA118))*AQ118</f>
        <v>-0.32364894223461732</v>
      </c>
      <c r="L118">
        <f>IF(BB118&lt;&gt;0,1/(1/BB118-1/T118),0)</f>
        <v>2.2639586321326833E-2</v>
      </c>
      <c r="M118">
        <f>((BE118-AR118/2)*Y118-K118)/(BE118+AR118/2)</f>
        <v>408.42225599872017</v>
      </c>
      <c r="N118">
        <f>AR118*1000</f>
        <v>0.52056373720021587</v>
      </c>
      <c r="O118">
        <f>(AW118-BC118)</f>
        <v>2.1864219794524486</v>
      </c>
      <c r="P118">
        <f>(V118+AV118*J118)</f>
        <v>30.907194137573242</v>
      </c>
      <c r="Q118" s="1">
        <v>5.5</v>
      </c>
      <c r="R118">
        <f>(Q118*AK118+AL118)</f>
        <v>1.5297826379537582</v>
      </c>
      <c r="S118" s="1">
        <v>1</v>
      </c>
      <c r="T118">
        <f>R118*(S118+1)*(S118+1)/(S118*S118+1)</f>
        <v>3.0595652759075165</v>
      </c>
      <c r="U118" s="1">
        <v>32.208595275878906</v>
      </c>
      <c r="V118" s="1">
        <v>30.907194137573242</v>
      </c>
      <c r="W118" s="1">
        <v>32.226547241210938</v>
      </c>
      <c r="X118" s="1">
        <v>400.21810913085938</v>
      </c>
      <c r="Y118" s="1">
        <v>400.37615966796875</v>
      </c>
      <c r="Z118" s="1">
        <v>22.835531234741211</v>
      </c>
      <c r="AA118" s="1">
        <v>23.532752990722656</v>
      </c>
      <c r="AB118" s="1">
        <v>46.214332580566406</v>
      </c>
      <c r="AC118" s="1">
        <v>47.625362396240234</v>
      </c>
      <c r="AD118" s="1">
        <v>400.9805908203125</v>
      </c>
      <c r="AE118" s="1">
        <v>36.847774505615234</v>
      </c>
      <c r="AF118" s="1">
        <v>6.0469083786010742</v>
      </c>
      <c r="AG118" s="1">
        <v>97.784523010253906</v>
      </c>
      <c r="AH118" s="1">
        <v>16.154838562011719</v>
      </c>
      <c r="AI118" s="1">
        <v>-0.65420287847518921</v>
      </c>
      <c r="AJ118" s="1">
        <v>1</v>
      </c>
      <c r="AK118" s="1">
        <v>-0.21956524252891541</v>
      </c>
      <c r="AL118" s="1">
        <v>2.737391471862793</v>
      </c>
      <c r="AM118" s="1">
        <v>1</v>
      </c>
      <c r="AN118" s="1">
        <v>0</v>
      </c>
      <c r="AO118" s="1">
        <v>0.18999999761581421</v>
      </c>
      <c r="AP118" s="1">
        <v>111115</v>
      </c>
      <c r="AQ118">
        <f>AD118*0.000001/(Q118*0.0001)</f>
        <v>0.72905561967329535</v>
      </c>
      <c r="AR118">
        <f>(AA118-Z118)/(1000-AA118)*AQ118</f>
        <v>5.2056373720021584E-4</v>
      </c>
      <c r="AS118">
        <f>(V118+273.15)</f>
        <v>304.05719413757322</v>
      </c>
      <c r="AT118">
        <f>(U118+273.15)</f>
        <v>305.35859527587888</v>
      </c>
      <c r="AU118">
        <f>(AE118*AM118+AF118*AN118)*AO118</f>
        <v>7.0010770682149541</v>
      </c>
      <c r="AV118">
        <f>((AU118+0.00000010773*(AT118^4-AS118^4))-AR118*44100)/(R118*51.4+0.00000043092*AS118^3)</f>
        <v>-9.9203995814412926E-4</v>
      </c>
      <c r="AW118">
        <f>0.61365*EXP(17.502*P118/(240.97+P118))</f>
        <v>4.4875610057683897</v>
      </c>
      <c r="AX118">
        <f>AW118*1000/AG118</f>
        <v>45.892344387647256</v>
      </c>
      <c r="AY118">
        <f>(AX118-AA118)</f>
        <v>22.3595913969246</v>
      </c>
      <c r="AZ118">
        <f>IF(J118,V118,(U118+V118)/2)</f>
        <v>31.557894706726074</v>
      </c>
      <c r="BA118">
        <f>0.61365*EXP(17.502*AZ118/(240.97+AZ118))</f>
        <v>4.6568879233705607</v>
      </c>
      <c r="BB118">
        <f>IF(AY118&lt;&gt;0,(1000-(AX118+AA118)/2)/AY118*AR118,0)</f>
        <v>2.2473292745230741E-2</v>
      </c>
      <c r="BC118">
        <f>AA118*AG118/1000</f>
        <v>2.301139026315941</v>
      </c>
      <c r="BD118">
        <f>(BA118-BC118)</f>
        <v>2.3557488970546197</v>
      </c>
      <c r="BE118">
        <f>1/(1.6/L118+1.37/T118)</f>
        <v>1.4060654338887186E-2</v>
      </c>
      <c r="BF118">
        <f>M118*AG118*0.001</f>
        <v>39.937375489606666</v>
      </c>
      <c r="BG118">
        <f>M118/Y118</f>
        <v>1.0200963422433145</v>
      </c>
      <c r="BH118">
        <f>(1-AR118*AG118/AW118/L118)*100</f>
        <v>49.896832733554</v>
      </c>
      <c r="BI118">
        <f>(Y118-K118/(T118/1.35))</f>
        <v>400.5189662540734</v>
      </c>
      <c r="BJ118">
        <f>K118*BH118/100/BI118</f>
        <v>-4.0320330610331347E-4</v>
      </c>
    </row>
    <row r="119" spans="1:62">
      <c r="A119" s="1">
        <v>13</v>
      </c>
      <c r="B119" s="1" t="s">
        <v>117</v>
      </c>
      <c r="C119" s="2">
        <v>40731</v>
      </c>
      <c r="D119" s="1" t="s">
        <v>101</v>
      </c>
      <c r="E119" s="1">
        <v>20</v>
      </c>
      <c r="F119" s="1" t="s">
        <v>2</v>
      </c>
      <c r="G119" s="1" t="s">
        <v>19</v>
      </c>
      <c r="H119" s="1">
        <v>0</v>
      </c>
      <c r="I119" s="1">
        <v>3879</v>
      </c>
      <c r="J119" s="1">
        <v>0</v>
      </c>
      <c r="K119">
        <f>(X119-Y119*(1000-Z119)/(1000-AA119))*AQ119</f>
        <v>8.3087912418991738</v>
      </c>
      <c r="L119">
        <f>IF(BB119&lt;&gt;0,1/(1/BB119-1/T119),0)</f>
        <v>0.47024108204415582</v>
      </c>
      <c r="M119">
        <f>((BE119-AR119/2)*Y119-K119)/(BE119+AR119/2)</f>
        <v>348.45295086633172</v>
      </c>
      <c r="N119">
        <f>AR119*1000</f>
        <v>11.884484355924823</v>
      </c>
      <c r="O119">
        <f>(AW119-BC119)</f>
        <v>2.598269595862118</v>
      </c>
      <c r="P119">
        <f>(V119+AV119*J119)</f>
        <v>34.393295288085938</v>
      </c>
      <c r="Q119" s="1">
        <v>1.5</v>
      </c>
      <c r="R119">
        <f>(Q119*AK119+AL119)</f>
        <v>2.4080436080694199</v>
      </c>
      <c r="S119" s="1">
        <v>1</v>
      </c>
      <c r="T119">
        <f>R119*(S119+1)*(S119+1)/(S119*S119+1)</f>
        <v>4.8160872161388397</v>
      </c>
      <c r="U119" s="1">
        <v>34.406707763671875</v>
      </c>
      <c r="V119" s="1">
        <v>34.393295288085938</v>
      </c>
      <c r="W119" s="1">
        <v>34.443325042724609</v>
      </c>
      <c r="X119" s="1">
        <v>400.26101684570312</v>
      </c>
      <c r="Y119" s="1">
        <v>395.38388061523438</v>
      </c>
      <c r="Z119" s="1">
        <v>24.941949844360352</v>
      </c>
      <c r="AA119" s="1">
        <v>29.267520904541016</v>
      </c>
      <c r="AB119" s="1">
        <v>44.64306640625</v>
      </c>
      <c r="AC119" s="1">
        <v>52.38531494140625</v>
      </c>
      <c r="AD119" s="1">
        <v>400.0623779296875</v>
      </c>
      <c r="AE119" s="1">
        <v>1287.3787841796875</v>
      </c>
      <c r="AF119" s="1">
        <v>1360.8585205078125</v>
      </c>
      <c r="AG119" s="1">
        <v>97.824478149414062</v>
      </c>
      <c r="AH119" s="1">
        <v>16.154838562011719</v>
      </c>
      <c r="AI119" s="1">
        <v>-0.65420287847518921</v>
      </c>
      <c r="AJ119" s="1">
        <v>0</v>
      </c>
      <c r="AK119" s="1">
        <v>-0.21956524252891541</v>
      </c>
      <c r="AL119" s="1">
        <v>2.737391471862793</v>
      </c>
      <c r="AM119" s="1">
        <v>1</v>
      </c>
      <c r="AN119" s="1">
        <v>0</v>
      </c>
      <c r="AO119" s="1">
        <v>0.18999999761581421</v>
      </c>
      <c r="AP119" s="1">
        <v>111115</v>
      </c>
      <c r="AQ119">
        <f>AD119*0.000001/(Q119*0.0001)</f>
        <v>2.6670825195312493</v>
      </c>
      <c r="AR119">
        <f>(AA119-Z119)/(1000-AA119)*AQ119</f>
        <v>1.1884484355924823E-2</v>
      </c>
      <c r="AS119">
        <f>(V119+273.15)</f>
        <v>307.54329528808591</v>
      </c>
      <c r="AT119">
        <f>(U119+273.15)</f>
        <v>307.55670776367185</v>
      </c>
      <c r="AU119">
        <f>(AE119*AM119+AF119*AN119)*AO119</f>
        <v>244.60196592479042</v>
      </c>
      <c r="AV119">
        <f>((AU119+0.00000010773*(AT119^4-AS119^4))-AR119*44100)/(R119*51.4+0.00000043092*AS119^3)</f>
        <v>-2.0492948527469186</v>
      </c>
      <c r="AW119">
        <f>0.61365*EXP(17.502*P119/(240.97+P119))</f>
        <v>5.4613495550759099</v>
      </c>
      <c r="AX119">
        <f>AW119*1000/AG119</f>
        <v>55.828046910042438</v>
      </c>
      <c r="AY119">
        <f>(AX119-AA119)</f>
        <v>26.560526005501423</v>
      </c>
      <c r="AZ119">
        <f>IF(J119,V119,(U119+V119)/2)</f>
        <v>34.400001525878906</v>
      </c>
      <c r="BA119">
        <f>0.61365*EXP(17.502*AZ119/(240.97+AZ119))</f>
        <v>5.4633870094934025</v>
      </c>
      <c r="BB119">
        <f>IF(AY119&lt;&gt;0,(1000-(AX119+AA119)/2)/AY119*AR119,0)</f>
        <v>0.42841116479931429</v>
      </c>
      <c r="BC119">
        <f>AA119*AG119/1000</f>
        <v>2.8630799592137919</v>
      </c>
      <c r="BD119">
        <f>(BA119-BC119)</f>
        <v>2.6003070502796106</v>
      </c>
      <c r="BE119">
        <f>1/(1.6/L119+1.37/T119)</f>
        <v>0.27122517929124296</v>
      </c>
      <c r="BF119">
        <f>M119*AG119*0.001</f>
        <v>34.087228078122315</v>
      </c>
      <c r="BG119">
        <f>M119/Y119</f>
        <v>0.88130287538309326</v>
      </c>
      <c r="BH119">
        <f>(1-AR119*AG119/AW119/L119)*100</f>
        <v>54.730328765422584</v>
      </c>
      <c r="BI119">
        <f>(Y119-K119/(T119/1.35))</f>
        <v>393.05483886969125</v>
      </c>
      <c r="BJ119">
        <f>K119*BH119/100/BI119</f>
        <v>1.1569451164120274E-2</v>
      </c>
    </row>
    <row r="120" spans="1:62">
      <c r="A120" s="1">
        <v>14</v>
      </c>
      <c r="B120" s="1" t="s">
        <v>118</v>
      </c>
      <c r="C120" s="2">
        <v>40731</v>
      </c>
      <c r="D120" s="1" t="s">
        <v>101</v>
      </c>
      <c r="E120" s="1">
        <v>20</v>
      </c>
      <c r="F120" s="1" t="s">
        <v>5</v>
      </c>
      <c r="G120" s="1" t="s">
        <v>19</v>
      </c>
      <c r="H120" s="1">
        <v>0</v>
      </c>
      <c r="I120" s="1">
        <v>4033.5</v>
      </c>
      <c r="J120" s="1">
        <v>0</v>
      </c>
      <c r="K120">
        <f>(X120-Y120*(1000-Z120)/(1000-AA120))*AQ120</f>
        <v>1.2257240120665556</v>
      </c>
      <c r="L120">
        <f>IF(BB120&lt;&gt;0,1/(1/BB120-1/T120),0)</f>
        <v>2.2574300490038082E-2</v>
      </c>
      <c r="M120">
        <f>((BE120-AR120/2)*Y120-K120)/(BE120+AR120/2)</f>
        <v>294.44546729254546</v>
      </c>
      <c r="N120">
        <f>AR120*1000</f>
        <v>0.67980179419534681</v>
      </c>
      <c r="O120">
        <f>(AW120-BC120)</f>
        <v>2.843911457424166</v>
      </c>
      <c r="P120">
        <f>(V120+AV120*J120)</f>
        <v>34.123744964599609</v>
      </c>
      <c r="Q120" s="1">
        <v>4</v>
      </c>
      <c r="R120">
        <f>(Q120*AK120+AL120)</f>
        <v>1.8591305017471313</v>
      </c>
      <c r="S120" s="1">
        <v>1</v>
      </c>
      <c r="T120">
        <f>R120*(S120+1)*(S120+1)/(S120*S120+1)</f>
        <v>3.7182610034942627</v>
      </c>
      <c r="U120" s="1">
        <v>34.673717498779297</v>
      </c>
      <c r="V120" s="1">
        <v>34.123744964599609</v>
      </c>
      <c r="W120" s="1">
        <v>34.707004547119141</v>
      </c>
      <c r="X120" s="1">
        <v>400.0511474609375</v>
      </c>
      <c r="Y120" s="1">
        <v>398.55477905273438</v>
      </c>
      <c r="Z120" s="1">
        <v>25.262332916259766</v>
      </c>
      <c r="AA120" s="1">
        <v>25.924381256103516</v>
      </c>
      <c r="AB120" s="1">
        <v>44.551536560058594</v>
      </c>
      <c r="AC120" s="1">
        <v>45.719100952148438</v>
      </c>
      <c r="AD120" s="1">
        <v>400.07855224609375</v>
      </c>
      <c r="AE120" s="1">
        <v>27.021577835083008</v>
      </c>
      <c r="AF120" s="1">
        <v>33.103843688964844</v>
      </c>
      <c r="AG120" s="1">
        <v>97.826431274414062</v>
      </c>
      <c r="AH120" s="1">
        <v>16.154838562011719</v>
      </c>
      <c r="AI120" s="1">
        <v>-0.65420287847518921</v>
      </c>
      <c r="AJ120" s="1">
        <v>1</v>
      </c>
      <c r="AK120" s="1">
        <v>-0.21956524252891541</v>
      </c>
      <c r="AL120" s="1">
        <v>2.737391471862793</v>
      </c>
      <c r="AM120" s="1">
        <v>1</v>
      </c>
      <c r="AN120" s="1">
        <v>0</v>
      </c>
      <c r="AO120" s="1">
        <v>0.18999999761581421</v>
      </c>
      <c r="AP120" s="1">
        <v>111115</v>
      </c>
      <c r="AQ120">
        <f>AD120*0.000001/(Q120*0.0001)</f>
        <v>1.0001963806152343</v>
      </c>
      <c r="AR120">
        <f>(AA120-Z120)/(1000-AA120)*AQ120</f>
        <v>6.7980179419534681E-4</v>
      </c>
      <c r="AS120">
        <f>(V120+273.15)</f>
        <v>307.27374496459959</v>
      </c>
      <c r="AT120">
        <f>(U120+273.15)</f>
        <v>307.82371749877927</v>
      </c>
      <c r="AU120">
        <f>(AE120*AM120+AF120*AN120)*AO120</f>
        <v>5.1340997242413096</v>
      </c>
      <c r="AV120">
        <f>((AU120+0.00000010773*(AT120^4-AS120^4))-AR120*44100)/(R120*51.4+0.00000043092*AS120^3)</f>
        <v>-0.16611917075613986</v>
      </c>
      <c r="AW120">
        <f>0.61365*EXP(17.502*P120/(240.97+P120))</f>
        <v>5.3800011587060848</v>
      </c>
      <c r="AX120">
        <f>AW120*1000/AG120</f>
        <v>54.995373833218757</v>
      </c>
      <c r="AY120">
        <f>(AX120-AA120)</f>
        <v>29.070992577115241</v>
      </c>
      <c r="AZ120">
        <f>IF(J120,V120,(U120+V120)/2)</f>
        <v>34.398731231689453</v>
      </c>
      <c r="BA120">
        <f>0.61365*EXP(17.502*AZ120/(240.97+AZ120))</f>
        <v>5.4630010245694134</v>
      </c>
      <c r="BB120">
        <f>IF(AY120&lt;&gt;0,(1000-(AX120+AA120)/2)/AY120*AR120,0)</f>
        <v>2.2438074486698194E-2</v>
      </c>
      <c r="BC120">
        <f>AA120*AG120/1000</f>
        <v>2.5360897012819188</v>
      </c>
      <c r="BD120">
        <f>(BA120-BC120)</f>
        <v>2.9269113232874946</v>
      </c>
      <c r="BE120">
        <f>1/(1.6/L120+1.37/T120)</f>
        <v>1.4035972313929092E-2</v>
      </c>
      <c r="BF120">
        <f>M120*AG120*0.001</f>
        <v>28.804549270156933</v>
      </c>
      <c r="BG120">
        <f>M120/Y120</f>
        <v>0.73878292964487624</v>
      </c>
      <c r="BH120">
        <f>(1-AR120*AG120/AW120/L120)*100</f>
        <v>45.242722611808105</v>
      </c>
      <c r="BI120">
        <f>(Y120-K120/(T120/1.35))</f>
        <v>398.1097518169554</v>
      </c>
      <c r="BJ120">
        <f>K120*BH120/100/BI120</f>
        <v>1.3929598866509827E-3</v>
      </c>
    </row>
    <row r="121" spans="1:62">
      <c r="A121" s="1">
        <v>20</v>
      </c>
      <c r="B121" s="1" t="s">
        <v>119</v>
      </c>
      <c r="C121" s="2">
        <v>40731</v>
      </c>
      <c r="D121" s="1" t="s">
        <v>101</v>
      </c>
      <c r="E121" s="1">
        <v>19</v>
      </c>
      <c r="F121" s="1" t="s">
        <v>5</v>
      </c>
      <c r="G121" s="1" t="s">
        <v>19</v>
      </c>
      <c r="H121" s="1">
        <v>0</v>
      </c>
      <c r="I121" s="1">
        <v>5041</v>
      </c>
      <c r="J121" s="1">
        <v>0</v>
      </c>
      <c r="K121">
        <f>(X121-Y121*(1000-Z121)/(1000-AA121))*AQ121</f>
        <v>0.48468798726591855</v>
      </c>
      <c r="L121">
        <f>IF(BB121&lt;&gt;0,1/(1/BB121-1/T121),0)</f>
        <v>4.1053815060081884E-3</v>
      </c>
      <c r="M121">
        <f>((BE121-AR121/2)*Y121-K121)/(BE121+AR121/2)</f>
        <v>195.89362767976925</v>
      </c>
      <c r="N121">
        <f>AR121*1000</f>
        <v>0.12420108448038306</v>
      </c>
      <c r="O121">
        <f>(AW121-BC121)</f>
        <v>2.8446819140878343</v>
      </c>
      <c r="P121">
        <f>(V121+AV121*J121)</f>
        <v>33.952072143554688</v>
      </c>
      <c r="Q121" s="1">
        <v>4.5</v>
      </c>
      <c r="R121">
        <f>(Q121*AK121+AL121)</f>
        <v>1.7493478804826736</v>
      </c>
      <c r="S121" s="1">
        <v>1</v>
      </c>
      <c r="T121">
        <f>R121*(S121+1)*(S121+1)/(S121*S121+1)</f>
        <v>3.4986957609653473</v>
      </c>
      <c r="U121" s="1">
        <v>35.4808349609375</v>
      </c>
      <c r="V121" s="1">
        <v>33.952072143554688</v>
      </c>
      <c r="W121" s="1">
        <v>35.527050018310547</v>
      </c>
      <c r="X121" s="1">
        <v>400.005126953125</v>
      </c>
      <c r="Y121" s="1">
        <v>399.40423583984375</v>
      </c>
      <c r="Z121" s="1">
        <v>25.2567138671875</v>
      </c>
      <c r="AA121" s="1">
        <v>25.392848968505859</v>
      </c>
      <c r="AB121" s="1">
        <v>42.595184326171875</v>
      </c>
      <c r="AC121" s="1">
        <v>42.824771881103516</v>
      </c>
      <c r="AD121" s="1">
        <v>400.12655639648438</v>
      </c>
      <c r="AE121" s="1">
        <v>18.086189270019531</v>
      </c>
      <c r="AF121" s="1">
        <v>30.37799072265625</v>
      </c>
      <c r="AG121" s="1">
        <v>97.825202941894531</v>
      </c>
      <c r="AH121" s="1">
        <v>17.517326354980469</v>
      </c>
      <c r="AI121" s="1">
        <v>-0.77218002080917358</v>
      </c>
      <c r="AJ121" s="1">
        <v>1</v>
      </c>
      <c r="AK121" s="1">
        <v>-0.21956524252891541</v>
      </c>
      <c r="AL121" s="1">
        <v>2.737391471862793</v>
      </c>
      <c r="AM121" s="1">
        <v>1</v>
      </c>
      <c r="AN121" s="1">
        <v>0</v>
      </c>
      <c r="AO121" s="1">
        <v>0.18999999761581421</v>
      </c>
      <c r="AP121" s="1">
        <v>111115</v>
      </c>
      <c r="AQ121">
        <f>AD121*0.000001/(Q121*0.0001)</f>
        <v>0.88917012532552064</v>
      </c>
      <c r="AR121">
        <f>(AA121-Z121)/(1000-AA121)*AQ121</f>
        <v>1.2420108448038306E-4</v>
      </c>
      <c r="AS121">
        <f>(V121+273.15)</f>
        <v>307.10207214355466</v>
      </c>
      <c r="AT121">
        <f>(U121+273.15)</f>
        <v>308.63083496093748</v>
      </c>
      <c r="AU121">
        <f>(AE121*AM121+AF121*AN121)*AO121</f>
        <v>3.4363759181828755</v>
      </c>
      <c r="AV121">
        <f>((AU121+0.00000010773*(AT121^4-AS121^4))-AR121*44100)/(R121*51.4+0.00000043092*AS121^3)</f>
        <v>0.16780068928214223</v>
      </c>
      <c r="AW121">
        <f>0.61365*EXP(17.502*P121/(240.97+P121))</f>
        <v>5.3287425177047973</v>
      </c>
      <c r="AX121">
        <f>AW121*1000/AG121</f>
        <v>54.472082423073765</v>
      </c>
      <c r="AY121">
        <f>(AX121-AA121)</f>
        <v>29.079233454567905</v>
      </c>
      <c r="AZ121">
        <f>IF(J121,V121,(U121+V121)/2)</f>
        <v>34.716453552246094</v>
      </c>
      <c r="BA121">
        <f>0.61365*EXP(17.502*AZ121/(240.97+AZ121))</f>
        <v>5.5602842832943429</v>
      </c>
      <c r="BB121">
        <f>IF(AY121&lt;&gt;0,(1000-(AX121+AA121)/2)/AY121*AR121,0)</f>
        <v>4.1005698833598125E-3</v>
      </c>
      <c r="BC121">
        <f>AA121*AG121/1000</f>
        <v>2.484060603616963</v>
      </c>
      <c r="BD121">
        <f>(BA121-BC121)</f>
        <v>3.0762236796773799</v>
      </c>
      <c r="BE121">
        <f>1/(1.6/L121+1.37/T121)</f>
        <v>2.5632880374206191E-3</v>
      </c>
      <c r="BF121">
        <f>M121*AG121*0.001</f>
        <v>19.163333882797357</v>
      </c>
      <c r="BG121">
        <f>M121/Y121</f>
        <v>0.4904645722343321</v>
      </c>
      <c r="BH121">
        <f>(1-AR121*AG121/AW121/L121)*100</f>
        <v>44.461021454756263</v>
      </c>
      <c r="BI121">
        <f>(Y121-K121/(T121/1.35))</f>
        <v>399.21721506767221</v>
      </c>
      <c r="BJ121">
        <f>K121*BH121/100/BI121</f>
        <v>5.3979944219188271E-4</v>
      </c>
    </row>
    <row r="122" spans="1:62">
      <c r="A122" s="1">
        <v>21</v>
      </c>
      <c r="B122" s="1" t="s">
        <v>120</v>
      </c>
      <c r="C122" s="2">
        <v>40731</v>
      </c>
      <c r="D122" s="1" t="s">
        <v>101</v>
      </c>
      <c r="E122" s="1">
        <v>19</v>
      </c>
      <c r="F122" s="1" t="s">
        <v>2</v>
      </c>
      <c r="G122" s="1" t="s">
        <v>19</v>
      </c>
      <c r="H122" s="1">
        <v>0</v>
      </c>
      <c r="I122" s="1">
        <v>5233</v>
      </c>
      <c r="J122" s="1">
        <v>0</v>
      </c>
      <c r="K122">
        <f>(X122-Y122*(1000-Z122)/(1000-AA122))*AQ122</f>
        <v>13.969071606348558</v>
      </c>
      <c r="L122">
        <f>IF(BB122&lt;&gt;0,1/(1/BB122-1/T122),0)</f>
        <v>0.49406885444446053</v>
      </c>
      <c r="M122">
        <f>((BE122-AR122/2)*Y122-K122)/(BE122+AR122/2)</f>
        <v>325.43820813784515</v>
      </c>
      <c r="N122">
        <f>AR122*1000</f>
        <v>12.782019537706113</v>
      </c>
      <c r="O122">
        <f>(AW122-BC122)</f>
        <v>2.6772797706087297</v>
      </c>
      <c r="P122">
        <f>(V122+AV122*J122)</f>
        <v>35.226264953613281</v>
      </c>
      <c r="Q122" s="1">
        <v>2</v>
      </c>
      <c r="R122">
        <f>(Q122*AK122+AL122)</f>
        <v>2.2982609868049622</v>
      </c>
      <c r="S122" s="1">
        <v>1</v>
      </c>
      <c r="T122">
        <f>R122*(S122+1)*(S122+1)/(S122*S122+1)</f>
        <v>4.5965219736099243</v>
      </c>
      <c r="U122" s="1">
        <v>35.673980712890625</v>
      </c>
      <c r="V122" s="1">
        <v>35.226264953613281</v>
      </c>
      <c r="W122" s="1">
        <v>35.575634002685547</v>
      </c>
      <c r="X122" s="1">
        <v>400.51434326171875</v>
      </c>
      <c r="Y122" s="1">
        <v>391.03274536132812</v>
      </c>
      <c r="Z122" s="1">
        <v>24.908603668212891</v>
      </c>
      <c r="AA122" s="1">
        <v>31.099529266357422</v>
      </c>
      <c r="AB122" s="1">
        <v>41.5621337890625</v>
      </c>
      <c r="AC122" s="1">
        <v>51.892215728759766</v>
      </c>
      <c r="AD122" s="1">
        <v>400.08572387695312</v>
      </c>
      <c r="AE122" s="1">
        <v>1270.94384765625</v>
      </c>
      <c r="AF122" s="1">
        <v>1461.2923583984375</v>
      </c>
      <c r="AG122" s="1">
        <v>97.82305908203125</v>
      </c>
      <c r="AH122" s="1">
        <v>17.517326354980469</v>
      </c>
      <c r="AI122" s="1">
        <v>-0.77218002080917358</v>
      </c>
      <c r="AJ122" s="1">
        <v>0</v>
      </c>
      <c r="AK122" s="1">
        <v>-0.21956524252891541</v>
      </c>
      <c r="AL122" s="1">
        <v>2.737391471862793</v>
      </c>
      <c r="AM122" s="1">
        <v>1</v>
      </c>
      <c r="AN122" s="1">
        <v>0</v>
      </c>
      <c r="AO122" s="1">
        <v>0.18999999761581421</v>
      </c>
      <c r="AP122" s="1">
        <v>111115</v>
      </c>
      <c r="AQ122">
        <f>AD122*0.000001/(Q122*0.0001)</f>
        <v>2.0004286193847656</v>
      </c>
      <c r="AR122">
        <f>(AA122-Z122)/(1000-AA122)*AQ122</f>
        <v>1.2782019537706113E-2</v>
      </c>
      <c r="AS122">
        <f>(V122+273.15)</f>
        <v>308.37626495361326</v>
      </c>
      <c r="AT122">
        <f>(U122+273.15)</f>
        <v>308.8239807128906</v>
      </c>
      <c r="AU122">
        <f>(AE122*AM122+AF122*AN122)*AO122</f>
        <v>241.47932802452124</v>
      </c>
      <c r="AV122">
        <f>((AU122+0.00000010773*(AT122^4-AS122^4))-AR122*44100)/(R122*51.4+0.00000043092*AS122^3)</f>
        <v>-2.4206145597732327</v>
      </c>
      <c r="AW122">
        <f>0.61365*EXP(17.502*P122/(240.97+P122))</f>
        <v>5.7195308594549719</v>
      </c>
      <c r="AX122">
        <f>AW122*1000/AG122</f>
        <v>58.468125134573413</v>
      </c>
      <c r="AY122">
        <f>(AX122-AA122)</f>
        <v>27.368595868215991</v>
      </c>
      <c r="AZ122">
        <f>IF(J122,V122,(U122+V122)/2)</f>
        <v>35.450122833251953</v>
      </c>
      <c r="BA122">
        <f>0.61365*EXP(17.502*AZ122/(240.97+AZ122))</f>
        <v>5.7906987417440945</v>
      </c>
      <c r="BB122">
        <f>IF(AY122&lt;&gt;0,(1000-(AX122+AA122)/2)/AY122*AR122,0)</f>
        <v>0.44611685021210351</v>
      </c>
      <c r="BC122">
        <f>AA122*AG122/1000</f>
        <v>3.0422510888462422</v>
      </c>
      <c r="BD122">
        <f>(BA122-BC122)</f>
        <v>2.7484476528978523</v>
      </c>
      <c r="BE122">
        <f>1/(1.6/L122+1.37/T122)</f>
        <v>0.2827681275662845</v>
      </c>
      <c r="BF122">
        <f>M122*AG122*0.001</f>
        <v>31.835361062218812</v>
      </c>
      <c r="BG122">
        <f>M122/Y122</f>
        <v>0.83225308365704442</v>
      </c>
      <c r="BH122">
        <f>(1-AR122*AG122/AW122/L122)*100</f>
        <v>55.752082883160845</v>
      </c>
      <c r="BI122">
        <f>(Y122-K122/(T122/1.35))</f>
        <v>386.93002448305504</v>
      </c>
      <c r="BJ122">
        <f>K122*BH122/100/BI122</f>
        <v>2.012779543377255E-2</v>
      </c>
    </row>
    <row r="123" spans="1:62">
      <c r="A123" s="1">
        <v>2</v>
      </c>
      <c r="B123" s="1" t="s">
        <v>136</v>
      </c>
      <c r="C123" s="2">
        <v>40731</v>
      </c>
      <c r="D123" s="1" t="s">
        <v>101</v>
      </c>
      <c r="E123" s="1">
        <v>23</v>
      </c>
      <c r="F123" s="1" t="s">
        <v>2</v>
      </c>
      <c r="G123" s="1" t="s">
        <v>31</v>
      </c>
      <c r="H123" s="1">
        <v>0</v>
      </c>
      <c r="I123" s="1">
        <v>585.5</v>
      </c>
      <c r="J123" s="1">
        <v>0</v>
      </c>
      <c r="K123">
        <f>(X123-Y123*(1000-Z123)/(1000-AA123))*AQ123</f>
        <v>15.888866160489892</v>
      </c>
      <c r="L123">
        <f>IF(BB123&lt;&gt;0,1/(1/BB123-1/T123),0)</f>
        <v>0.35888343612857343</v>
      </c>
      <c r="M123">
        <f>((BE123-AR123/2)*Y123-K123)/(BE123+AR123/2)</f>
        <v>295.12220661732857</v>
      </c>
      <c r="N123">
        <f>AR123*1000</f>
        <v>6.6043337891716209</v>
      </c>
      <c r="O123">
        <f>(AW123-BC123)</f>
        <v>1.8977902837040479</v>
      </c>
      <c r="P123">
        <f>(V123+AV123*J123)</f>
        <v>31.637042999267578</v>
      </c>
      <c r="Q123" s="1">
        <v>4</v>
      </c>
      <c r="R123">
        <f>(Q123*AK123+AL123)</f>
        <v>1.8591305017471313</v>
      </c>
      <c r="S123" s="1">
        <v>1</v>
      </c>
      <c r="T123">
        <f>R123*(S123+1)*(S123+1)/(S123*S123+1)</f>
        <v>3.7182610034942627</v>
      </c>
      <c r="U123" s="1">
        <v>31.741279602050781</v>
      </c>
      <c r="V123" s="1">
        <v>31.637042999267578</v>
      </c>
      <c r="W123" s="1">
        <v>31.721996307373047</v>
      </c>
      <c r="X123" s="1">
        <v>400.988525390625</v>
      </c>
      <c r="Y123" s="1">
        <v>382.6156005859375</v>
      </c>
      <c r="Z123" s="1">
        <v>22.030702590942383</v>
      </c>
      <c r="AA123" s="1">
        <v>28.43232536315918</v>
      </c>
      <c r="AB123" s="1">
        <v>45.777942657470703</v>
      </c>
      <c r="AC123" s="1">
        <v>59.079971313476562</v>
      </c>
      <c r="AD123" s="1">
        <v>400.93316650390625</v>
      </c>
      <c r="AE123" s="1">
        <v>760.60272216796875</v>
      </c>
      <c r="AF123" s="1">
        <v>994.443603515625</v>
      </c>
      <c r="AG123" s="1">
        <v>97.7784423828125</v>
      </c>
      <c r="AH123" s="1">
        <v>16.154838562011719</v>
      </c>
      <c r="AI123" s="1">
        <v>-0.65420287847518921</v>
      </c>
      <c r="AJ123" s="1">
        <v>1</v>
      </c>
      <c r="AK123" s="1">
        <v>-0.21956524252891541</v>
      </c>
      <c r="AL123" s="1">
        <v>2.737391471862793</v>
      </c>
      <c r="AM123" s="1">
        <v>1</v>
      </c>
      <c r="AN123" s="1">
        <v>0</v>
      </c>
      <c r="AO123" s="1">
        <v>0.18999999761581421</v>
      </c>
      <c r="AP123" s="1">
        <v>111115</v>
      </c>
      <c r="AQ123">
        <f>AD123*0.000001/(Q123*0.0001)</f>
        <v>1.0023329162597656</v>
      </c>
      <c r="AR123">
        <f>(AA123-Z123)/(1000-AA123)*AQ123</f>
        <v>6.6043337891716208E-3</v>
      </c>
      <c r="AS123">
        <f>(V123+273.15)</f>
        <v>304.78704299926756</v>
      </c>
      <c r="AT123">
        <f>(U123+273.15)</f>
        <v>304.89127960205076</v>
      </c>
      <c r="AU123">
        <f>(AE123*AM123+AF123*AN123)*AO123</f>
        <v>144.51451539849586</v>
      </c>
      <c r="AV123">
        <f>((AU123+0.00000010773*(AT123^4-AS123^4))-AR123*44100)/(R123*51.4+0.00000043092*AS123^3)</f>
        <v>-1.3498897990799605</v>
      </c>
      <c r="AW123">
        <f>0.61365*EXP(17.502*P123/(240.97+P123))</f>
        <v>4.6778587710350861</v>
      </c>
      <c r="AX123">
        <f>AW123*1000/AG123</f>
        <v>47.841412248323564</v>
      </c>
      <c r="AY123">
        <f>(AX123-AA123)</f>
        <v>19.409086885164385</v>
      </c>
      <c r="AZ123">
        <f>IF(J123,V123,(U123+V123)/2)</f>
        <v>31.68916130065918</v>
      </c>
      <c r="BA123">
        <f>0.61365*EXP(17.502*AZ123/(240.97+AZ123))</f>
        <v>4.6917127064986408</v>
      </c>
      <c r="BB123">
        <f>IF(AY123&lt;&gt;0,(1000-(AX123+AA123)/2)/AY123*AR123,0)</f>
        <v>0.32729335570960094</v>
      </c>
      <c r="BC123">
        <f>AA123*AG123/1000</f>
        <v>2.7800684873310382</v>
      </c>
      <c r="BD123">
        <f>(BA123-BC123)</f>
        <v>1.9116442191676026</v>
      </c>
      <c r="BE123">
        <f>1/(1.6/L123+1.37/T123)</f>
        <v>0.20717986454096532</v>
      </c>
      <c r="BF123">
        <f>M123*AG123*0.001</f>
        <v>28.856589675620949</v>
      </c>
      <c r="BG123">
        <f>M123/Y123</f>
        <v>0.77132821078225366</v>
      </c>
      <c r="BH123">
        <f>(1-AR123*AG123/AW123/L123)*100</f>
        <v>61.534479889615753</v>
      </c>
      <c r="BI123">
        <f>(Y123-K123/(T123/1.35))</f>
        <v>376.84678304018058</v>
      </c>
      <c r="BJ123">
        <f>K123*BH123/100/BI123</f>
        <v>2.5944579049709298E-2</v>
      </c>
    </row>
    <row r="124" spans="1:62">
      <c r="A124" s="1">
        <v>3</v>
      </c>
      <c r="B124" s="1" t="s">
        <v>137</v>
      </c>
      <c r="C124" s="2">
        <v>40731</v>
      </c>
      <c r="D124" s="1" t="s">
        <v>101</v>
      </c>
      <c r="E124" s="1">
        <v>23</v>
      </c>
      <c r="F124" s="1" t="s">
        <v>5</v>
      </c>
      <c r="G124" s="1" t="s">
        <v>31</v>
      </c>
      <c r="H124" s="1">
        <v>0</v>
      </c>
      <c r="I124" s="1">
        <v>711.5</v>
      </c>
      <c r="J124" s="1">
        <v>0</v>
      </c>
      <c r="K124">
        <f>(X124-Y124*(1000-Z124)/(1000-AA124))*AQ124</f>
        <v>-0.63194501245847912</v>
      </c>
      <c r="L124">
        <f>IF(BB124&lt;&gt;0,1/(1/BB124-1/T124),0)</f>
        <v>0.22838622896416946</v>
      </c>
      <c r="M124">
        <f>((BE124-AR124/2)*Y124-K124)/(BE124+AR124/2)</f>
        <v>393.5392568531467</v>
      </c>
      <c r="N124">
        <f>AR124*1000</f>
        <v>3.9243784963984156</v>
      </c>
      <c r="O124">
        <f>(AW124-BC124)</f>
        <v>1.726577986848552</v>
      </c>
      <c r="P124">
        <f>(V124+AV124*J124)</f>
        <v>30.222230911254883</v>
      </c>
      <c r="Q124" s="1">
        <v>4.5</v>
      </c>
      <c r="R124">
        <f>(Q124*AK124+AL124)</f>
        <v>1.7493478804826736</v>
      </c>
      <c r="S124" s="1">
        <v>1</v>
      </c>
      <c r="T124">
        <f>R124*(S124+1)*(S124+1)/(S124*S124+1)</f>
        <v>3.4986957609653473</v>
      </c>
      <c r="U124" s="1">
        <v>31.856582641601562</v>
      </c>
      <c r="V124" s="1">
        <v>30.222230911254883</v>
      </c>
      <c r="W124" s="1">
        <v>31.887310028076172</v>
      </c>
      <c r="X124" s="1">
        <v>401.44265747070312</v>
      </c>
      <c r="Y124" s="1">
        <v>400.3883056640625</v>
      </c>
      <c r="Z124" s="1">
        <v>22.186101913452148</v>
      </c>
      <c r="AA124" s="1">
        <v>26.474405288696289</v>
      </c>
      <c r="AB124" s="1">
        <v>45.799327850341797</v>
      </c>
      <c r="AC124" s="1">
        <v>54.651779174804688</v>
      </c>
      <c r="AD124" s="1">
        <v>400.90850830078125</v>
      </c>
      <c r="AE124" s="1">
        <v>48.028575897216797</v>
      </c>
      <c r="AF124" s="1">
        <v>79.959671020507812</v>
      </c>
      <c r="AG124" s="1">
        <v>97.775901794433594</v>
      </c>
      <c r="AH124" s="1">
        <v>16.154838562011719</v>
      </c>
      <c r="AI124" s="1">
        <v>-0.65420287847518921</v>
      </c>
      <c r="AJ124" s="1">
        <v>1</v>
      </c>
      <c r="AK124" s="1">
        <v>-0.21956524252891541</v>
      </c>
      <c r="AL124" s="1">
        <v>2.737391471862793</v>
      </c>
      <c r="AM124" s="1">
        <v>1</v>
      </c>
      <c r="AN124" s="1">
        <v>0</v>
      </c>
      <c r="AO124" s="1">
        <v>0.18999999761581421</v>
      </c>
      <c r="AP124" s="1">
        <v>111115</v>
      </c>
      <c r="AQ124">
        <f>AD124*0.000001/(Q124*0.0001)</f>
        <v>0.89090779622395821</v>
      </c>
      <c r="AR124">
        <f>(AA124-Z124)/(1000-AA124)*AQ124</f>
        <v>3.9243784963984155E-3</v>
      </c>
      <c r="AS124">
        <f>(V124+273.15)</f>
        <v>303.37223091125486</v>
      </c>
      <c r="AT124">
        <f>(U124+273.15)</f>
        <v>305.00658264160154</v>
      </c>
      <c r="AU124">
        <f>(AE124*AM124+AF124*AN124)*AO124</f>
        <v>9.1254293059621432</v>
      </c>
      <c r="AV124">
        <f>((AU124+0.00000010773*(AT124^4-AS124^4))-AR124*44100)/(R124*51.4+0.00000043092*AS124^3)</f>
        <v>-1.4136240529274458</v>
      </c>
      <c r="AW124">
        <f>0.61365*EXP(17.502*P124/(240.97+P124))</f>
        <v>4.3151368384221538</v>
      </c>
      <c r="AX124">
        <f>AW124*1000/AG124</f>
        <v>44.132928044932804</v>
      </c>
      <c r="AY124">
        <f>(AX124-AA124)</f>
        <v>17.658522756236515</v>
      </c>
      <c r="AZ124">
        <f>IF(J124,V124,(U124+V124)/2)</f>
        <v>31.039406776428223</v>
      </c>
      <c r="BA124">
        <f>0.61365*EXP(17.502*AZ124/(240.97+AZ124))</f>
        <v>4.5215247526828364</v>
      </c>
      <c r="BB124">
        <f>IF(AY124&lt;&gt;0,(1000-(AX124+AA124)/2)/AY124*AR124,0)</f>
        <v>0.21439129412736954</v>
      </c>
      <c r="BC124">
        <f>AA124*AG124/1000</f>
        <v>2.5885588515736018</v>
      </c>
      <c r="BD124">
        <f>(BA124-BC124)</f>
        <v>1.9329659011092346</v>
      </c>
      <c r="BE124">
        <f>1/(1.6/L124+1.37/T124)</f>
        <v>0.135185357868401</v>
      </c>
      <c r="BF124">
        <f>M124*AG124*0.001</f>
        <v>38.478655730327652</v>
      </c>
      <c r="BG124">
        <f>M124/Y124</f>
        <v>0.98289398388008276</v>
      </c>
      <c r="BH124">
        <f>(1-AR124*AG124/AW124/L124)*100</f>
        <v>61.065174592396033</v>
      </c>
      <c r="BI124">
        <f>(Y124-K124/(T124/1.35))</f>
        <v>400.63214674802788</v>
      </c>
      <c r="BJ124">
        <f>K124*BH124/100/BI124</f>
        <v>-9.6322356635154057E-4</v>
      </c>
    </row>
    <row r="125" spans="1:62">
      <c r="A125" s="1">
        <v>8</v>
      </c>
      <c r="B125" s="1" t="s">
        <v>138</v>
      </c>
      <c r="C125" s="2">
        <v>40731</v>
      </c>
      <c r="D125" s="1" t="s">
        <v>101</v>
      </c>
      <c r="E125" s="1">
        <v>28</v>
      </c>
      <c r="F125" s="1" t="s">
        <v>5</v>
      </c>
      <c r="G125" s="1" t="s">
        <v>31</v>
      </c>
      <c r="H125" s="1">
        <v>0</v>
      </c>
      <c r="I125" s="1">
        <v>2423</v>
      </c>
      <c r="J125" s="1">
        <v>0</v>
      </c>
      <c r="K125">
        <f>(X125-Y125*(1000-Z125)/(1000-AA125))*AQ125</f>
        <v>-1.724271142428988</v>
      </c>
      <c r="L125">
        <f>IF(BB125&lt;&gt;0,1/(1/BB125-1/T125),0)</f>
        <v>2.7833251736771535E-3</v>
      </c>
      <c r="M125">
        <f>((BE125-AR125/2)*Y125-K125)/(BE125+AR125/2)</f>
        <v>1359.2252554580537</v>
      </c>
      <c r="N125">
        <f>AR125*1000</f>
        <v>6.9392985156829581E-2</v>
      </c>
      <c r="O125">
        <f>(AW125-BC125)</f>
        <v>2.3527001765979128</v>
      </c>
      <c r="P125">
        <f>(V125+AV125*J125)</f>
        <v>31.68168830871582</v>
      </c>
      <c r="Q125" s="1">
        <v>5</v>
      </c>
      <c r="R125">
        <f>(Q125*AK125+AL125)</f>
        <v>1.6395652592182159</v>
      </c>
      <c r="S125" s="1">
        <v>1</v>
      </c>
      <c r="T125">
        <f>R125*(S125+1)*(S125+1)/(S125*S125+1)</f>
        <v>3.2791305184364319</v>
      </c>
      <c r="U125" s="1">
        <v>32.839130401611328</v>
      </c>
      <c r="V125" s="1">
        <v>31.68168830871582</v>
      </c>
      <c r="W125" s="1">
        <v>32.907402038574219</v>
      </c>
      <c r="X125" s="1">
        <v>400.35214233398438</v>
      </c>
      <c r="Y125" s="1">
        <v>402.46728515625</v>
      </c>
      <c r="Z125" s="1">
        <v>23.811683654785156</v>
      </c>
      <c r="AA125" s="1">
        <v>23.896141052246094</v>
      </c>
      <c r="AB125" s="1">
        <v>46.513690948486328</v>
      </c>
      <c r="AC125" s="1">
        <v>46.678672790527344</v>
      </c>
      <c r="AD125" s="1">
        <v>400.99957275390625</v>
      </c>
      <c r="AE125" s="1">
        <v>5.5108933448791504</v>
      </c>
      <c r="AF125" s="1">
        <v>8.9912519454956055</v>
      </c>
      <c r="AG125" s="1">
        <v>97.799217224121094</v>
      </c>
      <c r="AH125" s="1">
        <v>16.154838562011719</v>
      </c>
      <c r="AI125" s="1">
        <v>-0.65420287847518921</v>
      </c>
      <c r="AJ125" s="1">
        <v>1</v>
      </c>
      <c r="AK125" s="1">
        <v>-0.21956524252891541</v>
      </c>
      <c r="AL125" s="1">
        <v>2.737391471862793</v>
      </c>
      <c r="AM125" s="1">
        <v>1</v>
      </c>
      <c r="AN125" s="1">
        <v>0</v>
      </c>
      <c r="AO125" s="1">
        <v>0.18999999761581421</v>
      </c>
      <c r="AP125" s="1">
        <v>111115</v>
      </c>
      <c r="AQ125">
        <f>AD125*0.000001/(Q125*0.0001)</f>
        <v>0.80199914550781248</v>
      </c>
      <c r="AR125">
        <f>(AA125-Z125)/(1000-AA125)*AQ125</f>
        <v>6.9392985156829584E-5</v>
      </c>
      <c r="AS125">
        <f>(V125+273.15)</f>
        <v>304.8316883087158</v>
      </c>
      <c r="AT125">
        <f>(U125+273.15)</f>
        <v>305.98913040161131</v>
      </c>
      <c r="AU125">
        <f>(AE125*AM125+AF125*AN125)*AO125</f>
        <v>1.047069722388045</v>
      </c>
      <c r="AV125">
        <f>((AU125+0.00000010773*(AT125^4-AS125^4))-AR125*44100)/(R125*51.4+0.00000043092*AS125^3)</f>
        <v>0.12640334438431927</v>
      </c>
      <c r="AW125">
        <f>0.61365*EXP(17.502*P125/(240.97+P125))</f>
        <v>4.6897240661847661</v>
      </c>
      <c r="AX125">
        <f>AW125*1000/AG125</f>
        <v>47.952572620674289</v>
      </c>
      <c r="AY125">
        <f>(AX125-AA125)</f>
        <v>24.056431568428195</v>
      </c>
      <c r="AZ125">
        <f>IF(J125,V125,(U125+V125)/2)</f>
        <v>32.260409355163574</v>
      </c>
      <c r="BA125">
        <f>0.61365*EXP(17.502*AZ125/(240.97+AZ125))</f>
        <v>4.8459178707495596</v>
      </c>
      <c r="BB125">
        <f>IF(AY125&lt;&gt;0,(1000-(AX125+AA125)/2)/AY125*AR125,0)</f>
        <v>2.7809646915342391E-3</v>
      </c>
      <c r="BC125">
        <f>AA125*AG125/1000</f>
        <v>2.3370238895868534</v>
      </c>
      <c r="BD125">
        <f>(BA125-BC125)</f>
        <v>2.5088939811627062</v>
      </c>
      <c r="BE125">
        <f>1/(1.6/L125+1.37/T125)</f>
        <v>1.7383148527557971E-3</v>
      </c>
      <c r="BF125">
        <f>M125*AG125*0.001</f>
        <v>132.93116601505366</v>
      </c>
      <c r="BG125">
        <f>M125/Y125</f>
        <v>3.3772316548172636</v>
      </c>
      <c r="BH125">
        <f>(1-AR125*AG125/AW125/L125)*100</f>
        <v>48.007618442367274</v>
      </c>
      <c r="BI125">
        <f>(Y125-K125/(T125/1.35))</f>
        <v>403.17715810250559</v>
      </c>
      <c r="BJ125">
        <f>K125*BH125/100/BI125</f>
        <v>-2.0531458549511794E-3</v>
      </c>
    </row>
    <row r="126" spans="1:62">
      <c r="A126" s="1">
        <v>9</v>
      </c>
      <c r="B126" s="1" t="s">
        <v>139</v>
      </c>
      <c r="C126" s="2">
        <v>40731</v>
      </c>
      <c r="D126" s="1" t="s">
        <v>101</v>
      </c>
      <c r="E126" s="1">
        <v>28</v>
      </c>
      <c r="F126" s="1" t="s">
        <v>2</v>
      </c>
      <c r="G126" s="1" t="s">
        <v>31</v>
      </c>
      <c r="H126" s="1">
        <v>0</v>
      </c>
      <c r="I126" s="1">
        <v>2565.5</v>
      </c>
      <c r="J126" s="1">
        <v>0</v>
      </c>
      <c r="K126">
        <f>(X126-Y126*(1000-Z126)/(1000-AA126))*AQ126</f>
        <v>16.572139986387036</v>
      </c>
      <c r="L126">
        <f>IF(BB126&lt;&gt;0,1/(1/BB126-1/T126),0)</f>
        <v>0.47998457156758823</v>
      </c>
      <c r="M126">
        <f>((BE126-AR126/2)*Y126-K126)/(BE126+AR126/2)</f>
        <v>307.0941269131738</v>
      </c>
      <c r="N126">
        <f>AR126*1000</f>
        <v>7.8171458710867592</v>
      </c>
      <c r="O126">
        <f>(AW126-BC126)</f>
        <v>1.7368525812956284</v>
      </c>
      <c r="P126">
        <f>(V126+AV126*J126)</f>
        <v>32.435356140136719</v>
      </c>
      <c r="Q126" s="1">
        <v>4.5</v>
      </c>
      <c r="R126">
        <f>(Q126*AK126+AL126)</f>
        <v>1.7493478804826736</v>
      </c>
      <c r="S126" s="1">
        <v>1</v>
      </c>
      <c r="T126">
        <f>R126*(S126+1)*(S126+1)/(S126*S126+1)</f>
        <v>3.4986957609653473</v>
      </c>
      <c r="U126" s="1">
        <v>32.931407928466797</v>
      </c>
      <c r="V126" s="1">
        <v>32.435356140136719</v>
      </c>
      <c r="W126" s="1">
        <v>32.950408935546875</v>
      </c>
      <c r="X126" s="1">
        <v>400.73138427734375</v>
      </c>
      <c r="Y126" s="1">
        <v>378.81204223632812</v>
      </c>
      <c r="Z126" s="1">
        <v>23.791244506835938</v>
      </c>
      <c r="AA126" s="1">
        <v>32.280082702636719</v>
      </c>
      <c r="AB126" s="1">
        <v>46.236129760742188</v>
      </c>
      <c r="AC126" s="1">
        <v>62.733417510986328</v>
      </c>
      <c r="AD126" s="1">
        <v>401.01641845703125</v>
      </c>
      <c r="AE126" s="1">
        <v>1048.7486572265625</v>
      </c>
      <c r="AF126" s="1">
        <v>1123.7005615234375</v>
      </c>
      <c r="AG126" s="1">
        <v>97.80535888671875</v>
      </c>
      <c r="AH126" s="1">
        <v>16.154838562011719</v>
      </c>
      <c r="AI126" s="1">
        <v>-0.65420287847518921</v>
      </c>
      <c r="AJ126" s="1">
        <v>1</v>
      </c>
      <c r="AK126" s="1">
        <v>-0.21956524252891541</v>
      </c>
      <c r="AL126" s="1">
        <v>2.737391471862793</v>
      </c>
      <c r="AM126" s="1">
        <v>1</v>
      </c>
      <c r="AN126" s="1">
        <v>0</v>
      </c>
      <c r="AO126" s="1">
        <v>0.18999999761581421</v>
      </c>
      <c r="AP126" s="1">
        <v>111115</v>
      </c>
      <c r="AQ126">
        <f>AD126*0.000001/(Q126*0.0001)</f>
        <v>0.89114759657118048</v>
      </c>
      <c r="AR126">
        <f>(AA126-Z126)/(1000-AA126)*AQ126</f>
        <v>7.8171458710867593E-3</v>
      </c>
      <c r="AS126">
        <f>(V126+273.15)</f>
        <v>305.5853561401367</v>
      </c>
      <c r="AT126">
        <f>(U126+273.15)</f>
        <v>306.08140792846677</v>
      </c>
      <c r="AU126">
        <f>(AE126*AM126+AF126*AN126)*AO126</f>
        <v>199.26224237263523</v>
      </c>
      <c r="AV126">
        <f>((AU126+0.00000010773*(AT126^4-AS126^4))-AR126*44100)/(R126*51.4+0.00000043092*AS126^3)</f>
        <v>-1.3634143922379387</v>
      </c>
      <c r="AW126">
        <f>0.61365*EXP(17.502*P126/(240.97+P126))</f>
        <v>4.894017654919975</v>
      </c>
      <c r="AX126">
        <f>AW126*1000/AG126</f>
        <v>50.038338498285974</v>
      </c>
      <c r="AY126">
        <f>(AX126-AA126)</f>
        <v>17.758255795649255</v>
      </c>
      <c r="AZ126">
        <f>IF(J126,V126,(U126+V126)/2)</f>
        <v>32.683382034301758</v>
      </c>
      <c r="BA126">
        <f>0.61365*EXP(17.502*AZ126/(240.97+AZ126))</f>
        <v>4.9629217222512017</v>
      </c>
      <c r="BB126">
        <f>IF(AY126&lt;&gt;0,(1000-(AX126+AA126)/2)/AY126*AR126,0)</f>
        <v>0.42207964589182984</v>
      </c>
      <c r="BC126">
        <f>AA126*AG126/1000</f>
        <v>3.1571650736243466</v>
      </c>
      <c r="BD126">
        <f>(BA126-BC126)</f>
        <v>1.805756648626855</v>
      </c>
      <c r="BE126">
        <f>1/(1.6/L126+1.37/T126)</f>
        <v>0.26845529723911393</v>
      </c>
      <c r="BF126">
        <f>M126*AG126*0.001</f>
        <v>30.035451294746519</v>
      </c>
      <c r="BG126">
        <f>M126/Y126</f>
        <v>0.81067678075975225</v>
      </c>
      <c r="BH126">
        <f>(1-AR126*AG126/AW126/L126)*100</f>
        <v>67.452468376780843</v>
      </c>
      <c r="BI126">
        <f>(Y126-K126/(T126/1.35))</f>
        <v>372.41754825624866</v>
      </c>
      <c r="BJ126">
        <f>K126*BH126/100/BI126</f>
        <v>3.0015549847243299E-2</v>
      </c>
    </row>
    <row r="127" spans="1:62">
      <c r="A127" s="1">
        <v>11</v>
      </c>
      <c r="B127" s="1" t="s">
        <v>140</v>
      </c>
      <c r="C127" s="2">
        <v>40731</v>
      </c>
      <c r="D127" s="1" t="s">
        <v>101</v>
      </c>
      <c r="E127" s="1">
        <v>20</v>
      </c>
      <c r="F127" s="1" t="s">
        <v>5</v>
      </c>
      <c r="G127" s="1" t="s">
        <v>31</v>
      </c>
      <c r="H127" s="1">
        <v>0</v>
      </c>
      <c r="I127" s="1">
        <v>3596</v>
      </c>
      <c r="J127" s="1">
        <v>0</v>
      </c>
      <c r="K127">
        <f>(X127-Y127*(1000-Z127)/(1000-AA127))*AQ127</f>
        <v>1.2735179154592078E-2</v>
      </c>
      <c r="L127">
        <f>IF(BB127&lt;&gt;0,1/(1/BB127-1/T127),0)</f>
        <v>8.4301669904413512E-2</v>
      </c>
      <c r="M127">
        <f>((BE127-AR127/2)*Y127-K127)/(BE127+AR127/2)</f>
        <v>384.14864065342113</v>
      </c>
      <c r="N127">
        <f>AR127*1000</f>
        <v>1.9925741532905334</v>
      </c>
      <c r="O127">
        <f>(AW127-BC127)</f>
        <v>2.2710606893185812</v>
      </c>
      <c r="P127">
        <f>(V127+AV127*J127)</f>
        <v>32.417274475097656</v>
      </c>
      <c r="Q127" s="1">
        <v>3.5</v>
      </c>
      <c r="R127">
        <f>(Q127*AK127+AL127)</f>
        <v>1.9689131230115891</v>
      </c>
      <c r="S127" s="1">
        <v>1</v>
      </c>
      <c r="T127">
        <f>R127*(S127+1)*(S127+1)/(S127*S127+1)</f>
        <v>3.9378262460231781</v>
      </c>
      <c r="U127" s="1">
        <v>33.858165740966797</v>
      </c>
      <c r="V127" s="1">
        <v>32.417274475097656</v>
      </c>
      <c r="W127" s="1">
        <v>33.911964416503906</v>
      </c>
      <c r="X127" s="1">
        <v>400.19155883789062</v>
      </c>
      <c r="Y127" s="1">
        <v>399.48410034179688</v>
      </c>
      <c r="Z127" s="1">
        <v>25.065750122070312</v>
      </c>
      <c r="AA127" s="1">
        <v>26.76214599609375</v>
      </c>
      <c r="AB127" s="1">
        <v>46.256793975830078</v>
      </c>
      <c r="AC127" s="1">
        <v>49.387355804443359</v>
      </c>
      <c r="AD127" s="1">
        <v>400.10531616210938</v>
      </c>
      <c r="AE127" s="1">
        <v>21.944650650024414</v>
      </c>
      <c r="AF127" s="1">
        <v>28.9095458984375</v>
      </c>
      <c r="AG127" s="1">
        <v>97.823486328125</v>
      </c>
      <c r="AH127" s="1">
        <v>16.154838562011719</v>
      </c>
      <c r="AI127" s="1">
        <v>-0.65420287847518921</v>
      </c>
      <c r="AJ127" s="1">
        <v>0</v>
      </c>
      <c r="AK127" s="1">
        <v>-0.21956524252891541</v>
      </c>
      <c r="AL127" s="1">
        <v>2.737391471862793</v>
      </c>
      <c r="AM127" s="1">
        <v>1</v>
      </c>
      <c r="AN127" s="1">
        <v>0</v>
      </c>
      <c r="AO127" s="1">
        <v>0.18999999761581421</v>
      </c>
      <c r="AP127" s="1">
        <v>111115</v>
      </c>
      <c r="AQ127">
        <f>AD127*0.000001/(Q127*0.0001)</f>
        <v>1.1431580461774553</v>
      </c>
      <c r="AR127">
        <f>(AA127-Z127)/(1000-AA127)*AQ127</f>
        <v>1.9925741532905335E-3</v>
      </c>
      <c r="AS127">
        <f>(V127+273.15)</f>
        <v>305.56727447509763</v>
      </c>
      <c r="AT127">
        <f>(U127+273.15)</f>
        <v>307.00816574096677</v>
      </c>
      <c r="AU127">
        <f>(AE127*AM127+AF127*AN127)*AO127</f>
        <v>4.1694835711845144</v>
      </c>
      <c r="AV127">
        <f>((AU127+0.00000010773*(AT127^4-AS127^4))-AR127*44100)/(R127*51.4+0.00000043092*AS127^3)</f>
        <v>-0.58029861885742373</v>
      </c>
      <c r="AW127">
        <f>0.61365*EXP(17.502*P127/(240.97+P127))</f>
        <v>4.8890271122787432</v>
      </c>
      <c r="AX127">
        <f>AW127*1000/AG127</f>
        <v>49.978050218734751</v>
      </c>
      <c r="AY127">
        <f>(AX127-AA127)</f>
        <v>23.215904222641001</v>
      </c>
      <c r="AZ127">
        <f>IF(J127,V127,(U127+V127)/2)</f>
        <v>33.137720108032227</v>
      </c>
      <c r="BA127">
        <f>0.61365*EXP(17.502*AZ127/(240.97+AZ127))</f>
        <v>5.0913332417680701</v>
      </c>
      <c r="BB127">
        <f>IF(AY127&lt;&gt;0,(1000-(AX127+AA127)/2)/AY127*AR127,0)</f>
        <v>8.2534751572321194E-2</v>
      </c>
      <c r="BC127">
        <f>AA127*AG127/1000</f>
        <v>2.617966422960162</v>
      </c>
      <c r="BD127">
        <f>(BA127-BC127)</f>
        <v>2.4733668188079081</v>
      </c>
      <c r="BE127">
        <f>1/(1.6/L127+1.37/T127)</f>
        <v>5.1740108739333983E-2</v>
      </c>
      <c r="BF127">
        <f>M127*AG127*0.001</f>
        <v>37.57875929692775</v>
      </c>
      <c r="BG127">
        <f>M127/Y127</f>
        <v>0.96161183968209296</v>
      </c>
      <c r="BH127">
        <f>(1-AR127*AG127/AW127/L127)*100</f>
        <v>52.706766756599229</v>
      </c>
      <c r="BI127">
        <f>(Y127-K127/(T127/1.35))</f>
        <v>399.47973435640682</v>
      </c>
      <c r="BJ127">
        <f>K127*BH127/100/BI127</f>
        <v>1.680260748110273E-5</v>
      </c>
    </row>
    <row r="128" spans="1:62">
      <c r="A128" s="1">
        <v>12</v>
      </c>
      <c r="B128" s="1" t="s">
        <v>141</v>
      </c>
      <c r="C128" s="2">
        <v>40731</v>
      </c>
      <c r="D128" s="1" t="s">
        <v>101</v>
      </c>
      <c r="E128" s="1">
        <v>20</v>
      </c>
      <c r="F128" s="1" t="s">
        <v>2</v>
      </c>
      <c r="G128" s="1" t="s">
        <v>31</v>
      </c>
      <c r="H128" s="1">
        <v>0</v>
      </c>
      <c r="I128" s="1">
        <v>3751</v>
      </c>
      <c r="J128" s="1">
        <v>0</v>
      </c>
      <c r="K128">
        <f>(X128-Y128*(1000-Z128)/(1000-AA128))*AQ128</f>
        <v>21.22313999080913</v>
      </c>
      <c r="L128">
        <f>IF(BB128&lt;&gt;0,1/(1/BB128-1/T128),0)</f>
        <v>0.55180508196298006</v>
      </c>
      <c r="M128">
        <f>((BE128-AR128/2)*Y128-K128)/(BE128+AR128/2)</f>
        <v>300.99691481300607</v>
      </c>
      <c r="N128">
        <f>AR128*1000</f>
        <v>10.812446495613749</v>
      </c>
      <c r="O128">
        <f>(AW128-BC128)</f>
        <v>2.0769125854659656</v>
      </c>
      <c r="P128">
        <f>(V128+AV128*J128)</f>
        <v>33.809810638427734</v>
      </c>
      <c r="Q128" s="1">
        <v>3</v>
      </c>
      <c r="R128">
        <f>(Q128*AK128+AL128)</f>
        <v>2.0786957442760468</v>
      </c>
      <c r="S128" s="1">
        <v>1</v>
      </c>
      <c r="T128">
        <f>R128*(S128+1)*(S128+1)/(S128*S128+1)</f>
        <v>4.1573914885520935</v>
      </c>
      <c r="U128" s="1">
        <v>34.078052520751953</v>
      </c>
      <c r="V128" s="1">
        <v>33.809810638427734</v>
      </c>
      <c r="W128" s="1">
        <v>34.092121124267578</v>
      </c>
      <c r="X128" s="1">
        <v>400.447509765625</v>
      </c>
      <c r="Y128" s="1">
        <v>381.4422607421875</v>
      </c>
      <c r="Z128" s="1">
        <v>24.970375061035156</v>
      </c>
      <c r="AA128" s="1">
        <v>32.811424255371094</v>
      </c>
      <c r="AB128" s="1">
        <v>45.518173217773438</v>
      </c>
      <c r="AC128" s="1">
        <v>59.811519622802734</v>
      </c>
      <c r="AD128" s="1">
        <v>400.11257934570312</v>
      </c>
      <c r="AE128" s="1">
        <v>1293.2039794921875</v>
      </c>
      <c r="AF128" s="1">
        <v>1372.3243408203125</v>
      </c>
      <c r="AG128" s="1">
        <v>97.821884155273438</v>
      </c>
      <c r="AH128" s="1">
        <v>16.154838562011719</v>
      </c>
      <c r="AI128" s="1">
        <v>-0.65420287847518921</v>
      </c>
      <c r="AJ128" s="1">
        <v>1</v>
      </c>
      <c r="AK128" s="1">
        <v>-0.21956524252891541</v>
      </c>
      <c r="AL128" s="1">
        <v>2.737391471862793</v>
      </c>
      <c r="AM128" s="1">
        <v>1</v>
      </c>
      <c r="AN128" s="1">
        <v>0</v>
      </c>
      <c r="AO128" s="1">
        <v>0.18999999761581421</v>
      </c>
      <c r="AP128" s="1">
        <v>111115</v>
      </c>
      <c r="AQ128">
        <f>AD128*0.000001/(Q128*0.0001)</f>
        <v>1.3337085978190104</v>
      </c>
      <c r="AR128">
        <f>(AA128-Z128)/(1000-AA128)*AQ128</f>
        <v>1.0812446495613748E-2</v>
      </c>
      <c r="AS128">
        <f>(V128+273.15)</f>
        <v>306.95981063842771</v>
      </c>
      <c r="AT128">
        <f>(U128+273.15)</f>
        <v>307.22805252075193</v>
      </c>
      <c r="AU128">
        <f>(AE128*AM128+AF128*AN128)*AO128</f>
        <v>245.70875302027707</v>
      </c>
      <c r="AV128">
        <f>((AU128+0.00000010773*(AT128^4-AS128^4))-AR128*44100)/(R128*51.4+0.00000043092*AS128^3)</f>
        <v>-1.9091055507063655</v>
      </c>
      <c r="AW128">
        <f>0.61365*EXP(17.502*P128/(240.97+P128))</f>
        <v>5.2865879279444057</v>
      </c>
      <c r="AX128">
        <f>AW128*1000/AG128</f>
        <v>54.042998390349581</v>
      </c>
      <c r="AY128">
        <f>(AX128-AA128)</f>
        <v>21.231574134978487</v>
      </c>
      <c r="AZ128">
        <f>IF(J128,V128,(U128+V128)/2)</f>
        <v>33.943931579589844</v>
      </c>
      <c r="BA128">
        <f>0.61365*EXP(17.502*AZ128/(240.97+AZ128))</f>
        <v>5.3263224646201239</v>
      </c>
      <c r="BB128">
        <f>IF(AY128&lt;&gt;0,(1000-(AX128+AA128)/2)/AY128*AR128,0)</f>
        <v>0.48714673867219072</v>
      </c>
      <c r="BC128">
        <f>AA128*AG128/1000</f>
        <v>3.2096753424784401</v>
      </c>
      <c r="BD128">
        <f>(BA128-BC128)</f>
        <v>2.1166471221416838</v>
      </c>
      <c r="BE128">
        <f>1/(1.6/L128+1.37/T128)</f>
        <v>0.30968303062356256</v>
      </c>
      <c r="BF128">
        <f>M128*AG128*0.001</f>
        <v>29.444085331932587</v>
      </c>
      <c r="BG128">
        <f>M128/Y128</f>
        <v>0.78910216772348274</v>
      </c>
      <c r="BH128">
        <f>(1-AR128*AG128/AW128/L128)*100</f>
        <v>63.74241788941103</v>
      </c>
      <c r="BI128">
        <f>(Y128-K128/(T128/1.35))</f>
        <v>374.5506223034003</v>
      </c>
      <c r="BJ128">
        <f>K128*BH128/100/BI128</f>
        <v>3.6118328943097987E-2</v>
      </c>
    </row>
    <row r="129" spans="1:62">
      <c r="A129" s="1">
        <v>15</v>
      </c>
      <c r="B129" s="1" t="s">
        <v>142</v>
      </c>
      <c r="C129" s="2">
        <v>40731</v>
      </c>
      <c r="D129" s="1" t="s">
        <v>101</v>
      </c>
      <c r="E129" s="1">
        <v>19</v>
      </c>
      <c r="F129" s="1" t="s">
        <v>5</v>
      </c>
      <c r="G129" s="1" t="s">
        <v>31</v>
      </c>
      <c r="H129" s="1">
        <v>0</v>
      </c>
      <c r="I129" s="1">
        <v>4403.5</v>
      </c>
      <c r="J129" s="1">
        <v>0</v>
      </c>
      <c r="K129">
        <f>(X129-Y129*(1000-Z129)/(1000-AA129))*AQ129</f>
        <v>0.51992522112111095</v>
      </c>
      <c r="L129">
        <f>IF(BB129&lt;&gt;0,1/(1/BB129-1/T129),0)</f>
        <v>7.9676779359149894E-2</v>
      </c>
      <c r="M129">
        <f>((BE129-AR129/2)*Y129-K129)/(BE129+AR129/2)</f>
        <v>373.40285998463997</v>
      </c>
      <c r="N129">
        <f>AR129*1000</f>
        <v>1.8295981859250765</v>
      </c>
      <c r="O129">
        <f>(AW129-BC129)</f>
        <v>2.2069164012724531</v>
      </c>
      <c r="P129">
        <f>(V129+AV129*J129)</f>
        <v>32.684928894042969</v>
      </c>
      <c r="Q129" s="1">
        <v>4.5</v>
      </c>
      <c r="R129">
        <f>(Q129*AK129+AL129)</f>
        <v>1.7493478804826736</v>
      </c>
      <c r="S129" s="1">
        <v>1</v>
      </c>
      <c r="T129">
        <f>R129*(S129+1)*(S129+1)/(S129*S129+1)</f>
        <v>3.4986957609653473</v>
      </c>
      <c r="U129" s="1">
        <v>34.884117126464844</v>
      </c>
      <c r="V129" s="1">
        <v>32.684928894042969</v>
      </c>
      <c r="W129" s="1">
        <v>34.956371307373047</v>
      </c>
      <c r="X129" s="1">
        <v>399.908447265625</v>
      </c>
      <c r="Y129" s="1">
        <v>398.50372314453125</v>
      </c>
      <c r="Z129" s="1">
        <v>26.176548004150391</v>
      </c>
      <c r="AA129" s="1">
        <v>28.176237106323242</v>
      </c>
      <c r="AB129" s="1">
        <v>45.629158020019531</v>
      </c>
      <c r="AC129" s="1">
        <v>49.114879608154297</v>
      </c>
      <c r="AD129" s="1">
        <v>400.12277221679688</v>
      </c>
      <c r="AE129" s="1">
        <v>20.652154922485352</v>
      </c>
      <c r="AF129" s="1">
        <v>34.625007629394531</v>
      </c>
      <c r="AG129" s="1">
        <v>97.828453063964844</v>
      </c>
      <c r="AH129" s="1">
        <v>17.517326354980469</v>
      </c>
      <c r="AI129" s="1">
        <v>-0.77218002080917358</v>
      </c>
      <c r="AJ129" s="1">
        <v>1</v>
      </c>
      <c r="AK129" s="1">
        <v>-0.21956524252891541</v>
      </c>
      <c r="AL129" s="1">
        <v>2.737391471862793</v>
      </c>
      <c r="AM129" s="1">
        <v>1</v>
      </c>
      <c r="AN129" s="1">
        <v>0</v>
      </c>
      <c r="AO129" s="1">
        <v>0.18999999761581421</v>
      </c>
      <c r="AP129" s="1">
        <v>111115</v>
      </c>
      <c r="AQ129">
        <f>AD129*0.000001/(Q129*0.0001)</f>
        <v>0.88916171603732619</v>
      </c>
      <c r="AR129">
        <f>(AA129-Z129)/(1000-AA129)*AQ129</f>
        <v>1.8295981859250765E-3</v>
      </c>
      <c r="AS129">
        <f>(V129+273.15)</f>
        <v>305.83492889404295</v>
      </c>
      <c r="AT129">
        <f>(U129+273.15)</f>
        <v>308.03411712646482</v>
      </c>
      <c r="AU129">
        <f>(AE129*AM129+AF129*AN129)*AO129</f>
        <v>3.9239093860336425</v>
      </c>
      <c r="AV129">
        <f>((AU129+0.00000010773*(AT129^4-AS129^4))-AR129*44100)/(R129*51.4+0.00000043092*AS129^3)</f>
        <v>-0.48275085594928202</v>
      </c>
      <c r="AW129">
        <f>0.61365*EXP(17.502*P129/(240.97+P129))</f>
        <v>4.9633540905475408</v>
      </c>
      <c r="AX129">
        <f>AW129*1000/AG129</f>
        <v>50.735281353189414</v>
      </c>
      <c r="AY129">
        <f>(AX129-AA129)</f>
        <v>22.559044246866172</v>
      </c>
      <c r="AZ129">
        <f>IF(J129,V129,(U129+V129)/2)</f>
        <v>33.784523010253906</v>
      </c>
      <c r="BA129">
        <f>0.61365*EXP(17.502*AZ129/(240.97+AZ129))</f>
        <v>5.2791251962014893</v>
      </c>
      <c r="BB129">
        <f>IF(AY129&lt;&gt;0,(1000-(AX129+AA129)/2)/AY129*AR129,0)</f>
        <v>7.7902679793633176E-2</v>
      </c>
      <c r="BC129">
        <f>AA129*AG129/1000</f>
        <v>2.7564376892750877</v>
      </c>
      <c r="BD129">
        <f>(BA129-BC129)</f>
        <v>2.5226875069264016</v>
      </c>
      <c r="BE129">
        <f>1/(1.6/L129+1.37/T129)</f>
        <v>4.8845517997111024E-2</v>
      </c>
      <c r="BF129">
        <f>M129*AG129*0.001</f>
        <v>36.529424161957593</v>
      </c>
      <c r="BG129">
        <f>M129/Y129</f>
        <v>0.93701222422258879</v>
      </c>
      <c r="BH129">
        <f>(1-AR129*AG129/AW129/L129)*100</f>
        <v>54.740070110117742</v>
      </c>
      <c r="BI129">
        <f>(Y129-K129/(T129/1.35))</f>
        <v>398.30310580125018</v>
      </c>
      <c r="BJ129">
        <f>K129*BH129/100/BI129</f>
        <v>7.1454986520717086E-4</v>
      </c>
    </row>
    <row r="130" spans="1:62">
      <c r="A130" s="1">
        <v>16</v>
      </c>
      <c r="B130" s="1" t="s">
        <v>143</v>
      </c>
      <c r="C130" s="2">
        <v>40731</v>
      </c>
      <c r="D130" s="1" t="s">
        <v>101</v>
      </c>
      <c r="E130" s="1">
        <v>19</v>
      </c>
      <c r="F130" s="1" t="s">
        <v>2</v>
      </c>
      <c r="G130" s="1" t="s">
        <v>31</v>
      </c>
      <c r="H130" s="1">
        <v>0</v>
      </c>
      <c r="I130" s="1">
        <v>4539.5</v>
      </c>
      <c r="J130" s="1">
        <v>0</v>
      </c>
      <c r="K130">
        <f>(X130-Y130*(1000-Z130)/(1000-AA130))*AQ130</f>
        <v>10.98449678543869</v>
      </c>
      <c r="L130">
        <f>IF(BB130&lt;&gt;0,1/(1/BB130-1/T130),0)</f>
        <v>0.37069703354224981</v>
      </c>
      <c r="M130">
        <f>((BE130-AR130/2)*Y130-K130)/(BE130+AR130/2)</f>
        <v>324.12447290391628</v>
      </c>
      <c r="N130">
        <f>AR130*1000</f>
        <v>8.6591310470789029</v>
      </c>
      <c r="O130">
        <f>(AW130-BC130)</f>
        <v>2.3774166464044315</v>
      </c>
      <c r="P130">
        <f>(V130+AV130*J130)</f>
        <v>34.743698120117188</v>
      </c>
      <c r="Q130" s="1">
        <v>3</v>
      </c>
      <c r="R130">
        <f>(Q130*AK130+AL130)</f>
        <v>2.0786957442760468</v>
      </c>
      <c r="S130" s="1">
        <v>1</v>
      </c>
      <c r="T130">
        <f>R130*(S130+1)*(S130+1)/(S130*S130+1)</f>
        <v>4.1573914885520935</v>
      </c>
      <c r="U130" s="1">
        <v>35.056106567382812</v>
      </c>
      <c r="V130" s="1">
        <v>34.743698120117188</v>
      </c>
      <c r="W130" s="1">
        <v>35.075607299804688</v>
      </c>
      <c r="X130" s="1">
        <v>400.27593994140625</v>
      </c>
      <c r="Y130" s="1">
        <v>389.50946044921875</v>
      </c>
      <c r="Z130" s="1">
        <v>26.340719223022461</v>
      </c>
      <c r="AA130" s="1">
        <v>32.622329711914062</v>
      </c>
      <c r="AB130" s="1">
        <v>45.478397369384766</v>
      </c>
      <c r="AC130" s="1">
        <v>56.323871612548828</v>
      </c>
      <c r="AD130" s="1">
        <v>400.05584716796875</v>
      </c>
      <c r="AE130" s="1">
        <v>1324.980224609375</v>
      </c>
      <c r="AF130" s="1">
        <v>1427.921875</v>
      </c>
      <c r="AG130" s="1">
        <v>97.824996948242188</v>
      </c>
      <c r="AH130" s="1">
        <v>17.517326354980469</v>
      </c>
      <c r="AI130" s="1">
        <v>-0.77218002080917358</v>
      </c>
      <c r="AJ130" s="1">
        <v>1</v>
      </c>
      <c r="AK130" s="1">
        <v>-0.21956524252891541</v>
      </c>
      <c r="AL130" s="1">
        <v>2.737391471862793</v>
      </c>
      <c r="AM130" s="1">
        <v>1</v>
      </c>
      <c r="AN130" s="1">
        <v>0</v>
      </c>
      <c r="AO130" s="1">
        <v>0.18999999761581421</v>
      </c>
      <c r="AP130" s="1">
        <v>111115</v>
      </c>
      <c r="AQ130">
        <f>AD130*0.000001/(Q130*0.0001)</f>
        <v>1.3335194905598955</v>
      </c>
      <c r="AR130">
        <f>(AA130-Z130)/(1000-AA130)*AQ130</f>
        <v>8.6591310470789037E-3</v>
      </c>
      <c r="AS130">
        <f>(V130+273.15)</f>
        <v>307.89369812011716</v>
      </c>
      <c r="AT130">
        <f>(U130+273.15)</f>
        <v>308.20610656738279</v>
      </c>
      <c r="AU130">
        <f>(AE130*AM130+AF130*AN130)*AO130</f>
        <v>251.74623951678223</v>
      </c>
      <c r="AV130">
        <f>((AU130+0.00000010773*(AT130^4-AS130^4))-AR130*44100)/(R130*51.4+0.00000043092*AS130^3)</f>
        <v>-1.0566349849881231</v>
      </c>
      <c r="AW130">
        <f>0.61365*EXP(17.502*P130/(240.97+P130))</f>
        <v>5.5686959509169753</v>
      </c>
      <c r="AX130">
        <f>AW130*1000/AG130</f>
        <v>56.925081774991448</v>
      </c>
      <c r="AY130">
        <f>(AX130-AA130)</f>
        <v>24.302752063077385</v>
      </c>
      <c r="AZ130">
        <f>IF(J130,V130,(U130+V130)/2)</f>
        <v>34.89990234375</v>
      </c>
      <c r="BA130">
        <f>0.61365*EXP(17.502*AZ130/(240.97+AZ130))</f>
        <v>5.6171373185852413</v>
      </c>
      <c r="BB130">
        <f>IF(AY130&lt;&gt;0,(1000-(AX130+AA130)/2)/AY130*AR130,0)</f>
        <v>0.34034950610180442</v>
      </c>
      <c r="BC130">
        <f>AA130*AG130/1000</f>
        <v>3.1912793045125438</v>
      </c>
      <c r="BD130">
        <f>(BA130-BC130)</f>
        <v>2.4258580140726975</v>
      </c>
      <c r="BE130">
        <f>1/(1.6/L130+1.37/T130)</f>
        <v>0.21525157667057507</v>
      </c>
      <c r="BF130">
        <f>M130*AG130*0.001</f>
        <v>31.70747557267622</v>
      </c>
      <c r="BG130">
        <f>M130/Y130</f>
        <v>0.83213504629670776</v>
      </c>
      <c r="BH130">
        <f>(1-AR130*AG130/AW130/L130)*100</f>
        <v>58.965273942766203</v>
      </c>
      <c r="BI130">
        <f>(Y130-K130/(T130/1.35))</f>
        <v>385.94254338086569</v>
      </c>
      <c r="BJ130">
        <f>K130*BH130/100/BI130</f>
        <v>1.6782390881371258E-2</v>
      </c>
    </row>
    <row r="131" spans="1:62">
      <c r="A131" s="1">
        <v>22</v>
      </c>
      <c r="B131" s="1" t="s">
        <v>144</v>
      </c>
      <c r="C131" s="2">
        <v>40731</v>
      </c>
      <c r="D131" s="1" t="s">
        <v>101</v>
      </c>
      <c r="E131" s="1">
        <v>2</v>
      </c>
      <c r="F131" s="1" t="s">
        <v>2</v>
      </c>
      <c r="G131" s="1" t="s">
        <v>31</v>
      </c>
      <c r="H131" s="1">
        <v>0</v>
      </c>
      <c r="I131" s="1">
        <v>5805.5</v>
      </c>
      <c r="J131" s="1">
        <v>0</v>
      </c>
      <c r="K131">
        <f>(X131-Y131*(1000-Z131)/(1000-AA131))*AQ131</f>
        <v>20.802136704153618</v>
      </c>
      <c r="L131">
        <f>IF(BB131&lt;&gt;0,1/(1/BB131-1/T131),0)</f>
        <v>0.49226425853999745</v>
      </c>
      <c r="M131">
        <f>((BE131-AR131/2)*Y131-K131)/(BE131+AR131/2)</f>
        <v>290.1120959125559</v>
      </c>
      <c r="N131">
        <f>AR131*1000</f>
        <v>10.89568059502473</v>
      </c>
      <c r="O131">
        <f>(AW131-BC131)</f>
        <v>2.3227300032599612</v>
      </c>
      <c r="P131">
        <f>(V131+AV131*J131)</f>
        <v>35.186050415039062</v>
      </c>
      <c r="Q131" s="1">
        <v>3.5</v>
      </c>
      <c r="R131">
        <f>(Q131*AK131+AL131)</f>
        <v>1.9689131230115891</v>
      </c>
      <c r="S131" s="1">
        <v>1</v>
      </c>
      <c r="T131">
        <f>R131*(S131+1)*(S131+1)/(S131*S131+1)</f>
        <v>3.9378262460231781</v>
      </c>
      <c r="U131" s="1">
        <v>35.570022583007812</v>
      </c>
      <c r="V131" s="1">
        <v>35.186050415039062</v>
      </c>
      <c r="W131" s="1">
        <v>35.534358978271484</v>
      </c>
      <c r="X131" s="1">
        <v>399.86459350585938</v>
      </c>
      <c r="Y131" s="1">
        <v>378.05999755859375</v>
      </c>
      <c r="Z131" s="1">
        <v>25.390111923217773</v>
      </c>
      <c r="AA131" s="1">
        <v>34.593357086181641</v>
      </c>
      <c r="AB131" s="1">
        <v>42.609928131103516</v>
      </c>
      <c r="AC131" s="1">
        <v>58.054901123046875</v>
      </c>
      <c r="AD131" s="1">
        <v>400.02920532226562</v>
      </c>
      <c r="AE131" s="1">
        <v>1071.686279296875</v>
      </c>
      <c r="AF131" s="1">
        <v>1078.5010986328125</v>
      </c>
      <c r="AG131" s="1">
        <v>97.825050354003906</v>
      </c>
      <c r="AH131" s="1">
        <v>17.517326354980469</v>
      </c>
      <c r="AI131" s="1">
        <v>-0.77218002080917358</v>
      </c>
      <c r="AJ131" s="1">
        <v>1</v>
      </c>
      <c r="AK131" s="1">
        <v>-0.21956524252891541</v>
      </c>
      <c r="AL131" s="1">
        <v>2.737391471862793</v>
      </c>
      <c r="AM131" s="1">
        <v>1</v>
      </c>
      <c r="AN131" s="1">
        <v>0</v>
      </c>
      <c r="AO131" s="1">
        <v>0.18999999761581421</v>
      </c>
      <c r="AP131" s="1">
        <v>111115</v>
      </c>
      <c r="AQ131">
        <f>AD131*0.000001/(Q131*0.0001)</f>
        <v>1.1429405866350446</v>
      </c>
      <c r="AR131">
        <f>(AA131-Z131)/(1000-AA131)*AQ131</f>
        <v>1.089568059502473E-2</v>
      </c>
      <c r="AS131">
        <f>(V131+273.15)</f>
        <v>308.33605041503904</v>
      </c>
      <c r="AT131">
        <f>(U131+273.15)</f>
        <v>308.72002258300779</v>
      </c>
      <c r="AU131">
        <f>(AE131*AM131+AF131*AN131)*AO131</f>
        <v>203.62039051130705</v>
      </c>
      <c r="AV131">
        <f>((AU131+0.00000010773*(AT131^4-AS131^4))-AR131*44100)/(R131*51.4+0.00000043092*AS131^3)</f>
        <v>-2.3896164935227184</v>
      </c>
      <c r="AW131">
        <f>0.61365*EXP(17.502*P131/(240.97+P131))</f>
        <v>5.706826902129718</v>
      </c>
      <c r="AX131">
        <f>AW131*1000/AG131</f>
        <v>58.337070939173223</v>
      </c>
      <c r="AY131">
        <f>(AX131-AA131)</f>
        <v>23.743713852991583</v>
      </c>
      <c r="AZ131">
        <f>IF(J131,V131,(U131+V131)/2)</f>
        <v>35.378036499023438</v>
      </c>
      <c r="BA131">
        <f>0.61365*EXP(17.502*AZ131/(240.97+AZ131))</f>
        <v>5.7676978548363724</v>
      </c>
      <c r="BB131">
        <f>IF(AY131&lt;&gt;0,(1000-(AX131+AA131)/2)/AY131*AR131,0)</f>
        <v>0.43756467622078082</v>
      </c>
      <c r="BC131">
        <f>AA131*AG131/1000</f>
        <v>3.3840968988697568</v>
      </c>
      <c r="BD131">
        <f>(BA131-BC131)</f>
        <v>2.3836009559666156</v>
      </c>
      <c r="BE131">
        <f>1/(1.6/L131+1.37/T131)</f>
        <v>0.27791716576719605</v>
      </c>
      <c r="BF131">
        <f>M131*AG131*0.001</f>
        <v>28.38023039095139</v>
      </c>
      <c r="BG131">
        <f>M131/Y131</f>
        <v>0.7673705173412132</v>
      </c>
      <c r="BH131">
        <f>(1-AR131*AG131/AW131/L131)*100</f>
        <v>62.058767086456356</v>
      </c>
      <c r="BI131">
        <f>(Y131-K131/(T131/1.35))</f>
        <v>370.92842729721707</v>
      </c>
      <c r="BJ131">
        <f>K131*BH131/100/BI131</f>
        <v>3.4803343761767802E-2</v>
      </c>
    </row>
    <row r="132" spans="1:62">
      <c r="A132" s="1">
        <v>23</v>
      </c>
      <c r="B132" s="1" t="s">
        <v>145</v>
      </c>
      <c r="C132" s="2">
        <v>40731</v>
      </c>
      <c r="D132" s="1" t="s">
        <v>101</v>
      </c>
      <c r="E132" s="1">
        <v>2</v>
      </c>
      <c r="F132" s="1" t="s">
        <v>5</v>
      </c>
      <c r="G132" s="1" t="s">
        <v>31</v>
      </c>
      <c r="H132" s="1">
        <v>0</v>
      </c>
      <c r="I132" s="1">
        <v>5916</v>
      </c>
      <c r="J132" s="1">
        <v>0</v>
      </c>
      <c r="K132">
        <f>(X132-Y132*(1000-Z132)/(1000-AA132))*AQ132</f>
        <v>-2.3312460440600873</v>
      </c>
      <c r="L132">
        <f>IF(BB132&lt;&gt;0,1/(1/BB132-1/T132),0)</f>
        <v>0.13944876858302629</v>
      </c>
      <c r="M132">
        <f>((BE132-AR132/2)*Y132-K132)/(BE132+AR132/2)</f>
        <v>409.93605592136026</v>
      </c>
      <c r="N132">
        <f>AR132*1000</f>
        <v>3.8417605644566373</v>
      </c>
      <c r="O132">
        <f>(AW132-BC132)</f>
        <v>2.6687264619356288</v>
      </c>
      <c r="P132">
        <f>(V132+AV132*J132)</f>
        <v>34.290542602539062</v>
      </c>
      <c r="Q132" s="1">
        <v>3</v>
      </c>
      <c r="R132">
        <f>(Q132*AK132+AL132)</f>
        <v>2.0786957442760468</v>
      </c>
      <c r="S132" s="1">
        <v>1</v>
      </c>
      <c r="T132">
        <f>R132*(S132+1)*(S132+1)/(S132*S132+1)</f>
        <v>4.1573914885520935</v>
      </c>
      <c r="U132" s="1">
        <v>35.484195709228516</v>
      </c>
      <c r="V132" s="1">
        <v>34.290542602539062</v>
      </c>
      <c r="W132" s="1">
        <v>35.511775970458984</v>
      </c>
      <c r="X132" s="1">
        <v>400.20791625976562</v>
      </c>
      <c r="Y132" s="1">
        <v>400.80130004882812</v>
      </c>
      <c r="Z132" s="1">
        <v>25.4307861328125</v>
      </c>
      <c r="AA132" s="1">
        <v>28.229759216308594</v>
      </c>
      <c r="AB132" s="1">
        <v>42.879341125488281</v>
      </c>
      <c r="AC132" s="1">
        <v>47.598743438720703</v>
      </c>
      <c r="AD132" s="1">
        <v>400.14410400390625</v>
      </c>
      <c r="AE132" s="1">
        <v>42.826793670654297</v>
      </c>
      <c r="AF132" s="1">
        <v>46.450504302978516</v>
      </c>
      <c r="AG132" s="1">
        <v>97.821868896484375</v>
      </c>
      <c r="AH132" s="1">
        <v>17.517326354980469</v>
      </c>
      <c r="AI132" s="1">
        <v>-0.77218002080917358</v>
      </c>
      <c r="AJ132" s="1">
        <v>1</v>
      </c>
      <c r="AK132" s="1">
        <v>-0.21956524252891541</v>
      </c>
      <c r="AL132" s="1">
        <v>2.737391471862793</v>
      </c>
      <c r="AM132" s="1">
        <v>1</v>
      </c>
      <c r="AN132" s="1">
        <v>0</v>
      </c>
      <c r="AO132" s="1">
        <v>0.18999999761581421</v>
      </c>
      <c r="AP132" s="1">
        <v>111115</v>
      </c>
      <c r="AQ132">
        <f>AD132*0.000001/(Q132*0.0001)</f>
        <v>1.3338136800130207</v>
      </c>
      <c r="AR132">
        <f>(AA132-Z132)/(1000-AA132)*AQ132</f>
        <v>3.8417605644566373E-3</v>
      </c>
      <c r="AS132">
        <f>(V132+273.15)</f>
        <v>307.44054260253904</v>
      </c>
      <c r="AT132">
        <f>(U132+273.15)</f>
        <v>308.63419570922849</v>
      </c>
      <c r="AU132">
        <f>(AE132*AM132+AF132*AN132)*AO132</f>
        <v>8.1370906953172835</v>
      </c>
      <c r="AV132">
        <f>((AU132+0.00000010773*(AT132^4-AS132^4))-AR132*44100)/(R132*51.4+0.00000043092*AS132^3)</f>
        <v>-1.2252126168815989</v>
      </c>
      <c r="AW132">
        <f>0.61365*EXP(17.502*P132/(240.97+P132))</f>
        <v>5.4302142669726896</v>
      </c>
      <c r="AX132">
        <f>AW132*1000/AG132</f>
        <v>55.511250482435287</v>
      </c>
      <c r="AY132">
        <f>(AX132-AA132)</f>
        <v>27.281491266126693</v>
      </c>
      <c r="AZ132">
        <f>IF(J132,V132,(U132+V132)/2)</f>
        <v>34.887369155883789</v>
      </c>
      <c r="BA132">
        <f>0.61365*EXP(17.502*AZ132/(240.97+AZ132))</f>
        <v>5.6132371128308565</v>
      </c>
      <c r="BB132">
        <f>IF(AY132&lt;&gt;0,(1000-(AX132+AA132)/2)/AY132*AR132,0)</f>
        <v>0.13492312697300102</v>
      </c>
      <c r="BC132">
        <f>AA132*AG132/1000</f>
        <v>2.7614878050370608</v>
      </c>
      <c r="BD132">
        <f>(BA132-BC132)</f>
        <v>2.8517493077937957</v>
      </c>
      <c r="BE132">
        <f>1/(1.6/L132+1.37/T132)</f>
        <v>8.4722203166717136E-2</v>
      </c>
      <c r="BF132">
        <f>M132*AG132*0.001</f>
        <v>40.100711118281197</v>
      </c>
      <c r="BG132">
        <f>M132/Y132</f>
        <v>1.0227912331407589</v>
      </c>
      <c r="BH132">
        <f>(1-AR132*AG132/AW132/L132)*100</f>
        <v>50.371105639081847</v>
      </c>
      <c r="BI132">
        <f>(Y132-K132/(T132/1.35))</f>
        <v>401.55830890116914</v>
      </c>
      <c r="BJ132">
        <f>K132*BH132/100/BI132</f>
        <v>-2.9242936368910591E-3</v>
      </c>
    </row>
    <row r="133" spans="1:62">
      <c r="A133" s="1">
        <v>1</v>
      </c>
      <c r="B133" s="1" t="s">
        <v>8</v>
      </c>
      <c r="C133" s="2">
        <v>40724</v>
      </c>
      <c r="D133" s="1" t="s">
        <v>9</v>
      </c>
      <c r="E133" s="1">
        <v>58</v>
      </c>
      <c r="F133" s="1" t="s">
        <v>2</v>
      </c>
      <c r="G133" s="1" t="s">
        <v>3</v>
      </c>
      <c r="H133" s="1">
        <v>0</v>
      </c>
      <c r="I133" s="1">
        <v>2031</v>
      </c>
      <c r="J133" s="1">
        <v>0</v>
      </c>
      <c r="K133">
        <f>(X133-Y133*(1000-Z133)/(1000-AA133))*AQ133</f>
        <v>29.151148672391258</v>
      </c>
      <c r="L133">
        <f>IF(BB133&lt;&gt;0,1/(1/BB133-1/T133),0)</f>
        <v>0.67447550198940442</v>
      </c>
      <c r="M133">
        <f>((BE133-AR133/2)*Y133-K133)/(BE133+AR133/2)</f>
        <v>287.82165485517231</v>
      </c>
      <c r="N133">
        <f>AR133*1000</f>
        <v>23.431285041162777</v>
      </c>
      <c r="O133">
        <f>(AW133-BC133)</f>
        <v>3.6591810707960555</v>
      </c>
      <c r="P133">
        <f>(V133+AV133*J133)</f>
        <v>38.984832763671875</v>
      </c>
      <c r="Q133" s="1">
        <v>1.5</v>
      </c>
      <c r="R133">
        <f>(Q133*AK133+AL133)</f>
        <v>2.4080436080694199</v>
      </c>
      <c r="S133" s="1">
        <v>1</v>
      </c>
      <c r="T133">
        <f>R133*(S133+1)*(S133+1)/(S133*S133+1)</f>
        <v>4.8160872161388397</v>
      </c>
      <c r="U133" s="1">
        <v>39.024967193603516</v>
      </c>
      <c r="V133" s="1">
        <v>38.984832763671875</v>
      </c>
      <c r="W133" s="1">
        <v>38.958209991455078</v>
      </c>
      <c r="X133" s="1">
        <v>400.57339477539062</v>
      </c>
      <c r="Y133" s="1">
        <v>386.24700927734375</v>
      </c>
      <c r="Z133" s="1">
        <v>25.965534210205078</v>
      </c>
      <c r="AA133" s="1">
        <v>34.450069427490234</v>
      </c>
      <c r="AB133" s="1">
        <v>36.011299133300781</v>
      </c>
      <c r="AC133" s="1">
        <v>47.778404235839844</v>
      </c>
      <c r="AD133" s="1">
        <v>399.97610473632812</v>
      </c>
      <c r="AE133" s="1">
        <v>1695.2386474609375</v>
      </c>
      <c r="AF133" s="1">
        <v>1622.773193359375</v>
      </c>
      <c r="AG133" s="1">
        <v>97.58270263671875</v>
      </c>
      <c r="AH133" s="1">
        <v>11.805697441101074</v>
      </c>
      <c r="AI133" s="1">
        <v>-0.97263675928115845</v>
      </c>
      <c r="AJ133" s="1">
        <v>1</v>
      </c>
      <c r="AK133" s="1">
        <v>-0.21956524252891541</v>
      </c>
      <c r="AL133" s="1">
        <v>2.737391471862793</v>
      </c>
      <c r="AM133" s="1">
        <v>1</v>
      </c>
      <c r="AN133" s="1">
        <v>0</v>
      </c>
      <c r="AO133" s="1">
        <v>0.18999999761581421</v>
      </c>
      <c r="AP133" s="1">
        <v>111115</v>
      </c>
      <c r="AQ133">
        <f>AD133*0.000001/(Q133*0.0001)</f>
        <v>2.6665073649088535</v>
      </c>
      <c r="AR133">
        <f>(AA133-Z133)/(1000-AA133)*AQ133</f>
        <v>2.3431285041162778E-2</v>
      </c>
      <c r="AS133">
        <f>(V133+273.15)</f>
        <v>312.13483276367185</v>
      </c>
      <c r="AT133">
        <f>(U133+273.15)</f>
        <v>312.17496719360349</v>
      </c>
      <c r="AU133">
        <f>(AE133*AM133+AF133*AN133)*AO133</f>
        <v>322.09533897581423</v>
      </c>
      <c r="AV133">
        <f>((AU133+0.00000010773*(AT133^4-AS133^4))-AR133*44100)/(R133*51.4+0.00000043092*AS133^3)</f>
        <v>-5.1922013287157567</v>
      </c>
      <c r="AW133">
        <f>0.61365*EXP(17.502*P133/(240.97+P133))</f>
        <v>7.0209119515531508</v>
      </c>
      <c r="AX133">
        <f>AW133*1000/AG133</f>
        <v>71.948324465767541</v>
      </c>
      <c r="AY133">
        <f>(AX133-AA133)</f>
        <v>37.498255038277307</v>
      </c>
      <c r="AZ133">
        <f>IF(J133,V133,(U133+V133)/2)</f>
        <v>39.004899978637695</v>
      </c>
      <c r="BA133">
        <f>0.61365*EXP(17.502*AZ133/(240.97+AZ133))</f>
        <v>7.0284970061211265</v>
      </c>
      <c r="BB133">
        <f>IF(AY133&lt;&gt;0,(1000-(AX133+AA133)/2)/AY133*AR133,0)</f>
        <v>0.59162111599325606</v>
      </c>
      <c r="BC133">
        <f>AA133*AG133/1000</f>
        <v>3.3617308807570954</v>
      </c>
      <c r="BD133">
        <f>(BA133-BC133)</f>
        <v>3.6667661253640311</v>
      </c>
      <c r="BE133">
        <f>1/(1.6/L133+1.37/T133)</f>
        <v>0.37641008653912555</v>
      </c>
      <c r="BF133">
        <f>M133*AG133*0.001</f>
        <v>28.086414958140576</v>
      </c>
      <c r="BG133">
        <f>M133/Y133</f>
        <v>0.74517510282779342</v>
      </c>
      <c r="BH133">
        <f>(1-AR133*AG133/AW133/L133)*100</f>
        <v>51.71533276826441</v>
      </c>
      <c r="BI133">
        <f>(Y133-K133/(T133/1.35))</f>
        <v>378.07563510125914</v>
      </c>
      <c r="BJ133">
        <f>K133*BH133/100/BI133</f>
        <v>3.9874596884988282E-2</v>
      </c>
    </row>
    <row r="134" spans="1:62">
      <c r="A134" s="1">
        <v>3</v>
      </c>
      <c r="B134" s="1" t="s">
        <v>10</v>
      </c>
      <c r="C134" s="2">
        <v>40724</v>
      </c>
      <c r="D134" s="1" t="s">
        <v>9</v>
      </c>
      <c r="E134" s="1">
        <v>58</v>
      </c>
      <c r="F134" s="1" t="s">
        <v>5</v>
      </c>
      <c r="G134" s="1" t="s">
        <v>3</v>
      </c>
      <c r="H134" s="1">
        <v>0</v>
      </c>
      <c r="I134" s="1">
        <v>2265.5</v>
      </c>
      <c r="J134" s="1">
        <v>0</v>
      </c>
      <c r="K134">
        <f>(X134-Y134*(1000-Z134)/(1000-AA134))*AQ134</f>
        <v>-15.182814848377264</v>
      </c>
      <c r="L134">
        <f>IF(BB134&lt;&gt;0,1/(1/BB134-1/T134),0)</f>
        <v>4.2640340842139073E-2</v>
      </c>
      <c r="M134">
        <f>((BE134-AR134/2)*Y134-K134)/(BE134+AR134/2)</f>
        <v>940.87959545555168</v>
      </c>
      <c r="N134">
        <f>AR134*1000</f>
        <v>1.759912225588113</v>
      </c>
      <c r="O134">
        <f>(AW134-BC134)</f>
        <v>3.8788659091805795</v>
      </c>
      <c r="P134">
        <f>(V134+AV134*J134)</f>
        <v>37.543312072753906</v>
      </c>
      <c r="Q134" s="1">
        <v>3</v>
      </c>
      <c r="R134">
        <f>(Q134*AK134+AL134)</f>
        <v>2.0786957442760468</v>
      </c>
      <c r="S134" s="1">
        <v>1</v>
      </c>
      <c r="T134">
        <f>R134*(S134+1)*(S134+1)/(S134*S134+1)</f>
        <v>4.1573914885520935</v>
      </c>
      <c r="U134" s="1">
        <v>39.040328979492188</v>
      </c>
      <c r="V134" s="1">
        <v>37.543312072753906</v>
      </c>
      <c r="W134" s="1">
        <v>38.971256256103516</v>
      </c>
      <c r="X134" s="1">
        <v>400.36245727539062</v>
      </c>
      <c r="Y134" s="1">
        <v>411.20547485351562</v>
      </c>
      <c r="Z134" s="1">
        <v>25.518198013305664</v>
      </c>
      <c r="AA134" s="1">
        <v>26.802597045898438</v>
      </c>
      <c r="AB134" s="1">
        <v>35.360862731933594</v>
      </c>
      <c r="AC134" s="1">
        <v>37.140670776367188</v>
      </c>
      <c r="AD134" s="1">
        <v>400.04904174804688</v>
      </c>
      <c r="AE134" s="1">
        <v>40.589534759521484</v>
      </c>
      <c r="AF134" s="1">
        <v>33.317455291748047</v>
      </c>
      <c r="AG134" s="1">
        <v>97.58050537109375</v>
      </c>
      <c r="AH134" s="1">
        <v>11.805697441101074</v>
      </c>
      <c r="AI134" s="1">
        <v>-0.97263675928115845</v>
      </c>
      <c r="AJ134" s="1">
        <v>1</v>
      </c>
      <c r="AK134" s="1">
        <v>-0.21956524252891541</v>
      </c>
      <c r="AL134" s="1">
        <v>2.737391471862793</v>
      </c>
      <c r="AM134" s="1">
        <v>1</v>
      </c>
      <c r="AN134" s="1">
        <v>0</v>
      </c>
      <c r="AO134" s="1">
        <v>0.18999999761581421</v>
      </c>
      <c r="AP134" s="1">
        <v>111115</v>
      </c>
      <c r="AQ134">
        <f>AD134*0.000001/(Q134*0.0001)</f>
        <v>1.3334968058268226</v>
      </c>
      <c r="AR134">
        <f>(AA134-Z134)/(1000-AA134)*AQ134</f>
        <v>1.7599122255881131E-3</v>
      </c>
      <c r="AS134">
        <f>(V134+273.15)</f>
        <v>310.69331207275388</v>
      </c>
      <c r="AT134">
        <f>(U134+273.15)</f>
        <v>312.19032897949216</v>
      </c>
      <c r="AU134">
        <f>(AE134*AM134+AF134*AN134)*AO134</f>
        <v>7.71201150753609</v>
      </c>
      <c r="AV134">
        <f>((AU134+0.00000010773*(AT134^4-AS134^4))-AR134*44100)/(R134*51.4+0.00000043092*AS134^3)</f>
        <v>-0.42091582810336331</v>
      </c>
      <c r="AW134">
        <f>0.61365*EXP(17.502*P134/(240.97+P134))</f>
        <v>6.4942768741771335</v>
      </c>
      <c r="AX134">
        <f>AW134*1000/AG134</f>
        <v>66.553015374123405</v>
      </c>
      <c r="AY134">
        <f>(AX134-AA134)</f>
        <v>39.750418328224967</v>
      </c>
      <c r="AZ134">
        <f>IF(J134,V134,(U134+V134)/2)</f>
        <v>38.291820526123047</v>
      </c>
      <c r="BA134">
        <f>0.61365*EXP(17.502*AZ134/(240.97+AZ134))</f>
        <v>6.7632840510385259</v>
      </c>
      <c r="BB134">
        <f>IF(AY134&lt;&gt;0,(1000-(AX134+AA134)/2)/AY134*AR134,0)</f>
        <v>4.2207439678293365E-2</v>
      </c>
      <c r="BC134">
        <f>AA134*AG134/1000</f>
        <v>2.615410964996554</v>
      </c>
      <c r="BD134">
        <f>(BA134-BC134)</f>
        <v>4.1478730860419724</v>
      </c>
      <c r="BE134">
        <f>1/(1.6/L134+1.37/T134)</f>
        <v>2.6418204668630037E-2</v>
      </c>
      <c r="BF134">
        <f>M134*AG134*0.001</f>
        <v>91.811506417902976</v>
      </c>
      <c r="BG134">
        <f>M134/Y134</f>
        <v>2.2881008473700959</v>
      </c>
      <c r="BH134">
        <f>(1-AR134*AG134/AW134/L134)*100</f>
        <v>37.984163867428279</v>
      </c>
      <c r="BI134">
        <f>(Y134-K134/(T134/1.35))</f>
        <v>416.13568171561889</v>
      </c>
      <c r="BJ134">
        <f>K134*BH134/100/BI134</f>
        <v>-1.3858617573767638E-2</v>
      </c>
    </row>
    <row r="135" spans="1:62">
      <c r="A135" s="1">
        <v>5</v>
      </c>
      <c r="B135" s="1" t="s">
        <v>11</v>
      </c>
      <c r="C135" s="2">
        <v>40724</v>
      </c>
      <c r="D135" s="1" t="s">
        <v>9</v>
      </c>
      <c r="E135" s="1">
        <v>13</v>
      </c>
      <c r="F135" s="1" t="s">
        <v>2</v>
      </c>
      <c r="G135" s="1" t="s">
        <v>3</v>
      </c>
      <c r="H135" s="1">
        <v>0</v>
      </c>
      <c r="I135" s="1">
        <v>1537</v>
      </c>
      <c r="J135" s="1">
        <v>0</v>
      </c>
      <c r="K135">
        <f>(X135-Y135*(1000-Z135)/(1000-AA135))*AQ135</f>
        <v>27.141752021369907</v>
      </c>
      <c r="L135">
        <f>IF(BB135&lt;&gt;0,1/(1/BB135-1/T135),0)</f>
        <v>0.86744672024414204</v>
      </c>
      <c r="M135">
        <f>((BE135-AR135/2)*Y135-K135)/(BE135+AR135/2)</f>
        <v>309.77485512592642</v>
      </c>
      <c r="N135">
        <f>AR135*1000</f>
        <v>31.281019987152327</v>
      </c>
      <c r="O135">
        <f>(AW135-BC135)</f>
        <v>3.9028754933150407</v>
      </c>
      <c r="P135">
        <f>(V135+AV135*J135)</f>
        <v>39.259883880615234</v>
      </c>
      <c r="Q135" s="1">
        <v>1</v>
      </c>
      <c r="R135">
        <f>(Q135*AK135+AL135)</f>
        <v>2.5178262293338776</v>
      </c>
      <c r="S135" s="1">
        <v>1</v>
      </c>
      <c r="T135">
        <f>R135*(S135+1)*(S135+1)/(S135*S135+1)</f>
        <v>5.0356524586677551</v>
      </c>
      <c r="U135" s="1">
        <v>39.218666076660156</v>
      </c>
      <c r="V135" s="1">
        <v>39.259883880615234</v>
      </c>
      <c r="W135" s="1">
        <v>39.120384216308594</v>
      </c>
      <c r="X135" s="1">
        <v>400.2379150390625</v>
      </c>
      <c r="Y135" s="1">
        <v>390.40042114257812</v>
      </c>
      <c r="Z135" s="1">
        <v>25.491609573364258</v>
      </c>
      <c r="AA135" s="1">
        <v>33.052635192871094</v>
      </c>
      <c r="AB135" s="1">
        <v>34.958019256591797</v>
      </c>
      <c r="AC135" s="1">
        <v>45.326862335205078</v>
      </c>
      <c r="AD135" s="1">
        <v>400.03964233398438</v>
      </c>
      <c r="AE135" s="1">
        <v>1869.26416015625</v>
      </c>
      <c r="AF135" s="1">
        <v>1995.54736328125</v>
      </c>
      <c r="AG135" s="1">
        <v>97.499687194824219</v>
      </c>
      <c r="AH135" s="1">
        <v>12.958013534545898</v>
      </c>
      <c r="AI135" s="1">
        <v>-0.88598233461380005</v>
      </c>
      <c r="AJ135" s="1">
        <v>1</v>
      </c>
      <c r="AK135" s="1">
        <v>-0.21956524252891541</v>
      </c>
      <c r="AL135" s="1">
        <v>2.737391471862793</v>
      </c>
      <c r="AM135" s="1">
        <v>1</v>
      </c>
      <c r="AN135" s="1">
        <v>0</v>
      </c>
      <c r="AO135" s="1">
        <v>0.18999999761581421</v>
      </c>
      <c r="AP135" s="1">
        <v>111115</v>
      </c>
      <c r="AQ135">
        <f>AD135*0.000001/(Q135*0.0001)</f>
        <v>4.0003964233398435</v>
      </c>
      <c r="AR135">
        <f>(AA135-Z135)/(1000-AA135)*AQ135</f>
        <v>3.1281019987152325E-2</v>
      </c>
      <c r="AS135">
        <f>(V135+273.15)</f>
        <v>312.40988388061521</v>
      </c>
      <c r="AT135">
        <f>(U135+273.15)</f>
        <v>312.36866607666013</v>
      </c>
      <c r="AU135">
        <f>(AE135*AM135+AF135*AN135)*AO135</f>
        <v>355.16018597301445</v>
      </c>
      <c r="AV135">
        <f>((AU135+0.00000010773*(AT135^4-AS135^4))-AR135*44100)/(R135*51.4+0.00000043092*AS135^3)</f>
        <v>-7.1892985415132378</v>
      </c>
      <c r="AW135">
        <f>0.61365*EXP(17.502*P135/(240.97+P135))</f>
        <v>7.1254970855846107</v>
      </c>
      <c r="AX135">
        <f>AW135*1000/AG135</f>
        <v>73.082255857358973</v>
      </c>
      <c r="AY135">
        <f>(AX135-AA135)</f>
        <v>40.029620664487879</v>
      </c>
      <c r="AZ135">
        <f>IF(J135,V135,(U135+V135)/2)</f>
        <v>39.239274978637695</v>
      </c>
      <c r="BA135">
        <f>0.61365*EXP(17.502*AZ135/(240.97+AZ135))</f>
        <v>7.1176142333431871</v>
      </c>
      <c r="BB135">
        <f>IF(AY135&lt;&gt;0,(1000-(AX135+AA135)/2)/AY135*AR135,0)</f>
        <v>0.73997743848949971</v>
      </c>
      <c r="BC135">
        <f>AA135*AG135/1000</f>
        <v>3.22262159226957</v>
      </c>
      <c r="BD135">
        <f>(BA135-BC135)</f>
        <v>3.8949926410736171</v>
      </c>
      <c r="BE135">
        <f>1/(1.6/L135+1.37/T135)</f>
        <v>0.47246614577856177</v>
      </c>
      <c r="BF135">
        <f>M135*AG135*0.001</f>
        <v>30.202951475599818</v>
      </c>
      <c r="BG135">
        <f>M135/Y135</f>
        <v>0.79347981802712642</v>
      </c>
      <c r="BH135">
        <f>(1-AR135*AG135/AW135/L135)*100</f>
        <v>50.656931667594797</v>
      </c>
      <c r="BI135">
        <f>(Y135-K135/(T135/1.35))</f>
        <v>383.12403232710705</v>
      </c>
      <c r="BJ135">
        <f>K135*BH135/100/BI135</f>
        <v>3.5887017296567E-2</v>
      </c>
    </row>
    <row r="136" spans="1:62">
      <c r="A136" s="1">
        <v>6</v>
      </c>
      <c r="B136" s="1" t="s">
        <v>12</v>
      </c>
      <c r="C136" s="2">
        <v>40724</v>
      </c>
      <c r="D136" s="1" t="s">
        <v>9</v>
      </c>
      <c r="E136" s="1">
        <v>13</v>
      </c>
      <c r="F136" s="1" t="s">
        <v>5</v>
      </c>
      <c r="G136" s="1" t="s">
        <v>3</v>
      </c>
      <c r="H136" s="1">
        <v>0</v>
      </c>
      <c r="I136" s="1">
        <v>1700.5</v>
      </c>
      <c r="J136" s="1">
        <v>0</v>
      </c>
      <c r="K136">
        <f>(X136-Y136*(1000-Z136)/(1000-AA136))*AQ136</f>
        <v>-13.411113587228778</v>
      </c>
      <c r="L136">
        <f>IF(BB136&lt;&gt;0,1/(1/BB136-1/T136),0)</f>
        <v>0.42662131731992137</v>
      </c>
      <c r="M136">
        <f>((BE136-AR136/2)*Y136-K136)/(BE136+AR136/2)</f>
        <v>437.39915743464837</v>
      </c>
      <c r="N136">
        <f>AR136*1000</f>
        <v>12.950116305599185</v>
      </c>
      <c r="O136">
        <f>(AW136-BC136)</f>
        <v>3.0870102347656072</v>
      </c>
      <c r="P136">
        <f>(V136+AV136*J136)</f>
        <v>37.209651947021484</v>
      </c>
      <c r="Q136" s="1">
        <v>2.5</v>
      </c>
      <c r="R136">
        <f>(Q136*AK136+AL136)</f>
        <v>2.1884783655405045</v>
      </c>
      <c r="S136" s="1">
        <v>1</v>
      </c>
      <c r="T136">
        <f>R136*(S136+1)*(S136+1)/(S136*S136+1)</f>
        <v>4.3769567310810089</v>
      </c>
      <c r="U136" s="1">
        <v>39.249645233154297</v>
      </c>
      <c r="V136" s="1">
        <v>37.209651947021484</v>
      </c>
      <c r="W136" s="1">
        <v>39.216262817382812</v>
      </c>
      <c r="X136" s="1">
        <v>399.96725463867188</v>
      </c>
      <c r="Y136" s="1">
        <v>405.0704345703125</v>
      </c>
      <c r="Z136" s="1">
        <v>25.927574157714844</v>
      </c>
      <c r="AA136" s="1">
        <v>33.747943878173828</v>
      </c>
      <c r="AB136" s="1">
        <v>35.496364593505859</v>
      </c>
      <c r="AC136" s="1">
        <v>46.202907562255859</v>
      </c>
      <c r="AD136" s="1">
        <v>400.0155029296875</v>
      </c>
      <c r="AE136" s="1">
        <v>38.363388061523438</v>
      </c>
      <c r="AF136" s="1">
        <v>41.269260406494141</v>
      </c>
      <c r="AG136" s="1">
        <v>97.498588562011719</v>
      </c>
      <c r="AH136" s="1">
        <v>12.958013534545898</v>
      </c>
      <c r="AI136" s="1">
        <v>-0.88598233461380005</v>
      </c>
      <c r="AJ136" s="1">
        <v>1</v>
      </c>
      <c r="AK136" s="1">
        <v>-0.21956524252891541</v>
      </c>
      <c r="AL136" s="1">
        <v>2.737391471862793</v>
      </c>
      <c r="AM136" s="1">
        <v>1</v>
      </c>
      <c r="AN136" s="1">
        <v>0</v>
      </c>
      <c r="AO136" s="1">
        <v>0.18999999761581421</v>
      </c>
      <c r="AP136" s="1">
        <v>111115</v>
      </c>
      <c r="AQ136">
        <f>AD136*0.000001/(Q136*0.0001)</f>
        <v>1.6000620117187498</v>
      </c>
      <c r="AR136">
        <f>(AA136-Z136)/(1000-AA136)*AQ136</f>
        <v>1.2950116305599184E-2</v>
      </c>
      <c r="AS136">
        <f>(V136+273.15)</f>
        <v>310.35965194702146</v>
      </c>
      <c r="AT136">
        <f>(U136+273.15)</f>
        <v>312.39964523315427</v>
      </c>
      <c r="AU136">
        <f>(AE136*AM136+AF136*AN136)*AO136</f>
        <v>7.2890436402240084</v>
      </c>
      <c r="AV136">
        <f>((AU136+0.00000010773*(AT136^4-AS136^4))-AR136*44100)/(R136*51.4+0.00000043092*AS136^3)</f>
        <v>-4.2854817428406546</v>
      </c>
      <c r="AW136">
        <f>0.61365*EXP(17.502*P136/(240.97+P136))</f>
        <v>6.3773871297575395</v>
      </c>
      <c r="AX136">
        <f>AW136*1000/AG136</f>
        <v>65.410045661341556</v>
      </c>
      <c r="AY136">
        <f>(AX136-AA136)</f>
        <v>31.662101783167728</v>
      </c>
      <c r="AZ136">
        <f>IF(J136,V136,(U136+V136)/2)</f>
        <v>38.229648590087891</v>
      </c>
      <c r="BA136">
        <f>0.61365*EXP(17.502*AZ136/(240.97+AZ136))</f>
        <v>6.7405777601878842</v>
      </c>
      <c r="BB136">
        <f>IF(AY136&lt;&gt;0,(1000-(AX136+AA136)/2)/AY136*AR136,0)</f>
        <v>0.38873169700816784</v>
      </c>
      <c r="BC136">
        <f>AA136*AG136/1000</f>
        <v>3.2903768949919323</v>
      </c>
      <c r="BD136">
        <f>(BA136-BC136)</f>
        <v>3.4502008651959519</v>
      </c>
      <c r="BE136">
        <f>1/(1.6/L136+1.37/T136)</f>
        <v>0.24609923566786537</v>
      </c>
      <c r="BF136">
        <f>M136*AG136*0.001</f>
        <v>42.645800488091375</v>
      </c>
      <c r="BG136">
        <f>M136/Y136</f>
        <v>1.0798101270921667</v>
      </c>
      <c r="BH136">
        <f>(1-AR136*AG136/AW136/L136)*100</f>
        <v>53.59266126649851</v>
      </c>
      <c r="BI136">
        <f>(Y136-K136/(T136/1.35))</f>
        <v>409.20687101579853</v>
      </c>
      <c r="BJ136">
        <f>K136*BH136/100/BI136</f>
        <v>-1.7564154431295921E-2</v>
      </c>
    </row>
    <row r="137" spans="1:62">
      <c r="A137" s="1">
        <v>13</v>
      </c>
      <c r="B137" s="1" t="s">
        <v>15</v>
      </c>
      <c r="C137" s="2">
        <v>40724</v>
      </c>
      <c r="D137" s="1" t="s">
        <v>9</v>
      </c>
      <c r="E137" s="1">
        <v>17</v>
      </c>
      <c r="F137" s="1" t="s">
        <v>2</v>
      </c>
      <c r="G137" s="1" t="s">
        <v>16</v>
      </c>
      <c r="H137" s="1">
        <v>0</v>
      </c>
      <c r="I137" s="1">
        <v>4428.5</v>
      </c>
      <c r="J137" s="1">
        <v>0</v>
      </c>
      <c r="K137">
        <f>(X137-Y137*(1000-Z137)/(1000-AA137))*AQ137</f>
        <v>14.198059947461676</v>
      </c>
      <c r="L137">
        <f>IF(BB137&lt;&gt;0,1/(1/BB137-1/T137),0)</f>
        <v>0.30892268346199192</v>
      </c>
      <c r="M137">
        <f>((BE137-AR137/2)*Y137-K137)/(BE137+AR137/2)</f>
        <v>290.18680207599112</v>
      </c>
      <c r="N137">
        <f>AR137*1000</f>
        <v>13.374954140159364</v>
      </c>
      <c r="O137">
        <f>(AW137-BC137)</f>
        <v>4.2647492857671709</v>
      </c>
      <c r="P137">
        <f>(V137+AV137*J137)</f>
        <v>39.226219177246094</v>
      </c>
      <c r="Q137" s="1">
        <v>1.5</v>
      </c>
      <c r="R137">
        <f>(Q137*AK137+AL137)</f>
        <v>2.4080436080694199</v>
      </c>
      <c r="S137" s="1">
        <v>1</v>
      </c>
      <c r="T137">
        <f>R137*(S137+1)*(S137+1)/(S137*S137+1)</f>
        <v>4.8160872161388397</v>
      </c>
      <c r="U137" s="1">
        <v>38.533756256103516</v>
      </c>
      <c r="V137" s="1">
        <v>39.226219177246094</v>
      </c>
      <c r="W137" s="1">
        <v>38.451942443847656</v>
      </c>
      <c r="X137" s="1">
        <v>400.0069580078125</v>
      </c>
      <c r="Y137" s="1">
        <v>392.71380615234375</v>
      </c>
      <c r="Z137" s="1">
        <v>24.32655143737793</v>
      </c>
      <c r="AA137" s="1">
        <v>29.195180892944336</v>
      </c>
      <c r="AB137" s="1">
        <v>34.630237579345703</v>
      </c>
      <c r="AC137" s="1">
        <v>41.561008453369141</v>
      </c>
      <c r="AD137" s="1">
        <v>400.044921875</v>
      </c>
      <c r="AE137" s="1">
        <v>1867.39501953125</v>
      </c>
      <c r="AF137" s="1">
        <v>1995.9281005859375</v>
      </c>
      <c r="AG137" s="1">
        <v>97.546066284179688</v>
      </c>
      <c r="AH137" s="1">
        <v>11.805697441101074</v>
      </c>
      <c r="AI137" s="1">
        <v>-0.97263675928115845</v>
      </c>
      <c r="AJ137" s="1">
        <v>1</v>
      </c>
      <c r="AK137" s="1">
        <v>-0.21956524252891541</v>
      </c>
      <c r="AL137" s="1">
        <v>2.737391471862793</v>
      </c>
      <c r="AM137" s="1">
        <v>1</v>
      </c>
      <c r="AN137" s="1">
        <v>0</v>
      </c>
      <c r="AO137" s="1">
        <v>0.18999999761581421</v>
      </c>
      <c r="AP137" s="1">
        <v>111115</v>
      </c>
      <c r="AQ137">
        <f>AD137*0.000001/(Q137*0.0001)</f>
        <v>2.6669661458333329</v>
      </c>
      <c r="AR137">
        <f>(AA137-Z137)/(1000-AA137)*AQ137</f>
        <v>1.3374954140159365E-2</v>
      </c>
      <c r="AS137">
        <f>(V137+273.15)</f>
        <v>312.37621917724607</v>
      </c>
      <c r="AT137">
        <f>(U137+273.15)</f>
        <v>311.68375625610349</v>
      </c>
      <c r="AU137">
        <f>(AE137*AM137+AF137*AN137)*AO137</f>
        <v>354.80504925872083</v>
      </c>
      <c r="AV137">
        <f>((AU137+0.00000010773*(AT137^4-AS137^4))-AR137*44100)/(R137*51.4+0.00000043092*AS137^3)</f>
        <v>-1.7829120808504939</v>
      </c>
      <c r="AW137">
        <f>0.61365*EXP(17.502*P137/(240.97+P137))</f>
        <v>7.1126243363289356</v>
      </c>
      <c r="AX137">
        <f>AW137*1000/AG137</f>
        <v>72.915542443380744</v>
      </c>
      <c r="AY137">
        <f>(AX137-AA137)</f>
        <v>43.720361550436408</v>
      </c>
      <c r="AZ137">
        <f>IF(J137,V137,(U137+V137)/2)</f>
        <v>38.879987716674805</v>
      </c>
      <c r="BA137">
        <f>0.61365*EXP(17.502*AZ137/(240.97+AZ137))</f>
        <v>6.9813976924286729</v>
      </c>
      <c r="BB137">
        <f>IF(AY137&lt;&gt;0,(1000-(AX137+AA137)/2)/AY137*AR137,0)</f>
        <v>0.29030160248324277</v>
      </c>
      <c r="BC137">
        <f>AA137*AG137/1000</f>
        <v>2.8478750505617647</v>
      </c>
      <c r="BD137">
        <f>(BA137-BC137)</f>
        <v>4.1335226418669082</v>
      </c>
      <c r="BE137">
        <f>1/(1.6/L137+1.37/T137)</f>
        <v>0.18302438733270446</v>
      </c>
      <c r="BF137">
        <f>M137*AG137*0.001</f>
        <v>28.306581030098762</v>
      </c>
      <c r="BG137">
        <f>M137/Y137</f>
        <v>0.73892691708276792</v>
      </c>
      <c r="BH137">
        <f>(1-AR137*AG137/AW137/L137)*100</f>
        <v>40.622433885788126</v>
      </c>
      <c r="BI137">
        <f>(Y137-K137/(T137/1.35))</f>
        <v>388.73394032581911</v>
      </c>
      <c r="BJ137">
        <f>K137*BH137/100/BI137</f>
        <v>1.4836876631837307E-2</v>
      </c>
    </row>
    <row r="138" spans="1:62">
      <c r="A138" s="1">
        <v>14</v>
      </c>
      <c r="B138" s="1" t="s">
        <v>17</v>
      </c>
      <c r="C138" s="2">
        <v>40724</v>
      </c>
      <c r="D138" s="1" t="s">
        <v>9</v>
      </c>
      <c r="E138" s="1">
        <v>17</v>
      </c>
      <c r="F138" s="1" t="s">
        <v>5</v>
      </c>
      <c r="G138" s="1" t="s">
        <v>16</v>
      </c>
      <c r="H138" s="1">
        <v>0</v>
      </c>
      <c r="I138" s="1">
        <v>4578</v>
      </c>
      <c r="J138" s="1">
        <v>0</v>
      </c>
      <c r="K138">
        <f>(X138-Y138*(1000-Z138)/(1000-AA138))*AQ138</f>
        <v>3.4548313239464936</v>
      </c>
      <c r="L138">
        <f>IF(BB138&lt;&gt;0,1/(1/BB138-1/T138),0)</f>
        <v>0.50823306704251769</v>
      </c>
      <c r="M138">
        <f>((BE138-AR138/2)*Y138-K138)/(BE138+AR138/2)</f>
        <v>361.73640239849016</v>
      </c>
      <c r="N138">
        <f>AR138*1000</f>
        <v>16.316623988699654</v>
      </c>
      <c r="O138">
        <f>(AW138-BC138)</f>
        <v>3.3057170105639226</v>
      </c>
      <c r="P138">
        <f>(V138+AV138*J138)</f>
        <v>37.497760772705078</v>
      </c>
      <c r="Q138" s="1">
        <v>2</v>
      </c>
      <c r="R138">
        <f>(Q138*AK138+AL138)</f>
        <v>2.2982609868049622</v>
      </c>
      <c r="S138" s="1">
        <v>1</v>
      </c>
      <c r="T138">
        <f>R138*(S138+1)*(S138+1)/(S138*S138+1)</f>
        <v>4.5965219736099243</v>
      </c>
      <c r="U138" s="1">
        <v>38.390937805175781</v>
      </c>
      <c r="V138" s="1">
        <v>37.497760772705078</v>
      </c>
      <c r="W138" s="1">
        <v>38.399608612060547</v>
      </c>
      <c r="X138" s="1">
        <v>399.86529541015625</v>
      </c>
      <c r="Y138" s="1">
        <v>394.91598510742188</v>
      </c>
      <c r="Z138" s="1">
        <v>24.631698608398438</v>
      </c>
      <c r="AA138" s="1">
        <v>32.524738311767578</v>
      </c>
      <c r="AB138" s="1">
        <v>35.334308624267578</v>
      </c>
      <c r="AC138" s="1">
        <v>46.656913757324219</v>
      </c>
      <c r="AD138" s="1">
        <v>399.9962158203125</v>
      </c>
      <c r="AE138" s="1">
        <v>102.84257507324219</v>
      </c>
      <c r="AF138" s="1">
        <v>125.69207000732422</v>
      </c>
      <c r="AG138" s="1">
        <v>97.540931701660156</v>
      </c>
      <c r="AH138" s="1">
        <v>11.805697441101074</v>
      </c>
      <c r="AI138" s="1">
        <v>-0.97263675928115845</v>
      </c>
      <c r="AJ138" s="1">
        <v>1</v>
      </c>
      <c r="AK138" s="1">
        <v>-0.21956524252891541</v>
      </c>
      <c r="AL138" s="1">
        <v>2.737391471862793</v>
      </c>
      <c r="AM138" s="1">
        <v>1</v>
      </c>
      <c r="AN138" s="1">
        <v>0</v>
      </c>
      <c r="AO138" s="1">
        <v>0.18999999761581421</v>
      </c>
      <c r="AP138" s="1">
        <v>111115</v>
      </c>
      <c r="AQ138">
        <f>AD138*0.000001/(Q138*0.0001)</f>
        <v>1.9999810791015622</v>
      </c>
      <c r="AR138">
        <f>(AA138-Z138)/(1000-AA138)*AQ138</f>
        <v>1.6316623988699652E-2</v>
      </c>
      <c r="AS138">
        <f>(V138+273.15)</f>
        <v>310.64776077270506</v>
      </c>
      <c r="AT138">
        <f>(U138+273.15)</f>
        <v>311.54093780517576</v>
      </c>
      <c r="AU138">
        <f>(AE138*AM138+AF138*AN138)*AO138</f>
        <v>19.540089018720209</v>
      </c>
      <c r="AV138">
        <f>((AU138+0.00000010773*(AT138^4-AS138^4))-AR138*44100)/(R138*51.4+0.00000043092*AS138^3)</f>
        <v>-5.2532718876204028</v>
      </c>
      <c r="AW138">
        <f>0.61365*EXP(17.502*P138/(240.97+P138))</f>
        <v>6.4782102888464133</v>
      </c>
      <c r="AX138">
        <f>AW138*1000/AG138</f>
        <v>66.415300488011979</v>
      </c>
      <c r="AY138">
        <f>(AX138-AA138)</f>
        <v>33.890562176244401</v>
      </c>
      <c r="AZ138">
        <f>IF(J138,V138,(U138+V138)/2)</f>
        <v>37.94434928894043</v>
      </c>
      <c r="BA138">
        <f>0.61365*EXP(17.502*AZ138/(240.97+AZ138))</f>
        <v>6.6372274293682443</v>
      </c>
      <c r="BB138">
        <f>IF(AY138&lt;&gt;0,(1000-(AX138+AA138)/2)/AY138*AR138,0)</f>
        <v>0.45763301897391717</v>
      </c>
      <c r="BC138">
        <f>AA138*AG138/1000</f>
        <v>3.1724932782824906</v>
      </c>
      <c r="BD138">
        <f>(BA138-BC138)</f>
        <v>3.4647341510857537</v>
      </c>
      <c r="BE138">
        <f>1/(1.6/L138+1.37/T138)</f>
        <v>0.29017355814718165</v>
      </c>
      <c r="BF138">
        <f>M138*AG138*0.001</f>
        <v>35.284105720355385</v>
      </c>
      <c r="BG138">
        <f>M138/Y138</f>
        <v>0.91598318639873122</v>
      </c>
      <c r="BH138">
        <f>(1-AR138*AG138/AW138/L138)*100</f>
        <v>51.66082372280647</v>
      </c>
      <c r="BI138">
        <f>(Y138-K138/(T138/1.35))</f>
        <v>393.90130002289374</v>
      </c>
      <c r="BJ138">
        <f>K138*BH138/100/BI138</f>
        <v>4.5310698900474962E-3</v>
      </c>
    </row>
    <row r="139" spans="1:62">
      <c r="A139" s="1">
        <v>1</v>
      </c>
      <c r="B139" s="1" t="s">
        <v>20</v>
      </c>
      <c r="C139" s="2">
        <v>40724</v>
      </c>
      <c r="D139" s="1" t="s">
        <v>9</v>
      </c>
      <c r="E139" s="1">
        <v>13</v>
      </c>
      <c r="F139" s="1" t="s">
        <v>2</v>
      </c>
      <c r="G139" s="1" t="s">
        <v>19</v>
      </c>
      <c r="H139" s="1">
        <v>0</v>
      </c>
      <c r="I139" s="1">
        <v>899.5</v>
      </c>
      <c r="J139" s="1">
        <v>0</v>
      </c>
      <c r="K139">
        <f>(X139-Y139*(1000-Z139)/(1000-AA139))*AQ139</f>
        <v>21.425497262768182</v>
      </c>
      <c r="L139">
        <f>IF(BB139&lt;&gt;0,1/(1/BB139-1/T139),0)</f>
        <v>0.79271949895152483</v>
      </c>
      <c r="M139">
        <f>((BE139-AR139/2)*Y139-K139)/(BE139+AR139/2)</f>
        <v>317.98058910521053</v>
      </c>
      <c r="N139">
        <f>AR139*1000</f>
        <v>25.788428114080549</v>
      </c>
      <c r="O139">
        <f>(AW139-BC139)</f>
        <v>3.4999954585284629</v>
      </c>
      <c r="P139">
        <f>(V139+AV139*J139)</f>
        <v>38.618396759033203</v>
      </c>
      <c r="Q139" s="1">
        <v>1.5</v>
      </c>
      <c r="R139">
        <f>(Q139*AK139+AL139)</f>
        <v>2.4080436080694199</v>
      </c>
      <c r="S139" s="1">
        <v>1</v>
      </c>
      <c r="T139">
        <f>R139*(S139+1)*(S139+1)/(S139*S139+1)</f>
        <v>4.8160872161388397</v>
      </c>
      <c r="U139" s="1">
        <v>38.705875396728516</v>
      </c>
      <c r="V139" s="1">
        <v>38.618396759033203</v>
      </c>
      <c r="W139" s="1">
        <v>38.638595581054688</v>
      </c>
      <c r="X139" s="1">
        <v>400.07965087890625</v>
      </c>
      <c r="Y139" s="1">
        <v>388.2913818359375</v>
      </c>
      <c r="Z139" s="1">
        <v>25.364614486694336</v>
      </c>
      <c r="AA139" s="1">
        <v>34.698665618896484</v>
      </c>
      <c r="AB139" s="1">
        <v>35.762966156005859</v>
      </c>
      <c r="AC139" s="1">
        <v>48.923561096191406</v>
      </c>
      <c r="AD139" s="1">
        <v>400.04501342773438</v>
      </c>
      <c r="AE139" s="1">
        <v>1572.70947265625</v>
      </c>
      <c r="AF139" s="1">
        <v>1904.0916748046875</v>
      </c>
      <c r="AG139" s="1">
        <v>97.515365600585938</v>
      </c>
      <c r="AH139" s="1">
        <v>12.958013534545898</v>
      </c>
      <c r="AI139" s="1">
        <v>-0.88598233461380005</v>
      </c>
      <c r="AJ139" s="1">
        <v>0</v>
      </c>
      <c r="AK139" s="1">
        <v>-0.21956524252891541</v>
      </c>
      <c r="AL139" s="1">
        <v>2.737391471862793</v>
      </c>
      <c r="AM139" s="1">
        <v>1</v>
      </c>
      <c r="AN139" s="1">
        <v>0</v>
      </c>
      <c r="AO139" s="1">
        <v>0.18999999761581421</v>
      </c>
      <c r="AP139" s="1">
        <v>111115</v>
      </c>
      <c r="AQ139">
        <f>AD139*0.000001/(Q139*0.0001)</f>
        <v>2.6669667561848955</v>
      </c>
      <c r="AR139">
        <f>(AA139-Z139)/(1000-AA139)*AQ139</f>
        <v>2.5788428114080549E-2</v>
      </c>
      <c r="AS139">
        <f>(V139+273.15)</f>
        <v>311.76839675903318</v>
      </c>
      <c r="AT139">
        <f>(U139+273.15)</f>
        <v>311.85587539672849</v>
      </c>
      <c r="AU139">
        <f>(AE139*AM139+AF139*AN139)*AO139</f>
        <v>298.81479605505592</v>
      </c>
      <c r="AV139">
        <f>((AU139+0.00000010773*(AT139^4-AS139^4))-AR139*44100)/(R139*51.4+0.00000043092*AS139^3)</f>
        <v>-6.1192739345816731</v>
      </c>
      <c r="AW139">
        <f>0.61365*EXP(17.502*P139/(240.97+P139))</f>
        <v>6.8836485222076353</v>
      </c>
      <c r="AX139">
        <f>AW139*1000/AG139</f>
        <v>70.59039854706009</v>
      </c>
      <c r="AY139">
        <f>(AX139-AA139)</f>
        <v>35.891732928163606</v>
      </c>
      <c r="AZ139">
        <f>IF(J139,V139,(U139+V139)/2)</f>
        <v>38.662136077880859</v>
      </c>
      <c r="BA139">
        <f>0.61365*EXP(17.502*AZ139/(240.97+AZ139))</f>
        <v>6.8999095349975947</v>
      </c>
      <c r="BB139">
        <f>IF(AY139&lt;&gt;0,(1000-(AX139+AA139)/2)/AY139*AR139,0)</f>
        <v>0.68068065790406107</v>
      </c>
      <c r="BC139">
        <f>AA139*AG139/1000</f>
        <v>3.3836530636791724</v>
      </c>
      <c r="BD139">
        <f>(BA139-BC139)</f>
        <v>3.5162564713184223</v>
      </c>
      <c r="BE139">
        <f>1/(1.6/L139+1.37/T139)</f>
        <v>0.4342479732166063</v>
      </c>
      <c r="BF139">
        <f>M139*AG139*0.001</f>
        <v>31.007993400484299</v>
      </c>
      <c r="BG139">
        <f>M139/Y139</f>
        <v>0.81892260292185681</v>
      </c>
      <c r="BH139">
        <f>(1-AR139*AG139/AW139/L139)*100</f>
        <v>53.914988888721261</v>
      </c>
      <c r="BI139">
        <f>(Y139-K139/(T139/1.35))</f>
        <v>382.28558916511327</v>
      </c>
      <c r="BJ139">
        <f>K139*BH139/100/BI139</f>
        <v>3.0217080622376016E-2</v>
      </c>
    </row>
    <row r="140" spans="1:62">
      <c r="A140" s="1">
        <v>4</v>
      </c>
      <c r="B140" s="1" t="s">
        <v>21</v>
      </c>
      <c r="C140" s="2">
        <v>40724</v>
      </c>
      <c r="D140" s="1" t="s">
        <v>9</v>
      </c>
      <c r="E140" s="1">
        <v>13</v>
      </c>
      <c r="F140" s="1" t="s">
        <v>5</v>
      </c>
      <c r="G140" s="1" t="s">
        <v>19</v>
      </c>
      <c r="H140" s="1">
        <v>0</v>
      </c>
      <c r="I140" s="1">
        <v>1410</v>
      </c>
      <c r="J140" s="1">
        <v>0</v>
      </c>
      <c r="K140">
        <f>(X140-Y140*(1000-Z140)/(1000-AA140))*AQ140</f>
        <v>-8.2575683892619836</v>
      </c>
      <c r="L140">
        <f>IF(BB140&lt;&gt;0,1/(1/BB140-1/T140),0)</f>
        <v>0.20907642993604955</v>
      </c>
      <c r="M140">
        <f>((BE140-AR140/2)*Y140-K140)/(BE140+AR140/2)</f>
        <v>441.93917564462384</v>
      </c>
      <c r="N140">
        <f>AR140*1000</f>
        <v>8.0480031009072519</v>
      </c>
      <c r="O140">
        <f>(AW140-BC140)</f>
        <v>3.7386188229586019</v>
      </c>
      <c r="P140">
        <f>(V140+AV140*J140)</f>
        <v>38.049633026123047</v>
      </c>
      <c r="Q140" s="1">
        <v>2.5</v>
      </c>
      <c r="R140">
        <f>(Q140*AK140+AL140)</f>
        <v>2.1884783655405045</v>
      </c>
      <c r="S140" s="1">
        <v>1</v>
      </c>
      <c r="T140">
        <f>R140*(S140+1)*(S140+1)/(S140*S140+1)</f>
        <v>4.3769567310810089</v>
      </c>
      <c r="U140" s="1">
        <v>38.985034942626953</v>
      </c>
      <c r="V140" s="1">
        <v>38.049633026123047</v>
      </c>
      <c r="W140" s="1">
        <v>38.992900848388672</v>
      </c>
      <c r="X140" s="1">
        <v>400.12103271484375</v>
      </c>
      <c r="Y140" s="1">
        <v>403.25363159179688</v>
      </c>
      <c r="Z140" s="1">
        <v>25.239622116088867</v>
      </c>
      <c r="AA140" s="1">
        <v>30.118106842041016</v>
      </c>
      <c r="AB140" s="1">
        <v>35.050945281982422</v>
      </c>
      <c r="AC140" s="1">
        <v>41.825828552246094</v>
      </c>
      <c r="AD140" s="1">
        <v>400.00189208984375</v>
      </c>
      <c r="AE140" s="1">
        <v>59.767490386962891</v>
      </c>
      <c r="AF140" s="1">
        <v>59.107158660888672</v>
      </c>
      <c r="AG140" s="1">
        <v>97.502365112304688</v>
      </c>
      <c r="AH140" s="1">
        <v>12.958013534545898</v>
      </c>
      <c r="AI140" s="1">
        <v>-0.88598233461380005</v>
      </c>
      <c r="AJ140" s="1">
        <v>1</v>
      </c>
      <c r="AK140" s="1">
        <v>-0.21956524252891541</v>
      </c>
      <c r="AL140" s="1">
        <v>2.737391471862793</v>
      </c>
      <c r="AM140" s="1">
        <v>1</v>
      </c>
      <c r="AN140" s="1">
        <v>0</v>
      </c>
      <c r="AO140" s="1">
        <v>0.18999999761581421</v>
      </c>
      <c r="AP140" s="1">
        <v>111115</v>
      </c>
      <c r="AQ140">
        <f>AD140*0.000001/(Q140*0.0001)</f>
        <v>1.6000075683593749</v>
      </c>
      <c r="AR140">
        <f>(AA140-Z140)/(1000-AA140)*AQ140</f>
        <v>8.0480031009072511E-3</v>
      </c>
      <c r="AS140">
        <f>(V140+273.15)</f>
        <v>311.19963302612302</v>
      </c>
      <c r="AT140">
        <f>(U140+273.15)</f>
        <v>312.13503494262693</v>
      </c>
      <c r="AU140">
        <f>(AE140*AM140+AF140*AN140)*AO140</f>
        <v>11.355823031026148</v>
      </c>
      <c r="AV140">
        <f>((AU140+0.00000010773*(AT140^4-AS140^4))-AR140*44100)/(R140*51.4+0.00000043092*AS140^3)</f>
        <v>-2.6408303460185865</v>
      </c>
      <c r="AW140">
        <f>0.61365*EXP(17.502*P140/(240.97+P140))</f>
        <v>6.6752054727626868</v>
      </c>
      <c r="AX140">
        <f>AW140*1000/AG140</f>
        <v>68.461985153632781</v>
      </c>
      <c r="AY140">
        <f>(AX140-AA140)</f>
        <v>38.343878311591766</v>
      </c>
      <c r="AZ140">
        <f>IF(J140,V140,(U140+V140)/2)</f>
        <v>38.517333984375</v>
      </c>
      <c r="BA140">
        <f>0.61365*EXP(17.502*AZ140/(240.97+AZ140))</f>
        <v>6.8462033889428424</v>
      </c>
      <c r="BB140">
        <f>IF(AY140&lt;&gt;0,(1000-(AX140+AA140)/2)/AY140*AR140,0)</f>
        <v>0.19954467296438616</v>
      </c>
      <c r="BC140">
        <f>AA140*AG140/1000</f>
        <v>2.9365866498040849</v>
      </c>
      <c r="BD140">
        <f>(BA140-BC140)</f>
        <v>3.9096167391387575</v>
      </c>
      <c r="BE140">
        <f>1/(1.6/L140+1.37/T140)</f>
        <v>0.12553813941141875</v>
      </c>
      <c r="BF140">
        <f>M140*AG140*0.001</f>
        <v>43.090114861133067</v>
      </c>
      <c r="BG140">
        <f>M140/Y140</f>
        <v>1.095933529228541</v>
      </c>
      <c r="BH140">
        <f>(1-AR140*AG140/AW140/L140)*100</f>
        <v>43.774468264434454</v>
      </c>
      <c r="BI140">
        <f>(Y140-K140/(T140/1.35))</f>
        <v>405.80054215327061</v>
      </c>
      <c r="BJ140">
        <f>K140*BH140/100/BI140</f>
        <v>-8.9075944423114787E-3</v>
      </c>
    </row>
    <row r="141" spans="1:62">
      <c r="A141" s="1">
        <v>7</v>
      </c>
      <c r="B141" s="1" t="s">
        <v>25</v>
      </c>
      <c r="C141" s="2">
        <v>40724</v>
      </c>
      <c r="D141" s="1" t="s">
        <v>9</v>
      </c>
      <c r="E141" s="1">
        <v>33</v>
      </c>
      <c r="F141" s="1" t="s">
        <v>2</v>
      </c>
      <c r="G141" s="1" t="s">
        <v>26</v>
      </c>
      <c r="H141" s="1">
        <v>0</v>
      </c>
      <c r="I141" s="1">
        <v>3152.5</v>
      </c>
      <c r="J141" s="1">
        <v>0</v>
      </c>
      <c r="K141">
        <f>(X141-Y141*(1000-Z141)/(1000-AA141))*AQ141</f>
        <v>4.4861723680974119</v>
      </c>
      <c r="L141">
        <f>IF(BB141&lt;&gt;0,1/(1/BB141-1/T141),0)</f>
        <v>0.44870735958399355</v>
      </c>
      <c r="M141">
        <f>((BE141-AR141/2)*Y141-K141)/(BE141+AR141/2)</f>
        <v>353.31532140726375</v>
      </c>
      <c r="N141">
        <f>AR141*1000</f>
        <v>14.555713374562437</v>
      </c>
      <c r="O141">
        <f>(AW141-BC141)</f>
        <v>3.3408332063704802</v>
      </c>
      <c r="P141">
        <f>(V141+AV141*J141)</f>
        <v>38.345443725585938</v>
      </c>
      <c r="Q141" s="1">
        <v>3.5</v>
      </c>
      <c r="R141">
        <f>(Q141*AK141+AL141)</f>
        <v>1.9689131230115891</v>
      </c>
      <c r="S141" s="1">
        <v>1</v>
      </c>
      <c r="T141">
        <f>R141*(S141+1)*(S141+1)/(S141*S141+1)</f>
        <v>3.9378262460231781</v>
      </c>
      <c r="U141" s="1">
        <v>38.512496948242188</v>
      </c>
      <c r="V141" s="1">
        <v>38.345443725585938</v>
      </c>
      <c r="W141" s="1">
        <v>38.514591217041016</v>
      </c>
      <c r="X141" s="1">
        <v>401.02389526367188</v>
      </c>
      <c r="Y141" s="1">
        <v>392.10498046875</v>
      </c>
      <c r="Z141" s="1">
        <v>22.993556976318359</v>
      </c>
      <c r="AA141" s="1">
        <v>35.279876708984375</v>
      </c>
      <c r="AB141" s="1">
        <v>32.776660919189453</v>
      </c>
      <c r="AC141" s="1">
        <v>50.290462493896484</v>
      </c>
      <c r="AD141" s="1">
        <v>400.0194091796875</v>
      </c>
      <c r="AE141" s="1">
        <v>1830.927490234375</v>
      </c>
      <c r="AF141" s="1">
        <v>1785.0909423828125</v>
      </c>
      <c r="AG141" s="1">
        <v>97.565200805664062</v>
      </c>
      <c r="AH141" s="1">
        <v>11.805697441101074</v>
      </c>
      <c r="AI141" s="1">
        <v>-0.97263675928115845</v>
      </c>
      <c r="AJ141" s="1">
        <v>1</v>
      </c>
      <c r="AK141" s="1">
        <v>-0.21956524252891541</v>
      </c>
      <c r="AL141" s="1">
        <v>2.737391471862793</v>
      </c>
      <c r="AM141" s="1">
        <v>1</v>
      </c>
      <c r="AN141" s="1">
        <v>0</v>
      </c>
      <c r="AO141" s="1">
        <v>0.18999999761581421</v>
      </c>
      <c r="AP141" s="1">
        <v>111115</v>
      </c>
      <c r="AQ141">
        <f>AD141*0.000001/(Q141*0.0001)</f>
        <v>1.14291259765625</v>
      </c>
      <c r="AR141">
        <f>(AA141-Z141)/(1000-AA141)*AQ141</f>
        <v>1.4555713374562436E-2</v>
      </c>
      <c r="AS141">
        <f>(V141+273.15)</f>
        <v>311.49544372558591</v>
      </c>
      <c r="AT141">
        <f>(U141+273.15)</f>
        <v>311.66249694824216</v>
      </c>
      <c r="AU141">
        <f>(AE141*AM141+AF141*AN141)*AO141</f>
        <v>347.87621877925994</v>
      </c>
      <c r="AV141">
        <f>((AU141+0.00000010773*(AT141^4-AS141^4))-AR141*44100)/(R141*51.4+0.00000043092*AS141^3)</f>
        <v>-2.5550430244260252</v>
      </c>
      <c r="AW141">
        <f>0.61365*EXP(17.502*P141/(240.97+P141))</f>
        <v>6.7829214618816112</v>
      </c>
      <c r="AX141">
        <f>AW141*1000/AG141</f>
        <v>69.521934110423459</v>
      </c>
      <c r="AY141">
        <f>(AX141-AA141)</f>
        <v>34.242057401439084</v>
      </c>
      <c r="AZ141">
        <f>IF(J141,V141,(U141+V141)/2)</f>
        <v>38.428970336914062</v>
      </c>
      <c r="BA141">
        <f>0.61365*EXP(17.502*AZ141/(240.97+AZ141))</f>
        <v>6.813608368801396</v>
      </c>
      <c r="BB141">
        <f>IF(AY141&lt;&gt;0,(1000-(AX141+AA141)/2)/AY141*AR141,0)</f>
        <v>0.40280817981081807</v>
      </c>
      <c r="BC141">
        <f>AA141*AG141/1000</f>
        <v>3.442088255511131</v>
      </c>
      <c r="BD141">
        <f>(BA141-BC141)</f>
        <v>3.371520113290265</v>
      </c>
      <c r="BE141">
        <f>1/(1.6/L141+1.37/T141)</f>
        <v>0.25551228695334616</v>
      </c>
      <c r="BF141">
        <f>M141*AG141*0.001</f>
        <v>34.471280280817425</v>
      </c>
      <c r="BG141">
        <f>M141/Y141</f>
        <v>0.90107328140766196</v>
      </c>
      <c r="BH141">
        <f>(1-AR141*AG141/AW141/L141)*100</f>
        <v>53.339600105424644</v>
      </c>
      <c r="BI141">
        <f>(Y141-K141/(T141/1.35))</f>
        <v>390.56699166006456</v>
      </c>
      <c r="BJ141">
        <f>K141*BH141/100/BI141</f>
        <v>6.1267502177089206E-3</v>
      </c>
    </row>
    <row r="142" spans="1:62">
      <c r="A142" s="1">
        <v>8</v>
      </c>
      <c r="B142" s="1" t="s">
        <v>27</v>
      </c>
      <c r="C142" s="2">
        <v>40724</v>
      </c>
      <c r="D142" s="1" t="s">
        <v>9</v>
      </c>
      <c r="E142" s="1">
        <v>33</v>
      </c>
      <c r="F142" s="1" t="s">
        <v>5</v>
      </c>
      <c r="G142" s="1" t="s">
        <v>26</v>
      </c>
      <c r="H142" s="1">
        <v>0</v>
      </c>
      <c r="I142" s="1">
        <v>3245</v>
      </c>
      <c r="J142" s="1">
        <v>0</v>
      </c>
      <c r="K142">
        <f>(X142-Y142*(1000-Z142)/(1000-AA142))*AQ142</f>
        <v>-2.3049277544757807</v>
      </c>
      <c r="L142">
        <f>IF(BB142&lt;&gt;0,1/(1/BB142-1/T142),0)</f>
        <v>0.1274759895962666</v>
      </c>
      <c r="M142">
        <f>((BE142-AR142/2)*Y142-K142)/(BE142+AR142/2)</f>
        <v>408.71555517388504</v>
      </c>
      <c r="N142">
        <f>AR142*1000</f>
        <v>4.3222698715796621</v>
      </c>
      <c r="O142">
        <f>(AW142-BC142)</f>
        <v>3.2708456005229394</v>
      </c>
      <c r="P142">
        <f>(V142+AV142*J142)</f>
        <v>35.885765075683594</v>
      </c>
      <c r="Q142" s="1">
        <v>4</v>
      </c>
      <c r="R142">
        <f>(Q142*AK142+AL142)</f>
        <v>1.8591305017471313</v>
      </c>
      <c r="S142" s="1">
        <v>1</v>
      </c>
      <c r="T142">
        <f>R142*(S142+1)*(S142+1)/(S142*S142+1)</f>
        <v>3.7182610034942627</v>
      </c>
      <c r="U142" s="1">
        <v>38.472530364990234</v>
      </c>
      <c r="V142" s="1">
        <v>35.885765075683594</v>
      </c>
      <c r="W142" s="1">
        <v>38.508590698242188</v>
      </c>
      <c r="X142" s="1">
        <v>400.99118041992188</v>
      </c>
      <c r="Y142" s="1">
        <v>401.56039428710938</v>
      </c>
      <c r="Z142" s="1">
        <v>23.065689086914062</v>
      </c>
      <c r="AA142" s="1">
        <v>27.269638061523438</v>
      </c>
      <c r="AB142" s="1">
        <v>32.950416564941406</v>
      </c>
      <c r="AC142" s="1">
        <v>38.955955505371094</v>
      </c>
      <c r="AD142" s="1">
        <v>400.043212890625</v>
      </c>
      <c r="AE142" s="1">
        <v>60.065361022949219</v>
      </c>
      <c r="AF142" s="1">
        <v>55.354576110839844</v>
      </c>
      <c r="AG142" s="1">
        <v>97.56488037109375</v>
      </c>
      <c r="AH142" s="1">
        <v>11.805697441101074</v>
      </c>
      <c r="AI142" s="1">
        <v>-0.97263675928115845</v>
      </c>
      <c r="AJ142" s="1">
        <v>1</v>
      </c>
      <c r="AK142" s="1">
        <v>-0.21956524252891541</v>
      </c>
      <c r="AL142" s="1">
        <v>2.737391471862793</v>
      </c>
      <c r="AM142" s="1">
        <v>1</v>
      </c>
      <c r="AN142" s="1">
        <v>0</v>
      </c>
      <c r="AO142" s="1">
        <v>0.18999999761581421</v>
      </c>
      <c r="AP142" s="1">
        <v>111115</v>
      </c>
      <c r="AQ142">
        <f>AD142*0.000001/(Q142*0.0001)</f>
        <v>1.0001080322265625</v>
      </c>
      <c r="AR142">
        <f>(AA142-Z142)/(1000-AA142)*AQ142</f>
        <v>4.3222698715796619E-3</v>
      </c>
      <c r="AS142">
        <f>(V142+273.15)</f>
        <v>309.03576507568357</v>
      </c>
      <c r="AT142">
        <f>(U142+273.15)</f>
        <v>311.62253036499021</v>
      </c>
      <c r="AU142">
        <f>(AE142*AM142+AF142*AN142)*AO142</f>
        <v>11.412418451153371</v>
      </c>
      <c r="AV142">
        <f>((AU142+0.00000010773*(AT142^4-AS142^4))-AR142*44100)/(R142*51.4+0.00000043092*AS142^3)</f>
        <v>-1.3473308592111204</v>
      </c>
      <c r="AW142">
        <f>0.61365*EXP(17.502*P142/(240.97+P142))</f>
        <v>5.9314045757584983</v>
      </c>
      <c r="AX142">
        <f>AW142*1000/AG142</f>
        <v>60.79446367584373</v>
      </c>
      <c r="AY142">
        <f>(AX142-AA142)</f>
        <v>33.524825614320292</v>
      </c>
      <c r="AZ142">
        <f>IF(J142,V142,(U142+V142)/2)</f>
        <v>37.179147720336914</v>
      </c>
      <c r="BA142">
        <f>0.61365*EXP(17.502*AZ142/(240.97+AZ142))</f>
        <v>6.3667924125430018</v>
      </c>
      <c r="BB142">
        <f>IF(AY142&lt;&gt;0,(1000-(AX142+AA142)/2)/AY142*AR142,0)</f>
        <v>0.12325049836981419</v>
      </c>
      <c r="BC142">
        <f>AA142*AG142/1000</f>
        <v>2.660558975235559</v>
      </c>
      <c r="BD142">
        <f>(BA142-BC142)</f>
        <v>3.7062334373074428</v>
      </c>
      <c r="BE142">
        <f>1/(1.6/L142+1.37/T142)</f>
        <v>7.7400368940538561E-2</v>
      </c>
      <c r="BF142">
        <f>M142*AG142*0.001</f>
        <v>39.876284246345264</v>
      </c>
      <c r="BG142">
        <f>M142/Y142</f>
        <v>1.0178183929206421</v>
      </c>
      <c r="BH142">
        <f>(1-AR142*AG142/AW142/L142)*100</f>
        <v>44.227584257108234</v>
      </c>
      <c r="BI142">
        <f>(Y142-K142/(T142/1.35))</f>
        <v>402.39725121178952</v>
      </c>
      <c r="BJ142">
        <f>K142*BH142/100/BI142</f>
        <v>-2.5333519590562794E-3</v>
      </c>
    </row>
    <row r="143" spans="1:62">
      <c r="A143" s="1">
        <v>9</v>
      </c>
      <c r="B143" s="1" t="s">
        <v>28</v>
      </c>
      <c r="C143" s="2">
        <v>40724</v>
      </c>
      <c r="D143" s="1" t="s">
        <v>9</v>
      </c>
      <c r="E143" s="1">
        <v>27</v>
      </c>
      <c r="F143" s="1" t="s">
        <v>2</v>
      </c>
      <c r="G143" s="1" t="s">
        <v>26</v>
      </c>
      <c r="H143" s="1">
        <v>0</v>
      </c>
      <c r="I143" s="1">
        <v>3577.5</v>
      </c>
      <c r="J143" s="1">
        <v>0</v>
      </c>
      <c r="K143">
        <f>(X143-Y143*(1000-Z143)/(1000-AA143))*AQ143</f>
        <v>15.418882374121932</v>
      </c>
      <c r="L143">
        <f>IF(BB143&lt;&gt;0,1/(1/BB143-1/T143),0)</f>
        <v>0.5802672740476631</v>
      </c>
      <c r="M143">
        <f>((BE143-AR143/2)*Y143-K143)/(BE143+AR143/2)</f>
        <v>311.44184996277301</v>
      </c>
      <c r="N143">
        <f>AR143*1000</f>
        <v>15.052904032891409</v>
      </c>
      <c r="O143">
        <f>(AW143-BC143)</f>
        <v>2.7910192634714863</v>
      </c>
      <c r="P143">
        <f>(V143+AV143*J143)</f>
        <v>38.042438507080078</v>
      </c>
      <c r="Q143" s="1">
        <v>4.5</v>
      </c>
      <c r="R143">
        <f>(Q143*AK143+AL143)</f>
        <v>1.7493478804826736</v>
      </c>
      <c r="S143" s="1">
        <v>1</v>
      </c>
      <c r="T143">
        <f>R143*(S143+1)*(S143+1)/(S143*S143+1)</f>
        <v>3.4986957609653473</v>
      </c>
      <c r="U143" s="1">
        <v>38.244132995605469</v>
      </c>
      <c r="V143" s="1">
        <v>38.042438507080078</v>
      </c>
      <c r="W143" s="1">
        <v>38.200233459472656</v>
      </c>
      <c r="X143" s="1">
        <v>400.0126953125</v>
      </c>
      <c r="Y143" s="1">
        <v>376.29425048828125</v>
      </c>
      <c r="Z143" s="1">
        <v>23.525495529174805</v>
      </c>
      <c r="AA143" s="1">
        <v>39.786144256591797</v>
      </c>
      <c r="AB143" s="1">
        <v>34.023468017578125</v>
      </c>
      <c r="AC143" s="1">
        <v>57.540233612060547</v>
      </c>
      <c r="AD143" s="1">
        <v>400.002685546875</v>
      </c>
      <c r="AE143" s="1">
        <v>1905.5435791015625</v>
      </c>
      <c r="AF143" s="1">
        <v>2023.97265625</v>
      </c>
      <c r="AG143" s="1">
        <v>97.561225891113281</v>
      </c>
      <c r="AH143" s="1">
        <v>11.805697441101074</v>
      </c>
      <c r="AI143" s="1">
        <v>-0.97263675928115845</v>
      </c>
      <c r="AJ143" s="1">
        <v>1</v>
      </c>
      <c r="AK143" s="1">
        <v>-0.21956524252891541</v>
      </c>
      <c r="AL143" s="1">
        <v>2.737391471862793</v>
      </c>
      <c r="AM143" s="1">
        <v>1</v>
      </c>
      <c r="AN143" s="1">
        <v>0</v>
      </c>
      <c r="AO143" s="1">
        <v>0.18999999761581421</v>
      </c>
      <c r="AP143" s="1">
        <v>111115</v>
      </c>
      <c r="AQ143">
        <f>AD143*0.000001/(Q143*0.0001)</f>
        <v>0.88889485677083313</v>
      </c>
      <c r="AR143">
        <f>(AA143-Z143)/(1000-AA143)*AQ143</f>
        <v>1.5052904032891409E-2</v>
      </c>
      <c r="AS143">
        <f>(V143+273.15)</f>
        <v>311.19243850708006</v>
      </c>
      <c r="AT143">
        <f>(U143+273.15)</f>
        <v>311.39413299560545</v>
      </c>
      <c r="AU143">
        <f>(AE143*AM143+AF143*AN143)*AO143</f>
        <v>362.05327548612695</v>
      </c>
      <c r="AV143">
        <f>((AU143+0.00000010773*(AT143^4-AS143^4))-AR143*44100)/(R143*51.4+0.00000043092*AS143^3)</f>
        <v>-2.9071919352553826</v>
      </c>
      <c r="AW143">
        <f>0.61365*EXP(17.502*P143/(240.97+P143))</f>
        <v>6.672604270625258</v>
      </c>
      <c r="AX143">
        <f>AW143*1000/AG143</f>
        <v>68.394018316994689</v>
      </c>
      <c r="AY143">
        <f>(AX143-AA143)</f>
        <v>28.607874060402892</v>
      </c>
      <c r="AZ143">
        <f>IF(J143,V143,(U143+V143)/2)</f>
        <v>38.143285751342773</v>
      </c>
      <c r="BA143">
        <f>0.61365*EXP(17.502*AZ143/(240.97+AZ143))</f>
        <v>6.7091462840821858</v>
      </c>
      <c r="BB143">
        <f>IF(AY143&lt;&gt;0,(1000-(AX143+AA143)/2)/AY143*AR143,0)</f>
        <v>0.49771930623318356</v>
      </c>
      <c r="BC143">
        <f>AA143*AG143/1000</f>
        <v>3.8815850071537716</v>
      </c>
      <c r="BD143">
        <f>(BA143-BC143)</f>
        <v>2.8275612769284142</v>
      </c>
      <c r="BE143">
        <f>1/(1.6/L143+1.37/T143)</f>
        <v>0.31756874020482329</v>
      </c>
      <c r="BF143">
        <f>M143*AG143*0.001</f>
        <v>30.384648676164307</v>
      </c>
      <c r="BG143">
        <f>M143/Y143</f>
        <v>0.82765508523886444</v>
      </c>
      <c r="BH143">
        <f>(1-AR143*AG143/AW143/L143)*100</f>
        <v>62.070764022841004</v>
      </c>
      <c r="BI143">
        <f>(Y143-K143/(T143/1.35))</f>
        <v>370.34475026671259</v>
      </c>
      <c r="BJ143">
        <f>K143*BH143/100/BI143</f>
        <v>2.5842456485499363E-2</v>
      </c>
    </row>
    <row r="144" spans="1:62">
      <c r="A144" s="1">
        <v>10</v>
      </c>
      <c r="B144" s="1" t="s">
        <v>29</v>
      </c>
      <c r="C144" s="2">
        <v>40724</v>
      </c>
      <c r="D144" s="1" t="s">
        <v>9</v>
      </c>
      <c r="E144" s="1">
        <v>27</v>
      </c>
      <c r="F144" s="1" t="s">
        <v>5</v>
      </c>
      <c r="G144" s="1" t="s">
        <v>26</v>
      </c>
      <c r="H144" s="1">
        <v>0</v>
      </c>
      <c r="I144" s="1">
        <v>3728.5</v>
      </c>
      <c r="J144" s="1">
        <v>0</v>
      </c>
      <c r="K144">
        <f>(X144-Y144*(1000-Z144)/(1000-AA144))*AQ144</f>
        <v>-2.9475359575750084</v>
      </c>
      <c r="L144">
        <f>IF(BB144&lt;&gt;0,1/(1/BB144-1/T144),0)</f>
        <v>0.34808378830534498</v>
      </c>
      <c r="M144">
        <f>((BE144-AR144/2)*Y144-K144)/(BE144+AR144/2)</f>
        <v>396.66752562890986</v>
      </c>
      <c r="N144">
        <f>AR144*1000</f>
        <v>8.8508799605341935</v>
      </c>
      <c r="O144">
        <f>(AW144-BC144)</f>
        <v>2.6015220109976069</v>
      </c>
      <c r="P144">
        <f>(V144+AV144*J144)</f>
        <v>35.501354217529297</v>
      </c>
      <c r="Q144" s="1">
        <v>4.5</v>
      </c>
      <c r="R144">
        <f>(Q144*AK144+AL144)</f>
        <v>1.7493478804826736</v>
      </c>
      <c r="S144" s="1">
        <v>1</v>
      </c>
      <c r="T144">
        <f>R144*(S144+1)*(S144+1)/(S144*S144+1)</f>
        <v>3.4986957609653473</v>
      </c>
      <c r="U144" s="1">
        <v>38.241561889648438</v>
      </c>
      <c r="V144" s="1">
        <v>35.501354217529297</v>
      </c>
      <c r="W144" s="1">
        <v>38.292217254638672</v>
      </c>
      <c r="X144" s="1">
        <v>400.20318603515625</v>
      </c>
      <c r="Y144" s="1">
        <v>399.5408935546875</v>
      </c>
      <c r="Z144" s="1">
        <v>23.228137969970703</v>
      </c>
      <c r="AA144" s="1">
        <v>32.857421875</v>
      </c>
      <c r="AB144" s="1">
        <v>33.597686767578125</v>
      </c>
      <c r="AC144" s="1">
        <v>47.525691986083984</v>
      </c>
      <c r="AD144" s="1">
        <v>400.03268432617188</v>
      </c>
      <c r="AE144" s="1">
        <v>50.332138061523438</v>
      </c>
      <c r="AF144" s="1">
        <v>67.883430480957031</v>
      </c>
      <c r="AG144" s="1">
        <v>97.560050964355469</v>
      </c>
      <c r="AH144" s="1">
        <v>11.805697441101074</v>
      </c>
      <c r="AI144" s="1">
        <v>-0.97263675928115845</v>
      </c>
      <c r="AJ144" s="1">
        <v>1</v>
      </c>
      <c r="AK144" s="1">
        <v>-0.21956524252891541</v>
      </c>
      <c r="AL144" s="1">
        <v>2.737391471862793</v>
      </c>
      <c r="AM144" s="1">
        <v>1</v>
      </c>
      <c r="AN144" s="1">
        <v>0</v>
      </c>
      <c r="AO144" s="1">
        <v>0.18999999761581421</v>
      </c>
      <c r="AP144" s="1">
        <v>111115</v>
      </c>
      <c r="AQ144">
        <f>AD144*0.000001/(Q144*0.0001)</f>
        <v>0.88896152072482637</v>
      </c>
      <c r="AR144">
        <f>(AA144-Z144)/(1000-AA144)*AQ144</f>
        <v>8.8508799605341928E-3</v>
      </c>
      <c r="AS144">
        <f>(V144+273.15)</f>
        <v>308.65135421752927</v>
      </c>
      <c r="AT144">
        <f>(U144+273.15)</f>
        <v>311.39156188964841</v>
      </c>
      <c r="AU144">
        <f>(AE144*AM144+AF144*AN144)*AO144</f>
        <v>9.5631061116882847</v>
      </c>
      <c r="AV144">
        <f>((AU144+0.00000010773*(AT144^4-AS144^4))-AR144*44100)/(R144*51.4+0.00000043092*AS144^3)</f>
        <v>-3.3685995203921495</v>
      </c>
      <c r="AW144">
        <f>0.61365*EXP(17.502*P144/(240.97+P144))</f>
        <v>5.8070937636799353</v>
      </c>
      <c r="AX144">
        <f>AW144*1000/AG144</f>
        <v>59.523275216426597</v>
      </c>
      <c r="AY144">
        <f>(AX144-AA144)</f>
        <v>26.665853341426597</v>
      </c>
      <c r="AZ144">
        <f>IF(J144,V144,(U144+V144)/2)</f>
        <v>36.871458053588867</v>
      </c>
      <c r="BA144">
        <f>0.61365*EXP(17.502*AZ144/(240.97+AZ144))</f>
        <v>6.2607771591190495</v>
      </c>
      <c r="BB144">
        <f>IF(AY144&lt;&gt;0,(1000-(AX144+AA144)/2)/AY144*AR144,0)</f>
        <v>0.31658670818179818</v>
      </c>
      <c r="BC144">
        <f>AA144*AG144/1000</f>
        <v>3.2055717526823284</v>
      </c>
      <c r="BD144">
        <f>(BA144-BC144)</f>
        <v>3.0552054064367211</v>
      </c>
      <c r="BE144">
        <f>1/(1.6/L144+1.37/T144)</f>
        <v>0.20047436603491767</v>
      </c>
      <c r="BF144">
        <f>M144*AG144*0.001</f>
        <v>38.698904016261224</v>
      </c>
      <c r="BG144">
        <f>M144/Y144</f>
        <v>0.99280832582564083</v>
      </c>
      <c r="BH144">
        <f>(1-AR144*AG144/AW144/L144)*100</f>
        <v>57.281515806469564</v>
      </c>
      <c r="BI144">
        <f>(Y144-K144/(T144/1.35))</f>
        <v>400.67822409571983</v>
      </c>
      <c r="BJ144">
        <f>K144*BH144/100/BI144</f>
        <v>-4.2138383718011959E-3</v>
      </c>
    </row>
    <row r="145" spans="1:62">
      <c r="A145" s="1">
        <v>5</v>
      </c>
      <c r="B145" s="1" t="s">
        <v>43</v>
      </c>
      <c r="C145" s="2">
        <v>40724</v>
      </c>
      <c r="D145" s="1" t="s">
        <v>9</v>
      </c>
      <c r="E145" s="1">
        <v>33</v>
      </c>
      <c r="F145" s="1" t="s">
        <v>2</v>
      </c>
      <c r="G145" s="1" t="s">
        <v>31</v>
      </c>
      <c r="H145" s="1">
        <v>0</v>
      </c>
      <c r="I145" s="1">
        <v>2850.5</v>
      </c>
      <c r="J145" s="1">
        <v>0</v>
      </c>
      <c r="K145">
        <f>(X145-Y145*(1000-Z145)/(1000-AA145))*AQ145</f>
        <v>5.18115638819559</v>
      </c>
      <c r="L145">
        <f>IF(BB145&lt;&gt;0,1/(1/BB145-1/T145),0)</f>
        <v>0.67434956766005572</v>
      </c>
      <c r="M145">
        <f>((BE145-AR145/2)*Y145-K145)/(BE145+AR145/2)</f>
        <v>356.22278422385949</v>
      </c>
      <c r="N145">
        <f>AR145*1000</f>
        <v>15.659123169017155</v>
      </c>
      <c r="O145">
        <f>(AW145-BC145)</f>
        <v>2.5798419964107673</v>
      </c>
      <c r="P145">
        <f>(V145+AV145*J145)</f>
        <v>38.141853332519531</v>
      </c>
      <c r="Q145" s="1">
        <v>5</v>
      </c>
      <c r="R145">
        <f>(Q145*AK145+AL145)</f>
        <v>1.6395652592182159</v>
      </c>
      <c r="S145" s="1">
        <v>1</v>
      </c>
      <c r="T145">
        <f>R145*(S145+1)*(S145+1)/(S145*S145+1)</f>
        <v>3.2791305184364319</v>
      </c>
      <c r="U145" s="1">
        <v>38.542293548583984</v>
      </c>
      <c r="V145" s="1">
        <v>38.141853332519531</v>
      </c>
      <c r="W145" s="1">
        <v>38.48895263671875</v>
      </c>
      <c r="X145" s="1">
        <v>400.966064453125</v>
      </c>
      <c r="Y145" s="1">
        <v>386.91665649414062</v>
      </c>
      <c r="Z145" s="1">
        <v>23.572269439697266</v>
      </c>
      <c r="AA145" s="1">
        <v>42.317184448242188</v>
      </c>
      <c r="AB145" s="1">
        <v>33.548397064208984</v>
      </c>
      <c r="AC145" s="1">
        <v>60.226436614990234</v>
      </c>
      <c r="AD145" s="1">
        <v>400.01443481445312</v>
      </c>
      <c r="AE145" s="1">
        <v>1808.8929443359375</v>
      </c>
      <c r="AF145" s="1">
        <v>1250.8988037109375</v>
      </c>
      <c r="AG145" s="1">
        <v>97.567550659179688</v>
      </c>
      <c r="AH145" s="1">
        <v>11.805697441101074</v>
      </c>
      <c r="AI145" s="1">
        <v>-0.97263675928115845</v>
      </c>
      <c r="AJ145" s="1">
        <v>1</v>
      </c>
      <c r="AK145" s="1">
        <v>-0.21956524252891541</v>
      </c>
      <c r="AL145" s="1">
        <v>2.737391471862793</v>
      </c>
      <c r="AM145" s="1">
        <v>1</v>
      </c>
      <c r="AN145" s="1">
        <v>0</v>
      </c>
      <c r="AO145" s="1">
        <v>0.18999999761581421</v>
      </c>
      <c r="AP145" s="1">
        <v>111115</v>
      </c>
      <c r="AQ145">
        <f>AD145*0.000001/(Q145*0.0001)</f>
        <v>0.80002886962890629</v>
      </c>
      <c r="AR145">
        <f>(AA145-Z145)/(1000-AA145)*AQ145</f>
        <v>1.5659123169017155E-2</v>
      </c>
      <c r="AS145">
        <f>(V145+273.15)</f>
        <v>311.29185333251951</v>
      </c>
      <c r="AT145">
        <f>(U145+273.15)</f>
        <v>311.69229354858396</v>
      </c>
      <c r="AU145">
        <f>(AE145*AM145+AF145*AN145)*AO145</f>
        <v>343.68965511109127</v>
      </c>
      <c r="AV145">
        <f>((AU145+0.00000010773*(AT145^4-AS145^4))-AR145*44100)/(R145*51.4+0.00000043092*AS145^3)</f>
        <v>-3.512430893993586</v>
      </c>
      <c r="AW145">
        <f>0.61365*EXP(17.502*P145/(240.97+P145))</f>
        <v>6.7086260338184873</v>
      </c>
      <c r="AX145">
        <f>AW145*1000/AG145</f>
        <v>68.758782899581817</v>
      </c>
      <c r="AY145">
        <f>(AX145-AA145)</f>
        <v>26.44159845133963</v>
      </c>
      <c r="AZ145">
        <f>IF(J145,V145,(U145+V145)/2)</f>
        <v>38.342073440551758</v>
      </c>
      <c r="BA145">
        <f>0.61365*EXP(17.502*AZ145/(240.97+AZ145))</f>
        <v>6.7816857709557681</v>
      </c>
      <c r="BB145">
        <f>IF(AY145&lt;&gt;0,(1000-(AX145+AA145)/2)/AY145*AR145,0)</f>
        <v>0.55932499955800574</v>
      </c>
      <c r="BC145">
        <f>AA145*AG145/1000</f>
        <v>4.12878403740772</v>
      </c>
      <c r="BD145">
        <f>(BA145-BC145)</f>
        <v>2.652901733548048</v>
      </c>
      <c r="BE145">
        <f>1/(1.6/L145+1.37/T145)</f>
        <v>0.35836509347257167</v>
      </c>
      <c r="BF145">
        <f>M145*AG145*0.001</f>
        <v>34.75578454571545</v>
      </c>
      <c r="BG145">
        <f>M145/Y145</f>
        <v>0.92067058433617488</v>
      </c>
      <c r="BH145">
        <f>(1-AR145*AG145/AW145/L145)*100</f>
        <v>66.228202533413821</v>
      </c>
      <c r="BI145">
        <f>(Y145-K145/(T145/1.35))</f>
        <v>384.78360290425206</v>
      </c>
      <c r="BJ145">
        <f>K145*BH145/100/BI145</f>
        <v>8.9177052256068593E-3</v>
      </c>
    </row>
    <row r="146" spans="1:62">
      <c r="A146" s="1">
        <v>6</v>
      </c>
      <c r="B146" s="1" t="s">
        <v>44</v>
      </c>
      <c r="C146" s="2">
        <v>40724</v>
      </c>
      <c r="D146" s="1" t="s">
        <v>9</v>
      </c>
      <c r="E146" s="1">
        <v>33</v>
      </c>
      <c r="F146" s="1" t="s">
        <v>5</v>
      </c>
      <c r="G146" s="1" t="s">
        <v>31</v>
      </c>
      <c r="H146" s="1">
        <v>0</v>
      </c>
      <c r="I146" s="1">
        <v>2977.5</v>
      </c>
      <c r="J146" s="1">
        <v>0</v>
      </c>
      <c r="K146">
        <f>(X146-Y146*(1000-Z146)/(1000-AA146))*AQ146</f>
        <v>-1.3346106767063692</v>
      </c>
      <c r="L146">
        <f>IF(BB146&lt;&gt;0,1/(1/BB146-1/T146),0)</f>
        <v>8.7094677103656731E-2</v>
      </c>
      <c r="M146">
        <f>((BE146-AR146/2)*Y146-K146)/(BE146+AR146/2)</f>
        <v>402.38409565306887</v>
      </c>
      <c r="N146">
        <f>AR146*1000</f>
        <v>3.1431147119099125</v>
      </c>
      <c r="O146">
        <f>(AW146-BC146)</f>
        <v>3.4580984870506932</v>
      </c>
      <c r="P146">
        <f>(V146+AV146*J146)</f>
        <v>36.464958190917969</v>
      </c>
      <c r="Q146" s="1">
        <v>5.5</v>
      </c>
      <c r="R146">
        <f>(Q146*AK146+AL146)</f>
        <v>1.5297826379537582</v>
      </c>
      <c r="S146" s="1">
        <v>1</v>
      </c>
      <c r="T146">
        <f>R146*(S146+1)*(S146+1)/(S146*S146+1)</f>
        <v>3.0595652759075165</v>
      </c>
      <c r="U146" s="1">
        <v>38.591953277587891</v>
      </c>
      <c r="V146" s="1">
        <v>36.464958190917969</v>
      </c>
      <c r="W146" s="1">
        <v>38.603057861328125</v>
      </c>
      <c r="X146" s="1">
        <v>400.92721557617188</v>
      </c>
      <c r="Y146" s="1">
        <v>401.02914428710938</v>
      </c>
      <c r="Z146" s="1">
        <v>23.111211776733398</v>
      </c>
      <c r="AA146" s="1">
        <v>27.314939498901367</v>
      </c>
      <c r="AB146" s="1">
        <v>32.803169250488281</v>
      </c>
      <c r="AC146" s="1">
        <v>38.769783020019531</v>
      </c>
      <c r="AD146" s="1">
        <v>400.00054931640625</v>
      </c>
      <c r="AE146" s="1">
        <v>46.265419006347656</v>
      </c>
      <c r="AF146" s="1">
        <v>490.3958740234375</v>
      </c>
      <c r="AG146" s="1">
        <v>97.564567565917969</v>
      </c>
      <c r="AH146" s="1">
        <v>11.805697441101074</v>
      </c>
      <c r="AI146" s="1">
        <v>-0.97263675928115845</v>
      </c>
      <c r="AJ146" s="1">
        <v>1</v>
      </c>
      <c r="AK146" s="1">
        <v>-0.21956524252891541</v>
      </c>
      <c r="AL146" s="1">
        <v>2.737391471862793</v>
      </c>
      <c r="AM146" s="1">
        <v>1</v>
      </c>
      <c r="AN146" s="1">
        <v>0</v>
      </c>
      <c r="AO146" s="1">
        <v>0.18999999761581421</v>
      </c>
      <c r="AP146" s="1">
        <v>111115</v>
      </c>
      <c r="AQ146">
        <f>AD146*0.000001/(Q146*0.0001)</f>
        <v>0.72727372602982943</v>
      </c>
      <c r="AR146">
        <f>(AA146-Z146)/(1000-AA146)*AQ146</f>
        <v>3.1431147119099123E-3</v>
      </c>
      <c r="AS146">
        <f>(V146+273.15)</f>
        <v>309.61495819091795</v>
      </c>
      <c r="AT146">
        <f>(U146+273.15)</f>
        <v>311.74195327758787</v>
      </c>
      <c r="AU146">
        <f>(AE146*AM146+AF146*AN146)*AO146</f>
        <v>8.7904295009007001</v>
      </c>
      <c r="AV146">
        <f>((AU146+0.00000010773*(AT146^4-AS146^4))-AR146*44100)/(R146*51.4+0.00000043092*AS146^3)</f>
        <v>-1.1193928711925687</v>
      </c>
      <c r="AW146">
        <f>0.61365*EXP(17.502*P146/(240.97+P146))</f>
        <v>6.1230687473502172</v>
      </c>
      <c r="AX146">
        <f>AW146*1000/AG146</f>
        <v>62.759144022375359</v>
      </c>
      <c r="AY146">
        <f>(AX146-AA146)</f>
        <v>35.444204523473992</v>
      </c>
      <c r="AZ146">
        <f>IF(J146,V146,(U146+V146)/2)</f>
        <v>37.52845573425293</v>
      </c>
      <c r="BA146">
        <f>0.61365*EXP(17.502*AZ146/(240.97+AZ146))</f>
        <v>6.4890330382024031</v>
      </c>
      <c r="BB146">
        <f>IF(AY146&lt;&gt;0,(1000-(AX146+AA146)/2)/AY146*AR146,0)</f>
        <v>8.4684031246441901E-2</v>
      </c>
      <c r="BC146">
        <f>AA146*AG146/1000</f>
        <v>2.664970260299524</v>
      </c>
      <c r="BD146">
        <f>(BA146-BC146)</f>
        <v>3.8240627779028791</v>
      </c>
      <c r="BE146">
        <f>1/(1.6/L146+1.37/T146)</f>
        <v>5.3138947578234536E-2</v>
      </c>
      <c r="BF146">
        <f>M146*AG146*0.001</f>
        <v>39.258430287794639</v>
      </c>
      <c r="BG146">
        <f>M146/Y146</f>
        <v>1.003378685527627</v>
      </c>
      <c r="BH146">
        <f>(1-AR146*AG146/AW146/L146)*100</f>
        <v>42.496853886814989</v>
      </c>
      <c r="BI146">
        <f>(Y146-K146/(T146/1.35))</f>
        <v>401.61802677565805</v>
      </c>
      <c r="BJ146">
        <f>K146*BH146/100/BI146</f>
        <v>-1.4122064036596535E-3</v>
      </c>
    </row>
    <row r="147" spans="1:62">
      <c r="A147" s="1">
        <v>11</v>
      </c>
      <c r="B147" s="1" t="s">
        <v>45</v>
      </c>
      <c r="C147" s="2">
        <v>40724</v>
      </c>
      <c r="D147" s="1" t="s">
        <v>9</v>
      </c>
      <c r="E147" s="1">
        <v>27</v>
      </c>
      <c r="F147" s="1" t="s">
        <v>2</v>
      </c>
      <c r="G147" s="1" t="s">
        <v>31</v>
      </c>
      <c r="H147" s="1">
        <v>0</v>
      </c>
      <c r="I147" s="1">
        <v>3833</v>
      </c>
      <c r="J147" s="1">
        <v>0</v>
      </c>
      <c r="K147">
        <f>(X147-Y147*(1000-Z147)/(1000-AA147))*AQ147</f>
        <v>31.42008054663269</v>
      </c>
      <c r="L147">
        <f>IF(BB147&lt;&gt;0,1/(1/BB147-1/T147),0)</f>
        <v>0.56887637931745327</v>
      </c>
      <c r="M147">
        <f>((BE147-AR147/2)*Y147-K147)/(BE147+AR147/2)</f>
        <v>259.21322856453679</v>
      </c>
      <c r="N147">
        <f>AR147*1000</f>
        <v>18.626196474302425</v>
      </c>
      <c r="O147">
        <f>(AW147-BC147)</f>
        <v>3.4219640773727824</v>
      </c>
      <c r="P147">
        <f>(V147+AV147*J147)</f>
        <v>38.319896697998047</v>
      </c>
      <c r="Q147" s="1">
        <v>2.5</v>
      </c>
      <c r="R147">
        <f>(Q147*AK147+AL147)</f>
        <v>2.1884783655405045</v>
      </c>
      <c r="S147" s="1">
        <v>1</v>
      </c>
      <c r="T147">
        <f>R147*(S147+1)*(S147+1)/(S147*S147+1)</f>
        <v>4.3769567310810089</v>
      </c>
      <c r="U147" s="1">
        <v>38.414772033691406</v>
      </c>
      <c r="V147" s="1">
        <v>38.319896697998047</v>
      </c>
      <c r="W147" s="1">
        <v>38.409374237060547</v>
      </c>
      <c r="X147" s="1">
        <v>399.91802978515625</v>
      </c>
      <c r="Y147" s="1">
        <v>375.90621948242188</v>
      </c>
      <c r="Z147" s="1">
        <v>23.115699768066406</v>
      </c>
      <c r="AA147" s="1">
        <v>34.356273651123047</v>
      </c>
      <c r="AB147" s="1">
        <v>33.121395111083984</v>
      </c>
      <c r="AC147" s="1">
        <v>49.227481842041016</v>
      </c>
      <c r="AD147" s="1">
        <v>400.03005981445312</v>
      </c>
      <c r="AE147" s="1">
        <v>1891.212158203125</v>
      </c>
      <c r="AF147" s="1">
        <v>1965.6339111328125</v>
      </c>
      <c r="AG147" s="1">
        <v>97.554107666015625</v>
      </c>
      <c r="AH147" s="1">
        <v>11.805697441101074</v>
      </c>
      <c r="AI147" s="1">
        <v>-0.97263675928115845</v>
      </c>
      <c r="AJ147" s="1">
        <v>0</v>
      </c>
      <c r="AK147" s="1">
        <v>-0.21956524252891541</v>
      </c>
      <c r="AL147" s="1">
        <v>2.737391471862793</v>
      </c>
      <c r="AM147" s="1">
        <v>1</v>
      </c>
      <c r="AN147" s="1">
        <v>0</v>
      </c>
      <c r="AO147" s="1">
        <v>0.18999999761581421</v>
      </c>
      <c r="AP147" s="1">
        <v>111115</v>
      </c>
      <c r="AQ147">
        <f>AD147*0.000001/(Q147*0.0001)</f>
        <v>1.6001202392578124</v>
      </c>
      <c r="AR147">
        <f>(AA147-Z147)/(1000-AA147)*AQ147</f>
        <v>1.8626196474302425E-2</v>
      </c>
      <c r="AS147">
        <f>(V147+273.15)</f>
        <v>311.46989669799802</v>
      </c>
      <c r="AT147">
        <f>(U147+273.15)</f>
        <v>311.56477203369138</v>
      </c>
      <c r="AU147">
        <f>(AE147*AM147+AF147*AN147)*AO147</f>
        <v>359.33030554959259</v>
      </c>
      <c r="AV147">
        <f>((AU147+0.00000010773*(AT147^4-AS147^4))-AR147*44100)/(R147*51.4+0.00000043092*AS147^3)</f>
        <v>-3.6718461556859707</v>
      </c>
      <c r="AW147">
        <f>0.61365*EXP(17.502*P147/(240.97+P147))</f>
        <v>6.7735596961375357</v>
      </c>
      <c r="AX147">
        <f>AW147*1000/AG147</f>
        <v>69.433874781853007</v>
      </c>
      <c r="AY147">
        <f>(AX147-AA147)</f>
        <v>35.07760113072996</v>
      </c>
      <c r="AZ147">
        <f>IF(J147,V147,(U147+V147)/2)</f>
        <v>38.367334365844727</v>
      </c>
      <c r="BA147">
        <f>0.61365*EXP(17.502*AZ147/(240.97+AZ147))</f>
        <v>6.7909522643912332</v>
      </c>
      <c r="BB147">
        <f>IF(AY147&lt;&gt;0,(1000-(AX147+AA147)/2)/AY147*AR147,0)</f>
        <v>0.50344345270597235</v>
      </c>
      <c r="BC147">
        <f>AA147*AG147/1000</f>
        <v>3.3515956187647533</v>
      </c>
      <c r="BD147">
        <f>(BA147-BC147)</f>
        <v>3.4393566456264799</v>
      </c>
      <c r="BE147">
        <f>1/(1.6/L147+1.37/T147)</f>
        <v>0.31994218388738793</v>
      </c>
      <c r="BF147">
        <f>M147*AG147*0.001</f>
        <v>25.28731520784034</v>
      </c>
      <c r="BG147">
        <f>M147/Y147</f>
        <v>0.68956887417676294</v>
      </c>
      <c r="BH147">
        <f>(1-AR147*AG147/AW147/L147)*100</f>
        <v>52.844226144339004</v>
      </c>
      <c r="BI147">
        <f>(Y147-K147/(T147/1.35))</f>
        <v>366.215214671534</v>
      </c>
      <c r="BJ147">
        <f>K147*BH147/100/BI147</f>
        <v>4.5338636281641788E-2</v>
      </c>
    </row>
    <row r="148" spans="1:62">
      <c r="A148" s="1">
        <v>12</v>
      </c>
      <c r="B148" s="1" t="s">
        <v>46</v>
      </c>
      <c r="C148" s="2">
        <v>40724</v>
      </c>
      <c r="D148" s="1" t="s">
        <v>9</v>
      </c>
      <c r="E148" s="1">
        <v>27</v>
      </c>
      <c r="F148" s="1" t="s">
        <v>5</v>
      </c>
      <c r="G148" s="1" t="s">
        <v>31</v>
      </c>
      <c r="H148" s="1">
        <v>0</v>
      </c>
      <c r="I148" s="1">
        <v>3988</v>
      </c>
      <c r="J148" s="1">
        <v>0</v>
      </c>
      <c r="K148">
        <f>(X148-Y148*(1000-Z148)/(1000-AA148))*AQ148</f>
        <v>-2.3648969222913006</v>
      </c>
      <c r="L148">
        <f>IF(BB148&lt;&gt;0,1/(1/BB148-1/T148),0)</f>
        <v>0.4158330592513228</v>
      </c>
      <c r="M148">
        <f>((BE148-AR148/2)*Y148-K148)/(BE148+AR148/2)</f>
        <v>391.67385688572853</v>
      </c>
      <c r="N148">
        <f>AR148*1000</f>
        <v>9.8878044208155238</v>
      </c>
      <c r="O148">
        <f>(AW148-BC148)</f>
        <v>2.4623858783987727</v>
      </c>
      <c r="P148">
        <f>(V148+AV148*J148)</f>
        <v>34.991302490234375</v>
      </c>
      <c r="Q148" s="1">
        <v>4</v>
      </c>
      <c r="R148">
        <f>(Q148*AK148+AL148)</f>
        <v>1.8591305017471313</v>
      </c>
      <c r="S148" s="1">
        <v>1</v>
      </c>
      <c r="T148">
        <f>R148*(S148+1)*(S148+1)/(S148*S148+1)</f>
        <v>3.7182610034942627</v>
      </c>
      <c r="U148" s="1">
        <v>38.400470733642578</v>
      </c>
      <c r="V148" s="1">
        <v>34.991302490234375</v>
      </c>
      <c r="W148" s="1">
        <v>38.450016021728516</v>
      </c>
      <c r="X148" s="1">
        <v>399.73870849609375</v>
      </c>
      <c r="Y148" s="1">
        <v>398.16671752929688</v>
      </c>
      <c r="Z148" s="1">
        <v>23.066247940063477</v>
      </c>
      <c r="AA148" s="1">
        <v>32.630756378173828</v>
      </c>
      <c r="AB148" s="1">
        <v>33.076099395751953</v>
      </c>
      <c r="AC148" s="1">
        <v>46.791233062744141</v>
      </c>
      <c r="AD148" s="1">
        <v>400.02716064453125</v>
      </c>
      <c r="AE148" s="1">
        <v>33.532932281494141</v>
      </c>
      <c r="AF148" s="1">
        <v>34.961753845214844</v>
      </c>
      <c r="AG148" s="1">
        <v>97.554145812988281</v>
      </c>
      <c r="AH148" s="1">
        <v>11.805697441101074</v>
      </c>
      <c r="AI148" s="1">
        <v>-0.97263675928115845</v>
      </c>
      <c r="AJ148" s="1">
        <v>1</v>
      </c>
      <c r="AK148" s="1">
        <v>-0.21956524252891541</v>
      </c>
      <c r="AL148" s="1">
        <v>2.737391471862793</v>
      </c>
      <c r="AM148" s="1">
        <v>1</v>
      </c>
      <c r="AN148" s="1">
        <v>0</v>
      </c>
      <c r="AO148" s="1">
        <v>0.18999999761581421</v>
      </c>
      <c r="AP148" s="1">
        <v>111115</v>
      </c>
      <c r="AQ148">
        <f>AD148*0.000001/(Q148*0.0001)</f>
        <v>1.0000679016113281</v>
      </c>
      <c r="AR148">
        <f>(AA148-Z148)/(1000-AA148)*AQ148</f>
        <v>9.8878044208155231E-3</v>
      </c>
      <c r="AS148">
        <f>(V148+273.15)</f>
        <v>308.14130249023435</v>
      </c>
      <c r="AT148">
        <f>(U148+273.15)</f>
        <v>311.55047073364256</v>
      </c>
      <c r="AU148">
        <f>(AE148*AM148+AF148*AN148)*AO148</f>
        <v>6.371257053535146</v>
      </c>
      <c r="AV148">
        <f>((AU148+0.00000010773*(AT148^4-AS148^4))-AR148*44100)/(R148*51.4+0.00000043092*AS148^3)</f>
        <v>-3.5683562559016053</v>
      </c>
      <c r="AW148">
        <f>0.61365*EXP(17.502*P148/(240.97+P148))</f>
        <v>5.6456514441032395</v>
      </c>
      <c r="AX148">
        <f>AW148*1000/AG148</f>
        <v>57.871978654048981</v>
      </c>
      <c r="AY148">
        <f>(AX148-AA148)</f>
        <v>25.241222275875153</v>
      </c>
      <c r="AZ148">
        <f>IF(J148,V148,(U148+V148)/2)</f>
        <v>36.695886611938477</v>
      </c>
      <c r="BA148">
        <f>0.61365*EXP(17.502*AZ148/(240.97+AZ148))</f>
        <v>6.2009730988999996</v>
      </c>
      <c r="BB148">
        <f>IF(AY148&lt;&gt;0,(1000-(AX148+AA148)/2)/AY148*AR148,0)</f>
        <v>0.37400596713831114</v>
      </c>
      <c r="BC148">
        <f>AA148*AG148/1000</f>
        <v>3.1832655657044668</v>
      </c>
      <c r="BD148">
        <f>(BA148-BC148)</f>
        <v>3.0177075331955328</v>
      </c>
      <c r="BE148">
        <f>1/(1.6/L148+1.37/T148)</f>
        <v>0.23718322692700447</v>
      </c>
      <c r="BF148">
        <f>M148*AG148*0.001</f>
        <v>38.209408545765868</v>
      </c>
      <c r="BG148">
        <f>M148/Y148</f>
        <v>0.98369311055464947</v>
      </c>
      <c r="BH148">
        <f>(1-AR148*AG148/AW148/L148)*100</f>
        <v>58.912234539090406</v>
      </c>
      <c r="BI148">
        <f>(Y148-K148/(T148/1.35))</f>
        <v>399.02534763678341</v>
      </c>
      <c r="BJ148">
        <f>K148*BH148/100/BI148</f>
        <v>-3.4915416519758725E-3</v>
      </c>
    </row>
    <row r="149" spans="1:62">
      <c r="A149" s="1">
        <v>29</v>
      </c>
      <c r="B149" s="1" t="s">
        <v>47</v>
      </c>
      <c r="C149" s="2">
        <v>40738</v>
      </c>
      <c r="D149" s="1" t="s">
        <v>48</v>
      </c>
      <c r="E149" s="1">
        <v>9</v>
      </c>
      <c r="F149" s="1" t="s">
        <v>2</v>
      </c>
      <c r="G149" s="1" t="s">
        <v>3</v>
      </c>
      <c r="H149" s="1">
        <v>0</v>
      </c>
      <c r="I149" s="1">
        <v>10390.5</v>
      </c>
      <c r="J149" s="1">
        <v>0</v>
      </c>
      <c r="K149">
        <f>(X149-Y149*(1000-Z149)/(1000-AA149))*AQ149</f>
        <v>23.362906648079814</v>
      </c>
      <c r="L149">
        <f>IF(BB149&lt;&gt;0,1/(1/BB149-1/T149),0)</f>
        <v>0.51107641805685899</v>
      </c>
      <c r="M149">
        <f>((BE149-AR149/2)*Y149-K149)/(BE149+AR149/2)</f>
        <v>291.26360432267683</v>
      </c>
      <c r="N149">
        <f>AR149*1000</f>
        <v>11.776240543191918</v>
      </c>
      <c r="O149">
        <f>(AW149-BC149)</f>
        <v>2.390669430158979</v>
      </c>
      <c r="P149">
        <f>(V149+AV149*J149)</f>
        <v>34.41461181640625</v>
      </c>
      <c r="Q149" s="1">
        <v>2</v>
      </c>
      <c r="R149">
        <f>(Q149*AK149+AL149)</f>
        <v>2.2982609868049622</v>
      </c>
      <c r="S149" s="1">
        <v>1</v>
      </c>
      <c r="T149">
        <f>R149*(S149+1)*(S149+1)/(S149*S149+1)</f>
        <v>4.5965219736099243</v>
      </c>
      <c r="U149" s="1">
        <v>35.011932373046875</v>
      </c>
      <c r="V149" s="1">
        <v>34.41461181640625</v>
      </c>
      <c r="W149" s="1">
        <v>34.905254364013672</v>
      </c>
      <c r="X149" s="1">
        <v>398.96591186523438</v>
      </c>
      <c r="Y149" s="1">
        <v>385.02120971679688</v>
      </c>
      <c r="Z149" s="1">
        <v>25.813264846801758</v>
      </c>
      <c r="AA149" s="1">
        <v>31.514270782470703</v>
      </c>
      <c r="AB149" s="1">
        <v>44.593887329101562</v>
      </c>
      <c r="AC149" s="1">
        <v>54.442703247070312</v>
      </c>
      <c r="AD149" s="1">
        <v>400.10906982421875</v>
      </c>
      <c r="AE149" s="1">
        <v>1573.9638671875</v>
      </c>
      <c r="AF149" s="1">
        <v>1618.4039306640625</v>
      </c>
      <c r="AG149" s="1">
        <v>97.643341064453125</v>
      </c>
      <c r="AH149" s="1">
        <v>21.66221809387207</v>
      </c>
      <c r="AI149" s="1">
        <v>-0.23080632090568542</v>
      </c>
      <c r="AJ149" s="1">
        <v>1</v>
      </c>
      <c r="AK149" s="1">
        <v>-0.21956524252891541</v>
      </c>
      <c r="AL149" s="1">
        <v>2.737391471862793</v>
      </c>
      <c r="AM149" s="1">
        <v>1</v>
      </c>
      <c r="AN149" s="1">
        <v>0</v>
      </c>
      <c r="AO149" s="1">
        <v>0.18999999761581421</v>
      </c>
      <c r="AP149" s="1">
        <v>111115</v>
      </c>
      <c r="AQ149">
        <f>AD149*0.000001/(Q149*0.0001)</f>
        <v>2.0005453491210936</v>
      </c>
      <c r="AR149">
        <f>(AA149-Z149)/(1000-AA149)*AQ149</f>
        <v>1.1776240543191917E-2</v>
      </c>
      <c r="AS149">
        <f>(V149+273.15)</f>
        <v>307.56461181640623</v>
      </c>
      <c r="AT149">
        <f>(U149+273.15)</f>
        <v>308.16193237304685</v>
      </c>
      <c r="AU149">
        <f>(AE149*AM149+AF149*AN149)*AO149</f>
        <v>299.05313101300271</v>
      </c>
      <c r="AV149">
        <f>((AU149+0.00000010773*(AT149^4-AS149^4))-AR149*44100)/(R149*51.4+0.00000043092*AS149^3)</f>
        <v>-1.6283135396206685</v>
      </c>
      <c r="AW149">
        <f>0.61365*EXP(17.502*P149/(240.97+P149))</f>
        <v>5.4678281205692958</v>
      </c>
      <c r="AX149">
        <f>AW149*1000/AG149</f>
        <v>55.99796218525595</v>
      </c>
      <c r="AY149">
        <f>(AX149-AA149)</f>
        <v>24.483691402785247</v>
      </c>
      <c r="AZ149">
        <f>IF(J149,V149,(U149+V149)/2)</f>
        <v>34.713272094726562</v>
      </c>
      <c r="BA149">
        <f>0.61365*EXP(17.502*AZ149/(240.97+AZ149))</f>
        <v>5.5593027396717458</v>
      </c>
      <c r="BB149">
        <f>IF(AY149&lt;&gt;0,(1000-(AX149+AA149)/2)/AY149*AR149,0)</f>
        <v>0.45993709873997918</v>
      </c>
      <c r="BC149">
        <f>AA149*AG149/1000</f>
        <v>3.0771586904103168</v>
      </c>
      <c r="BD149">
        <f>(BA149-BC149)</f>
        <v>2.4821440492614291</v>
      </c>
      <c r="BE149">
        <f>1/(1.6/L149+1.37/T149)</f>
        <v>0.29165583800962858</v>
      </c>
      <c r="BF149">
        <f>M149*AG149*0.001</f>
        <v>28.439951456541056</v>
      </c>
      <c r="BG149">
        <f>M149/Y149</f>
        <v>0.75648716738726252</v>
      </c>
      <c r="BH149">
        <f>(1-AR149*AG149/AW149/L149)*100</f>
        <v>58.852012163561085</v>
      </c>
      <c r="BI149">
        <f>(Y149-K149/(T149/1.35))</f>
        <v>378.15951642870027</v>
      </c>
      <c r="BJ149">
        <f>K149*BH149/100/BI149</f>
        <v>3.6359102613993707E-2</v>
      </c>
    </row>
    <row r="150" spans="1:62">
      <c r="A150" s="1">
        <v>30</v>
      </c>
      <c r="B150" s="1" t="s">
        <v>49</v>
      </c>
      <c r="C150" s="2">
        <v>40738</v>
      </c>
      <c r="D150" s="1" t="s">
        <v>48</v>
      </c>
      <c r="E150" s="1">
        <v>9</v>
      </c>
      <c r="F150" s="1" t="s">
        <v>5</v>
      </c>
      <c r="G150" s="1" t="s">
        <v>3</v>
      </c>
      <c r="H150" s="1">
        <v>0</v>
      </c>
      <c r="I150" s="1">
        <v>10512.5</v>
      </c>
      <c r="J150" s="1">
        <v>0</v>
      </c>
      <c r="K150">
        <f>(X150-Y150*(1000-Z150)/(1000-AA150))*AQ150</f>
        <v>-1.9335910372589709</v>
      </c>
      <c r="L150">
        <f>IF(BB150&lt;&gt;0,1/(1/BB150-1/T150),0)</f>
        <v>6.2970755292380165E-2</v>
      </c>
      <c r="M150">
        <f>((BE150-AR150/2)*Y150-K150)/(BE150+AR150/2)</f>
        <v>431.28849622807456</v>
      </c>
      <c r="N150">
        <f>AR150*1000</f>
        <v>1.8749062631943936</v>
      </c>
      <c r="O150">
        <f>(AW150-BC150)</f>
        <v>2.8362510168644306</v>
      </c>
      <c r="P150">
        <f>(V150+AV150*J150)</f>
        <v>34.833553314208984</v>
      </c>
      <c r="Q150" s="1">
        <v>5</v>
      </c>
      <c r="R150">
        <f>(Q150*AK150+AL150)</f>
        <v>1.6395652592182159</v>
      </c>
      <c r="S150" s="1">
        <v>1</v>
      </c>
      <c r="T150">
        <f>R150*(S150+1)*(S150+1)/(S150*S150+1)</f>
        <v>3.2791305184364319</v>
      </c>
      <c r="U150" s="1">
        <v>35.377407073974609</v>
      </c>
      <c r="V150" s="1">
        <v>34.833553314208984</v>
      </c>
      <c r="W150" s="1">
        <v>35.30108642578125</v>
      </c>
      <c r="X150" s="1">
        <v>400.03811645507812</v>
      </c>
      <c r="Y150" s="1">
        <v>401.5137939453125</v>
      </c>
      <c r="Z150" s="1">
        <v>25.992311477661133</v>
      </c>
      <c r="AA150" s="1">
        <v>28.26921272277832</v>
      </c>
      <c r="AB150" s="1">
        <v>44.004257202148438</v>
      </c>
      <c r="AC150" s="1">
        <v>47.858989715576172</v>
      </c>
      <c r="AD150" s="1">
        <v>400.08413696289062</v>
      </c>
      <c r="AE150" s="1">
        <v>17.775114059448242</v>
      </c>
      <c r="AF150" s="1">
        <v>50.413372039794922</v>
      </c>
      <c r="AG150" s="1">
        <v>97.642120361328125</v>
      </c>
      <c r="AH150" s="1">
        <v>21.66221809387207</v>
      </c>
      <c r="AI150" s="1">
        <v>-0.23080632090568542</v>
      </c>
      <c r="AJ150" s="1">
        <v>1</v>
      </c>
      <c r="AK150" s="1">
        <v>-0.21956524252891541</v>
      </c>
      <c r="AL150" s="1">
        <v>2.737391471862793</v>
      </c>
      <c r="AM150" s="1">
        <v>1</v>
      </c>
      <c r="AN150" s="1">
        <v>0</v>
      </c>
      <c r="AO150" s="1">
        <v>0.18999999761581421</v>
      </c>
      <c r="AP150" s="1">
        <v>111115</v>
      </c>
      <c r="AQ150">
        <f>AD150*0.000001/(Q150*0.0001)</f>
        <v>0.80016827392578116</v>
      </c>
      <c r="AR150">
        <f>(AA150-Z150)/(1000-AA150)*AQ150</f>
        <v>1.8749062631943935E-3</v>
      </c>
      <c r="AS150">
        <f>(V150+273.15)</f>
        <v>307.98355331420896</v>
      </c>
      <c r="AT150">
        <f>(U150+273.15)</f>
        <v>308.52740707397459</v>
      </c>
      <c r="AU150">
        <f>(AE150*AM150+AF150*AN150)*AO150</f>
        <v>3.3772716289159916</v>
      </c>
      <c r="AV150">
        <f>((AU150+0.00000010773*(AT150^4-AS150^4))-AR150*44100)/(R150*51.4+0.00000043092*AS150^3)</f>
        <v>-0.74788176867167544</v>
      </c>
      <c r="AW150">
        <f>0.61365*EXP(17.502*P150/(240.97+P150))</f>
        <v>5.5965168880619398</v>
      </c>
      <c r="AX150">
        <f>AW150*1000/AG150</f>
        <v>57.316625933068948</v>
      </c>
      <c r="AY150">
        <f>(AX150-AA150)</f>
        <v>29.047413210290628</v>
      </c>
      <c r="AZ150">
        <f>IF(J150,V150,(U150+V150)/2)</f>
        <v>35.105480194091797</v>
      </c>
      <c r="BA150">
        <f>0.61365*EXP(17.502*AZ150/(240.97+AZ150))</f>
        <v>5.6814481627198541</v>
      </c>
      <c r="BB150">
        <f>IF(AY150&lt;&gt;0,(1000-(AX150+AA150)/2)/AY150*AR150,0)</f>
        <v>6.1784281365553681E-2</v>
      </c>
      <c r="BC150">
        <f>AA150*AG150/1000</f>
        <v>2.7602658711975092</v>
      </c>
      <c r="BD150">
        <f>(BA150-BC150)</f>
        <v>2.9211822915223449</v>
      </c>
      <c r="BE150">
        <f>1/(1.6/L150+1.37/T150)</f>
        <v>3.8720048697248183E-2</v>
      </c>
      <c r="BF150">
        <f>M150*AG150*0.001</f>
        <v>42.111923259157869</v>
      </c>
      <c r="BG150">
        <f>M150/Y150</f>
        <v>1.0741561130196624</v>
      </c>
      <c r="BH150">
        <f>(1-AR150*AG150/AW150/L150)*100</f>
        <v>48.053051547257574</v>
      </c>
      <c r="BI150">
        <f>(Y150-K150/(T150/1.35))</f>
        <v>402.30984274105981</v>
      </c>
      <c r="BJ150">
        <f>K150*BH150/100/BI150</f>
        <v>-2.3095370759925395E-3</v>
      </c>
    </row>
    <row r="151" spans="1:62">
      <c r="A151" s="1">
        <v>27</v>
      </c>
      <c r="B151" s="1" t="s">
        <v>61</v>
      </c>
      <c r="C151" s="2">
        <v>40738</v>
      </c>
      <c r="D151" s="1" t="s">
        <v>48</v>
      </c>
      <c r="E151" s="1">
        <v>9</v>
      </c>
      <c r="F151" s="1" t="s">
        <v>2</v>
      </c>
      <c r="G151" s="1" t="s">
        <v>59</v>
      </c>
      <c r="H151" s="1">
        <v>0</v>
      </c>
      <c r="I151" s="1">
        <v>10088.5</v>
      </c>
      <c r="J151" s="1">
        <v>0</v>
      </c>
      <c r="K151">
        <f>(X151-Y151*(1000-Z151)/(1000-AA151))*AQ151</f>
        <v>15.571170112177443</v>
      </c>
      <c r="L151">
        <f>IF(BB151&lt;&gt;0,1/(1/BB151-1/T151),0)</f>
        <v>0.74345940244581521</v>
      </c>
      <c r="M151">
        <f>((BE151-AR151/2)*Y151-K151)/(BE151+AR151/2)</f>
        <v>333.80549073335419</v>
      </c>
      <c r="N151">
        <f>AR151*1000</f>
        <v>12.808402006853921</v>
      </c>
      <c r="O151">
        <f>(AW151-BC151)</f>
        <v>1.8956416747153213</v>
      </c>
      <c r="P151">
        <f>(V151+AV151*J151)</f>
        <v>33.699249267578125</v>
      </c>
      <c r="Q151" s="1">
        <v>3</v>
      </c>
      <c r="R151">
        <f>(Q151*AK151+AL151)</f>
        <v>2.0786957442760468</v>
      </c>
      <c r="S151" s="1">
        <v>1</v>
      </c>
      <c r="T151">
        <f>R151*(S151+1)*(S151+1)/(S151*S151+1)</f>
        <v>4.1573914885520935</v>
      </c>
      <c r="U151" s="1">
        <v>34.160316467285156</v>
      </c>
      <c r="V151" s="1">
        <v>33.699249267578125</v>
      </c>
      <c r="W151" s="1">
        <v>34.045955657958984</v>
      </c>
      <c r="X151" s="1">
        <v>399.2144775390625</v>
      </c>
      <c r="Y151" s="1">
        <v>383.85311889648438</v>
      </c>
      <c r="Z151" s="1">
        <v>25.120155334472656</v>
      </c>
      <c r="AA151" s="1">
        <v>34.393390655517578</v>
      </c>
      <c r="AB151" s="1">
        <v>45.499904632568359</v>
      </c>
      <c r="AC151" s="1">
        <v>62.296428680419922</v>
      </c>
      <c r="AD151" s="1">
        <v>400.11529541015625</v>
      </c>
      <c r="AE151" s="1">
        <v>1863.1258544921875</v>
      </c>
      <c r="AF151" s="1">
        <v>1089.857421875</v>
      </c>
      <c r="AG151" s="1">
        <v>97.646247863769531</v>
      </c>
      <c r="AH151" s="1">
        <v>21.66221809387207</v>
      </c>
      <c r="AI151" s="1">
        <v>-0.23080632090568542</v>
      </c>
      <c r="AJ151" s="1">
        <v>0</v>
      </c>
      <c r="AK151" s="1">
        <v>-0.21956524252891541</v>
      </c>
      <c r="AL151" s="1">
        <v>2.737391471862793</v>
      </c>
      <c r="AM151" s="1">
        <v>1</v>
      </c>
      <c r="AN151" s="1">
        <v>0</v>
      </c>
      <c r="AO151" s="1">
        <v>0.18999999761581421</v>
      </c>
      <c r="AP151" s="1">
        <v>111115</v>
      </c>
      <c r="AQ151">
        <f>AD151*0.000001/(Q151*0.0001)</f>
        <v>1.3337176513671873</v>
      </c>
      <c r="AR151">
        <f>(AA151-Z151)/(1000-AA151)*AQ151</f>
        <v>1.280840200685392E-2</v>
      </c>
      <c r="AS151">
        <f>(V151+273.15)</f>
        <v>306.8492492675781</v>
      </c>
      <c r="AT151">
        <f>(U151+273.15)</f>
        <v>307.31031646728513</v>
      </c>
      <c r="AU151">
        <f>(AE151*AM151+AF151*AN151)*AO151</f>
        <v>353.99390791147744</v>
      </c>
      <c r="AV151">
        <f>((AU151+0.00000010773*(AT151^4-AS151^4))-AR151*44100)/(R151*51.4+0.00000043092*AS151^3)</f>
        <v>-1.7192949718920709</v>
      </c>
      <c r="AW151">
        <f>0.61365*EXP(17.502*P151/(240.97+P151))</f>
        <v>5.2540272235394454</v>
      </c>
      <c r="AX151">
        <f>AW151*1000/AG151</f>
        <v>53.806749757241711</v>
      </c>
      <c r="AY151">
        <f>(AX151-AA151)</f>
        <v>19.413359101724133</v>
      </c>
      <c r="AZ151">
        <f>IF(J151,V151,(U151+V151)/2)</f>
        <v>33.929782867431641</v>
      </c>
      <c r="BA151">
        <f>0.61365*EXP(17.502*AZ151/(240.97+AZ151))</f>
        <v>5.322118564057698</v>
      </c>
      <c r="BB151">
        <f>IF(AY151&lt;&gt;0,(1000-(AX151+AA151)/2)/AY151*AR151,0)</f>
        <v>0.63067656220467061</v>
      </c>
      <c r="BC151">
        <f>AA151*AG151/1000</f>
        <v>3.3583855488241241</v>
      </c>
      <c r="BD151">
        <f>(BA151-BC151)</f>
        <v>1.9637330152335739</v>
      </c>
      <c r="BE151">
        <f>1/(1.6/L151+1.37/T151)</f>
        <v>0.40296015695992432</v>
      </c>
      <c r="BF151">
        <f>M151*AG151*0.001</f>
        <v>32.594853686436331</v>
      </c>
      <c r="BG151">
        <f>M151/Y151</f>
        <v>0.86961776341166896</v>
      </c>
      <c r="BH151">
        <f>(1-AR151*AG151/AW151/L151)*100</f>
        <v>67.981503649720793</v>
      </c>
      <c r="BI151">
        <f>(Y151-K151/(T151/1.35))</f>
        <v>378.79680420749639</v>
      </c>
      <c r="BJ151">
        <f>K151*BH151/100/BI151</f>
        <v>2.7945102652755308E-2</v>
      </c>
    </row>
    <row r="152" spans="1:62">
      <c r="A152" s="1">
        <v>28</v>
      </c>
      <c r="B152" s="1" t="s">
        <v>62</v>
      </c>
      <c r="C152" s="2">
        <v>40738</v>
      </c>
      <c r="D152" s="1" t="s">
        <v>48</v>
      </c>
      <c r="E152" s="1">
        <v>9</v>
      </c>
      <c r="F152" s="1" t="s">
        <v>5</v>
      </c>
      <c r="G152" s="1" t="s">
        <v>59</v>
      </c>
      <c r="H152" s="1">
        <v>0</v>
      </c>
      <c r="I152" s="1">
        <v>10232</v>
      </c>
      <c r="J152" s="1">
        <v>0</v>
      </c>
      <c r="K152">
        <f>(X152-Y152*(1000-Z152)/(1000-AA152))*AQ152</f>
        <v>0.43167551236634505</v>
      </c>
      <c r="L152">
        <f>IF(BB152&lt;&gt;0,1/(1/BB152-1/T152),0)</f>
        <v>3.3525245606056395E-2</v>
      </c>
      <c r="M152">
        <f>((BE152-AR152/2)*Y152-K152)/(BE152+AR152/2)</f>
        <v>360.28906113432799</v>
      </c>
      <c r="N152">
        <f>AR152*1000</f>
        <v>0.91733705091074913</v>
      </c>
      <c r="O152">
        <f>(AW152-BC152)</f>
        <v>2.5900204437871133</v>
      </c>
      <c r="P152">
        <f>(V152+AV152*J152)</f>
        <v>33.451740264892578</v>
      </c>
      <c r="Q152" s="1">
        <v>4.5</v>
      </c>
      <c r="R152">
        <f>(Q152*AK152+AL152)</f>
        <v>1.7493478804826736</v>
      </c>
      <c r="S152" s="1">
        <v>1</v>
      </c>
      <c r="T152">
        <f>R152*(S152+1)*(S152+1)/(S152*S152+1)</f>
        <v>3.4986957609653473</v>
      </c>
      <c r="U152" s="1">
        <v>34.506702423095703</v>
      </c>
      <c r="V152" s="1">
        <v>33.451740264892578</v>
      </c>
      <c r="W152" s="1">
        <v>34.474033355712891</v>
      </c>
      <c r="X152" s="1">
        <v>398.68634033203125</v>
      </c>
      <c r="Y152" s="1">
        <v>397.79046630859375</v>
      </c>
      <c r="Z152" s="1">
        <v>25.538532257080078</v>
      </c>
      <c r="AA152" s="1">
        <v>26.542827606201172</v>
      </c>
      <c r="AB152" s="1">
        <v>45.373565673828125</v>
      </c>
      <c r="AC152" s="1">
        <v>47.157867431640625</v>
      </c>
      <c r="AD152" s="1">
        <v>400.12606811523438</v>
      </c>
      <c r="AE152" s="1">
        <v>30.231134414672852</v>
      </c>
      <c r="AF152" s="1">
        <v>43.271800994873047</v>
      </c>
      <c r="AG152" s="1">
        <v>97.643936157226562</v>
      </c>
      <c r="AH152" s="1">
        <v>21.66221809387207</v>
      </c>
      <c r="AI152" s="1">
        <v>-0.23080632090568542</v>
      </c>
      <c r="AJ152" s="1">
        <v>1</v>
      </c>
      <c r="AK152" s="1">
        <v>-0.21956524252891541</v>
      </c>
      <c r="AL152" s="1">
        <v>2.737391471862793</v>
      </c>
      <c r="AM152" s="1">
        <v>1</v>
      </c>
      <c r="AN152" s="1">
        <v>0</v>
      </c>
      <c r="AO152" s="1">
        <v>0.18999999761581421</v>
      </c>
      <c r="AP152" s="1">
        <v>111115</v>
      </c>
      <c r="AQ152">
        <f>AD152*0.000001/(Q152*0.0001)</f>
        <v>0.88916904025607635</v>
      </c>
      <c r="AR152">
        <f>(AA152-Z152)/(1000-AA152)*AQ152</f>
        <v>9.1733705091074909E-4</v>
      </c>
      <c r="AS152">
        <f>(V152+273.15)</f>
        <v>306.60174026489256</v>
      </c>
      <c r="AT152">
        <f>(U152+273.15)</f>
        <v>307.65670242309568</v>
      </c>
      <c r="AU152">
        <f>(AE152*AM152+AF152*AN152)*AO152</f>
        <v>5.7439154667112007</v>
      </c>
      <c r="AV152">
        <f>((AU152+0.00000010773*(AT152^4-AS152^4))-AR152*44100)/(R152*51.4+0.00000043092*AS152^3)</f>
        <v>-0.21048483553587144</v>
      </c>
      <c r="AW152">
        <f>0.61365*EXP(17.502*P152/(240.97+P152))</f>
        <v>5.1817666079992915</v>
      </c>
      <c r="AX152">
        <f>AW152*1000/AG152</f>
        <v>53.067981606718469</v>
      </c>
      <c r="AY152">
        <f>(AX152-AA152)</f>
        <v>26.525154000517297</v>
      </c>
      <c r="AZ152">
        <f>IF(J152,V152,(U152+V152)/2)</f>
        <v>33.979221343994141</v>
      </c>
      <c r="BA152">
        <f>0.61365*EXP(17.502*AZ152/(240.97+AZ152))</f>
        <v>5.3368204331511695</v>
      </c>
      <c r="BB152">
        <f>IF(AY152&lt;&gt;0,(1000-(AX152+AA152)/2)/AY152*AR152,0)</f>
        <v>3.3207048615875034E-2</v>
      </c>
      <c r="BC152">
        <f>AA152*AG152/1000</f>
        <v>2.5917461642121782</v>
      </c>
      <c r="BD152">
        <f>(BA152-BC152)</f>
        <v>2.7450742689389913</v>
      </c>
      <c r="BE152">
        <f>1/(1.6/L152+1.37/T152)</f>
        <v>2.0782760746558018E-2</v>
      </c>
      <c r="BF152">
        <f>M152*AG152*0.001</f>
        <v>35.18004208354742</v>
      </c>
      <c r="BG152">
        <f>M152/Y152</f>
        <v>0.90572573163386649</v>
      </c>
      <c r="BH152">
        <f>(1-AR152*AG152/AW152/L152)*100</f>
        <v>48.438636104897128</v>
      </c>
      <c r="BI152">
        <f>(Y152-K152/(T152/1.35))</f>
        <v>397.62390082776619</v>
      </c>
      <c r="BJ152">
        <f>K152*BH152/100/BI152</f>
        <v>5.258681134453644E-4</v>
      </c>
    </row>
    <row r="153" spans="1:62">
      <c r="A153" s="1">
        <v>4</v>
      </c>
      <c r="B153" s="1" t="s">
        <v>63</v>
      </c>
      <c r="C153" s="2">
        <v>40738</v>
      </c>
      <c r="D153" s="1" t="s">
        <v>48</v>
      </c>
      <c r="E153" s="1">
        <v>27</v>
      </c>
      <c r="F153" s="1" t="s">
        <v>5</v>
      </c>
      <c r="G153" s="1" t="s">
        <v>19</v>
      </c>
      <c r="H153" s="1">
        <v>0</v>
      </c>
      <c r="I153" s="1">
        <v>681.5</v>
      </c>
      <c r="J153" s="1">
        <v>0</v>
      </c>
      <c r="K153">
        <f>(X153-Y153*(1000-Z153)/(1000-AA153))*AQ153</f>
        <v>-12.392284303493218</v>
      </c>
      <c r="L153">
        <f>IF(BB153&lt;&gt;0,1/(1/BB153-1/T153),0)</f>
        <v>6.1775582358278514E-2</v>
      </c>
      <c r="M153">
        <f>((BE153-AR153/2)*Y153-K153)/(BE153+AR153/2)</f>
        <v>726.81941572152118</v>
      </c>
      <c r="N153">
        <f>AR153*1000</f>
        <v>0.8376598421091338</v>
      </c>
      <c r="O153">
        <f>(AW153-BC153)</f>
        <v>1.3129151205897167</v>
      </c>
      <c r="P153">
        <f>(V153+AV153*J153)</f>
        <v>24.755918502807617</v>
      </c>
      <c r="Q153" s="1">
        <v>4.5</v>
      </c>
      <c r="R153">
        <f>(Q153*AK153+AL153)</f>
        <v>1.7493478804826736</v>
      </c>
      <c r="S153" s="1">
        <v>1</v>
      </c>
      <c r="T153">
        <f>R153*(S153+1)*(S153+1)/(S153*S153+1)</f>
        <v>3.4986957609653473</v>
      </c>
      <c r="U153" s="1">
        <v>25.227436065673828</v>
      </c>
      <c r="V153" s="1">
        <v>24.755918502807617</v>
      </c>
      <c r="W153" s="1">
        <v>25.214357376098633</v>
      </c>
      <c r="X153" s="1">
        <v>400.013671875</v>
      </c>
      <c r="Y153" s="1">
        <v>413.5618896484375</v>
      </c>
      <c r="Z153" s="1">
        <v>17.726837158203125</v>
      </c>
      <c r="AA153" s="1">
        <v>18.651397705078125</v>
      </c>
      <c r="AB153" s="1">
        <v>53.6922607421875</v>
      </c>
      <c r="AC153" s="1">
        <v>56.492630004882812</v>
      </c>
      <c r="AD153" s="1">
        <v>400.09963989257812</v>
      </c>
      <c r="AE153" s="1">
        <v>9.4122762680053711</v>
      </c>
      <c r="AF153" s="1">
        <v>12.135514259338379</v>
      </c>
      <c r="AG153" s="1">
        <v>97.621917724609375</v>
      </c>
      <c r="AH153" s="1">
        <v>23.21208381652832</v>
      </c>
      <c r="AI153" s="1">
        <v>-0.23671910166740417</v>
      </c>
      <c r="AJ153" s="1">
        <v>1</v>
      </c>
      <c r="AK153" s="1">
        <v>-0.21956524252891541</v>
      </c>
      <c r="AL153" s="1">
        <v>2.737391471862793</v>
      </c>
      <c r="AM153" s="1">
        <v>1</v>
      </c>
      <c r="AN153" s="1">
        <v>0</v>
      </c>
      <c r="AO153" s="1">
        <v>0.18999999761581421</v>
      </c>
      <c r="AP153" s="1">
        <v>111115</v>
      </c>
      <c r="AQ153">
        <f>AD153*0.000001/(Q153*0.0001)</f>
        <v>0.88911031087239567</v>
      </c>
      <c r="AR153">
        <f>(AA153-Z153)/(1000-AA153)*AQ153</f>
        <v>8.3765984210913377E-4</v>
      </c>
      <c r="AS153">
        <f>(V153+273.15)</f>
        <v>297.90591850280759</v>
      </c>
      <c r="AT153">
        <f>(U153+273.15)</f>
        <v>298.37743606567381</v>
      </c>
      <c r="AU153">
        <f>(AE153*AM153+AF153*AN153)*AO153</f>
        <v>1.7883324684804052</v>
      </c>
      <c r="AV153">
        <f>((AU153+0.00000010773*(AT153^4-AS153^4))-AR153*44100)/(R153*51.4+0.00000043092*AS153^3)</f>
        <v>-0.29383015967758186</v>
      </c>
      <c r="AW153">
        <f>0.61365*EXP(17.502*P153/(240.97+P153))</f>
        <v>3.1337003328038215</v>
      </c>
      <c r="AX153">
        <f>AW153*1000/AG153</f>
        <v>32.100376696593528</v>
      </c>
      <c r="AY153">
        <f>(AX153-AA153)</f>
        <v>13.448978991515403</v>
      </c>
      <c r="AZ153">
        <f>IF(J153,V153,(U153+V153)/2)</f>
        <v>24.991677284240723</v>
      </c>
      <c r="BA153">
        <f>0.61365*EXP(17.502*AZ153/(240.97+AZ153))</f>
        <v>3.1781001990326252</v>
      </c>
      <c r="BB153">
        <f>IF(AY153&lt;&gt;0,(1000-(AX153+AA153)/2)/AY153*AR153,0)</f>
        <v>6.0703751634837808E-2</v>
      </c>
      <c r="BC153">
        <f>AA153*AG153/1000</f>
        <v>1.8207852122141048</v>
      </c>
      <c r="BD153">
        <f>(BA153-BC153)</f>
        <v>1.3573149868185204</v>
      </c>
      <c r="BE153">
        <f>1/(1.6/L153+1.37/T153)</f>
        <v>3.803470786720476E-2</v>
      </c>
      <c r="BF153">
        <f>M153*AG153*0.001</f>
        <v>70.953505202215013</v>
      </c>
      <c r="BG153">
        <f>M153/Y153</f>
        <v>1.7574622660211245</v>
      </c>
      <c r="BH153">
        <f>(1-AR153*AG153/AW153/L153)*100</f>
        <v>57.758365100930341</v>
      </c>
      <c r="BI153">
        <f>(Y153-K153/(T153/1.35))</f>
        <v>418.34355257448163</v>
      </c>
      <c r="BJ153">
        <f>K153*BH153/100/BI153</f>
        <v>-1.7109336975099108E-2</v>
      </c>
    </row>
    <row r="154" spans="1:62">
      <c r="A154" s="1">
        <v>5</v>
      </c>
      <c r="B154" s="1" t="s">
        <v>64</v>
      </c>
      <c r="C154" s="2">
        <v>40738</v>
      </c>
      <c r="D154" s="1" t="s">
        <v>48</v>
      </c>
      <c r="E154" s="1">
        <v>27</v>
      </c>
      <c r="F154" s="1" t="s">
        <v>2</v>
      </c>
      <c r="G154" s="1" t="s">
        <v>19</v>
      </c>
      <c r="H154" s="1">
        <v>0</v>
      </c>
      <c r="I154" s="1">
        <v>860.5</v>
      </c>
      <c r="J154" s="1">
        <v>0</v>
      </c>
      <c r="K154">
        <f>(X154-Y154*(1000-Z154)/(1000-AA154))*AQ154</f>
        <v>19.538033449805376</v>
      </c>
      <c r="L154">
        <f>IF(BB154&lt;&gt;0,1/(1/BB154-1/T154),0)</f>
        <v>0.99746894835791267</v>
      </c>
      <c r="M154">
        <f>((BE154-AR154/2)*Y154-K154)/(BE154+AR154/2)</f>
        <v>346.81715645579322</v>
      </c>
      <c r="N154">
        <f>AR154*1000</f>
        <v>10.252963646761579</v>
      </c>
      <c r="O154">
        <f>(AW154-BC154)</f>
        <v>1.1780880794844149</v>
      </c>
      <c r="P154">
        <f>(V154+AV154*J154)</f>
        <v>25.442926406860352</v>
      </c>
      <c r="Q154" s="1">
        <v>1.5</v>
      </c>
      <c r="R154">
        <f>(Q154*AK154+AL154)</f>
        <v>2.4080436080694199</v>
      </c>
      <c r="S154" s="1">
        <v>1</v>
      </c>
      <c r="T154">
        <f>R154*(S154+1)*(S154+1)/(S154*S154+1)</f>
        <v>4.8160872161388397</v>
      </c>
      <c r="U154" s="1">
        <v>25.608108520507812</v>
      </c>
      <c r="V154" s="1">
        <v>25.442926406860352</v>
      </c>
      <c r="W154" s="1">
        <v>25.567079544067383</v>
      </c>
      <c r="X154" s="1">
        <v>399.683837890625</v>
      </c>
      <c r="Y154" s="1">
        <v>390.85696411132812</v>
      </c>
      <c r="Z154" s="1">
        <v>17.611946105957031</v>
      </c>
      <c r="AA154" s="1">
        <v>21.37348747253418</v>
      </c>
      <c r="AB154" s="1">
        <v>52.151176452636719</v>
      </c>
      <c r="AC154" s="1">
        <v>63.289573669433594</v>
      </c>
      <c r="AD154" s="1">
        <v>400.12142944335938</v>
      </c>
      <c r="AE154" s="1">
        <v>1096.4383544921875</v>
      </c>
      <c r="AF154" s="1">
        <v>377.18698120117188</v>
      </c>
      <c r="AG154" s="1">
        <v>97.622344970703125</v>
      </c>
      <c r="AH154" s="1">
        <v>23.21208381652832</v>
      </c>
      <c r="AI154" s="1">
        <v>-0.23671910166740417</v>
      </c>
      <c r="AJ154" s="1">
        <v>1</v>
      </c>
      <c r="AK154" s="1">
        <v>-0.21956524252891541</v>
      </c>
      <c r="AL154" s="1">
        <v>2.737391471862793</v>
      </c>
      <c r="AM154" s="1">
        <v>1</v>
      </c>
      <c r="AN154" s="1">
        <v>0</v>
      </c>
      <c r="AO154" s="1">
        <v>0.18999999761581421</v>
      </c>
      <c r="AP154" s="1">
        <v>111115</v>
      </c>
      <c r="AQ154">
        <f>AD154*0.000001/(Q154*0.0001)</f>
        <v>2.6674761962890621</v>
      </c>
      <c r="AR154">
        <f>(AA154-Z154)/(1000-AA154)*AQ154</f>
        <v>1.0252963646761579E-2</v>
      </c>
      <c r="AS154">
        <f>(V154+273.15)</f>
        <v>298.59292640686033</v>
      </c>
      <c r="AT154">
        <f>(U154+273.15)</f>
        <v>298.75810852050779</v>
      </c>
      <c r="AU154">
        <f>(AE154*AM154+AF154*AN154)*AO154</f>
        <v>208.32328473940288</v>
      </c>
      <c r="AV154">
        <f>((AU154+0.00000010773*(AT154^4-AS154^4))-AR154*44100)/(R154*51.4+0.00000043092*AS154^3)</f>
        <v>-1.7888667500245159</v>
      </c>
      <c r="AW154">
        <f>0.61365*EXP(17.502*P154/(240.97+P154))</f>
        <v>3.2646180467551482</v>
      </c>
      <c r="AX154">
        <f>AW154*1000/AG154</f>
        <v>33.44129919983866</v>
      </c>
      <c r="AY154">
        <f>(AX154-AA154)</f>
        <v>12.06781172730448</v>
      </c>
      <c r="AZ154">
        <f>IF(J154,V154,(U154+V154)/2)</f>
        <v>25.525517463684082</v>
      </c>
      <c r="BA154">
        <f>0.61365*EXP(17.502*AZ154/(240.97+AZ154))</f>
        <v>3.280674020258628</v>
      </c>
      <c r="BB154">
        <f>IF(AY154&lt;&gt;0,(1000-(AX154+AA154)/2)/AY154*AR154,0)</f>
        <v>0.82632683245055438</v>
      </c>
      <c r="BC154">
        <f>AA154*AG154/1000</f>
        <v>2.0865299672707334</v>
      </c>
      <c r="BD154">
        <f>(BA154-BC154)</f>
        <v>1.1941440529878946</v>
      </c>
      <c r="BE154">
        <f>1/(1.6/L154+1.37/T154)</f>
        <v>0.52951426588577177</v>
      </c>
      <c r="BF154">
        <f>M154*AG154*0.001</f>
        <v>33.857104089285762</v>
      </c>
      <c r="BG154">
        <f>M154/Y154</f>
        <v>0.88732500198463649</v>
      </c>
      <c r="BH154">
        <f>(1-AR154*AG154/AW154/L154)*100</f>
        <v>69.262616816276633</v>
      </c>
      <c r="BI154">
        <f>(Y154-K154/(T154/1.35))</f>
        <v>385.38024743791544</v>
      </c>
      <c r="BJ154">
        <f>K154*BH154/100/BI154</f>
        <v>3.5114807600394045E-2</v>
      </c>
    </row>
    <row r="155" spans="1:62">
      <c r="A155" s="1">
        <v>6</v>
      </c>
      <c r="B155" s="1" t="s">
        <v>65</v>
      </c>
      <c r="C155" s="2">
        <v>40738</v>
      </c>
      <c r="D155" s="1" t="s">
        <v>48</v>
      </c>
      <c r="E155" s="1">
        <v>26</v>
      </c>
      <c r="F155" s="1" t="s">
        <v>2</v>
      </c>
      <c r="G155" s="1" t="s">
        <v>19</v>
      </c>
      <c r="H155" s="1">
        <v>0</v>
      </c>
      <c r="I155" s="1">
        <v>2188</v>
      </c>
      <c r="J155" s="1">
        <v>0</v>
      </c>
      <c r="K155">
        <f>(X155-Y155*(1000-Z155)/(1000-AA155))*AQ155</f>
        <v>17.119180548645186</v>
      </c>
      <c r="L155">
        <f>IF(BB155&lt;&gt;0,1/(1/BB155-1/T155),0)</f>
        <v>0.60694425465355806</v>
      </c>
      <c r="M155">
        <f>((BE155-AR155/2)*Y155-K155)/(BE155+AR155/2)</f>
        <v>333.18776112448387</v>
      </c>
      <c r="N155">
        <f>AR155*1000</f>
        <v>8.5713388295666224</v>
      </c>
      <c r="O155">
        <f>(AW155-BC155)</f>
        <v>1.5081788427134559</v>
      </c>
      <c r="P155">
        <f>(V155+AV155*J155)</f>
        <v>26.823980331420898</v>
      </c>
      <c r="Q155" s="1">
        <v>1.5</v>
      </c>
      <c r="R155">
        <f>(Q155*AK155+AL155)</f>
        <v>2.4080436080694199</v>
      </c>
      <c r="S155" s="1">
        <v>1</v>
      </c>
      <c r="T155">
        <f>R155*(S155+1)*(S155+1)/(S155*S155+1)</f>
        <v>4.8160872161388397</v>
      </c>
      <c r="U155" s="1">
        <v>26.479852676391602</v>
      </c>
      <c r="V155" s="1">
        <v>26.823980331420898</v>
      </c>
      <c r="W155" s="1">
        <v>26.386293411254883</v>
      </c>
      <c r="X155" s="1">
        <v>399.94384765625</v>
      </c>
      <c r="Y155" s="1">
        <v>392.26675415039062</v>
      </c>
      <c r="Z155" s="1">
        <v>17.689121246337891</v>
      </c>
      <c r="AA155" s="1">
        <v>20.834993362426758</v>
      </c>
      <c r="AB155" s="1">
        <v>49.751613616943359</v>
      </c>
      <c r="AC155" s="1">
        <v>58.599552154541016</v>
      </c>
      <c r="AD155" s="1">
        <v>400.17941284179688</v>
      </c>
      <c r="AE155" s="1">
        <v>581.0753173828125</v>
      </c>
      <c r="AF155" s="1">
        <v>1037.7313232421875</v>
      </c>
      <c r="AG155" s="1">
        <v>97.631217956542969</v>
      </c>
      <c r="AH155" s="1">
        <v>23.21208381652832</v>
      </c>
      <c r="AI155" s="1">
        <v>-0.23671910166740417</v>
      </c>
      <c r="AJ155" s="1">
        <v>1</v>
      </c>
      <c r="AK155" s="1">
        <v>-0.21956524252891541</v>
      </c>
      <c r="AL155" s="1">
        <v>2.737391471862793</v>
      </c>
      <c r="AM155" s="1">
        <v>1</v>
      </c>
      <c r="AN155" s="1">
        <v>0</v>
      </c>
      <c r="AO155" s="1">
        <v>0.18999999761581421</v>
      </c>
      <c r="AP155" s="1">
        <v>111115</v>
      </c>
      <c r="AQ155">
        <f>AD155*0.000001/(Q155*0.0001)</f>
        <v>2.6678627522786456</v>
      </c>
      <c r="AR155">
        <f>(AA155-Z155)/(1000-AA155)*AQ155</f>
        <v>8.5713388295666233E-3</v>
      </c>
      <c r="AS155">
        <f>(V155+273.15)</f>
        <v>299.97398033142088</v>
      </c>
      <c r="AT155">
        <f>(U155+273.15)</f>
        <v>299.62985267639158</v>
      </c>
      <c r="AU155">
        <f>(AE155*AM155+AF155*AN155)*AO155</f>
        <v>110.40430891734286</v>
      </c>
      <c r="AV155">
        <f>((AU155+0.00000010773*(AT155^4-AS155^4))-AR155*44100)/(R155*51.4+0.00000043092*AS155^3)</f>
        <v>-2.0057395887671889</v>
      </c>
      <c r="AW155">
        <f>0.61365*EXP(17.502*P155/(240.97+P155))</f>
        <v>3.5423246208036687</v>
      </c>
      <c r="AX155">
        <f>AW155*1000/AG155</f>
        <v>36.282704394616971</v>
      </c>
      <c r="AY155">
        <f>(AX155-AA155)</f>
        <v>15.447711032190213</v>
      </c>
      <c r="AZ155">
        <f>IF(J155,V155,(U155+V155)/2)</f>
        <v>26.65191650390625</v>
      </c>
      <c r="BA155">
        <f>0.61365*EXP(17.502*AZ155/(240.97+AZ155))</f>
        <v>3.5066376872794511</v>
      </c>
      <c r="BB155">
        <f>IF(AY155&lt;&gt;0,(1000-(AX155+AA155)/2)/AY155*AR155,0)</f>
        <v>0.53901521344459447</v>
      </c>
      <c r="BC155">
        <f>AA155*AG155/1000</f>
        <v>2.0341457780902128</v>
      </c>
      <c r="BD155">
        <f>(BA155-BC155)</f>
        <v>1.4724919091892383</v>
      </c>
      <c r="BE155">
        <f>1/(1.6/L155+1.37/T155)</f>
        <v>0.34239308662056694</v>
      </c>
      <c r="BF155">
        <f>M155*AG155*0.001</f>
        <v>32.529526926797061</v>
      </c>
      <c r="BG155">
        <f>M155/Y155</f>
        <v>0.84939077196622037</v>
      </c>
      <c r="BH155">
        <f>(1-AR155*AG155/AW155/L155)*100</f>
        <v>61.077546532601957</v>
      </c>
      <c r="BI155">
        <f>(Y155-K155/(T155/1.35))</f>
        <v>387.46806743574274</v>
      </c>
      <c r="BJ155">
        <f>K155*BH155/100/BI155</f>
        <v>2.6985386266270606E-2</v>
      </c>
    </row>
    <row r="156" spans="1:62">
      <c r="A156" s="1">
        <v>7</v>
      </c>
      <c r="B156" s="1" t="s">
        <v>66</v>
      </c>
      <c r="C156" s="2">
        <v>40738</v>
      </c>
      <c r="D156" s="1" t="s">
        <v>48</v>
      </c>
      <c r="E156" s="1">
        <v>26</v>
      </c>
      <c r="F156" s="1" t="s">
        <v>5</v>
      </c>
      <c r="G156" s="1" t="s">
        <v>19</v>
      </c>
      <c r="H156" s="1">
        <v>0</v>
      </c>
      <c r="I156" s="1">
        <v>2327</v>
      </c>
      <c r="J156" s="1">
        <v>0</v>
      </c>
      <c r="K156">
        <f>(X156-Y156*(1000-Z156)/(1000-AA156))*AQ156</f>
        <v>-2.4121094963340988</v>
      </c>
      <c r="L156">
        <f>IF(BB156&lt;&gt;0,1/(1/BB156-1/T156),0)</f>
        <v>5.6452771330795321E-2</v>
      </c>
      <c r="M156">
        <f>((BE156-AR156/2)*Y156-K156)/(BE156+AR156/2)</f>
        <v>458.91731788145057</v>
      </c>
      <c r="N156">
        <f>AR156*1000</f>
        <v>0.93701178699736365</v>
      </c>
      <c r="O156">
        <f>(AW156-BC156)</f>
        <v>1.599872218260578</v>
      </c>
      <c r="P156">
        <f>(V156+AV156*J156)</f>
        <v>26.159475326538086</v>
      </c>
      <c r="Q156" s="1">
        <v>3.5</v>
      </c>
      <c r="R156">
        <f>(Q156*AK156+AL156)</f>
        <v>1.9689131230115891</v>
      </c>
      <c r="S156" s="1">
        <v>1</v>
      </c>
      <c r="T156">
        <f>R156*(S156+1)*(S156+1)/(S156*S156+1)</f>
        <v>3.9378262460231781</v>
      </c>
      <c r="U156" s="1">
        <v>26.658815383911133</v>
      </c>
      <c r="V156" s="1">
        <v>26.159475326538086</v>
      </c>
      <c r="W156" s="1">
        <v>26.662979125976562</v>
      </c>
      <c r="X156" s="1">
        <v>399.49465942382812</v>
      </c>
      <c r="Y156" s="1">
        <v>401.2757568359375</v>
      </c>
      <c r="Z156" s="1">
        <v>17.697118759155273</v>
      </c>
      <c r="AA156" s="1">
        <v>18.501609802246094</v>
      </c>
      <c r="AB156" s="1">
        <v>49.252681732177734</v>
      </c>
      <c r="AC156" s="1">
        <v>51.491657257080078</v>
      </c>
      <c r="AD156" s="1">
        <v>400.11190795898438</v>
      </c>
      <c r="AE156" s="1">
        <v>6.4576587677001953</v>
      </c>
      <c r="AF156" s="1">
        <v>13.227153778076172</v>
      </c>
      <c r="AG156" s="1">
        <v>97.632560729980469</v>
      </c>
      <c r="AH156" s="1">
        <v>23.21208381652832</v>
      </c>
      <c r="AI156" s="1">
        <v>-0.23671910166740417</v>
      </c>
      <c r="AJ156" s="1">
        <v>1</v>
      </c>
      <c r="AK156" s="1">
        <v>-0.21956524252891541</v>
      </c>
      <c r="AL156" s="1">
        <v>2.737391471862793</v>
      </c>
      <c r="AM156" s="1">
        <v>1</v>
      </c>
      <c r="AN156" s="1">
        <v>0</v>
      </c>
      <c r="AO156" s="1">
        <v>0.18999999761581421</v>
      </c>
      <c r="AP156" s="1">
        <v>111115</v>
      </c>
      <c r="AQ156">
        <f>AD156*0.000001/(Q156*0.0001)</f>
        <v>1.1431768798828124</v>
      </c>
      <c r="AR156">
        <f>(AA156-Z156)/(1000-AA156)*AQ156</f>
        <v>9.3701178699736362E-4</v>
      </c>
      <c r="AS156">
        <f>(V156+273.15)</f>
        <v>299.30947532653806</v>
      </c>
      <c r="AT156">
        <f>(U156+273.15)</f>
        <v>299.80881538391111</v>
      </c>
      <c r="AU156">
        <f>(AE156*AM156+AF156*AN156)*AO156</f>
        <v>1.2269551504667788</v>
      </c>
      <c r="AV156">
        <f>((AU156+0.00000010773*(AT156^4-AS156^4))-AR156*44100)/(R156*51.4+0.00000043092*AS156^3)</f>
        <v>-0.30429285351328678</v>
      </c>
      <c r="AW156">
        <f>0.61365*EXP(17.502*P156/(240.97+P156))</f>
        <v>3.4062317608807717</v>
      </c>
      <c r="AX156">
        <f>AW156*1000/AG156</f>
        <v>34.888276364083985</v>
      </c>
      <c r="AY156">
        <f>(AX156-AA156)</f>
        <v>16.386666561837892</v>
      </c>
      <c r="AZ156">
        <f>IF(J156,V156,(U156+V156)/2)</f>
        <v>26.409145355224609</v>
      </c>
      <c r="BA156">
        <f>0.61365*EXP(17.502*AZ156/(240.97+AZ156))</f>
        <v>3.4568197156351208</v>
      </c>
      <c r="BB156">
        <f>IF(AY156&lt;&gt;0,(1000-(AX156+AA156)/2)/AY156*AR156,0)</f>
        <v>5.56549013329607E-2</v>
      </c>
      <c r="BC156">
        <f>AA156*AG156/1000</f>
        <v>1.8063595426201937</v>
      </c>
      <c r="BD156">
        <f>(BA156-BC156)</f>
        <v>1.6504601730149271</v>
      </c>
      <c r="BE156">
        <f>1/(1.6/L156+1.37/T156)</f>
        <v>3.4855127703704809E-2</v>
      </c>
      <c r="BF156">
        <f>M156*AG156*0.001</f>
        <v>44.805272908100477</v>
      </c>
      <c r="BG156">
        <f>M156/Y156</f>
        <v>1.1436457599632164</v>
      </c>
      <c r="BH156">
        <f>(1-AR156*AG156/AW156/L156)*100</f>
        <v>52.424838265745642</v>
      </c>
      <c r="BI156">
        <f>(Y156-K156/(T156/1.35))</f>
        <v>402.10269728902114</v>
      </c>
      <c r="BJ156">
        <f>K156*BH156/100/BI156</f>
        <v>-3.144829693437547E-3</v>
      </c>
    </row>
    <row r="157" spans="1:62">
      <c r="A157" s="1">
        <v>14</v>
      </c>
      <c r="B157" s="1" t="s">
        <v>67</v>
      </c>
      <c r="C157" s="2">
        <v>40738</v>
      </c>
      <c r="D157" s="1" t="s">
        <v>48</v>
      </c>
      <c r="E157" s="1">
        <v>18</v>
      </c>
      <c r="F157" s="1" t="s">
        <v>2</v>
      </c>
      <c r="G157" s="1" t="s">
        <v>19</v>
      </c>
      <c r="H157" s="1">
        <v>0</v>
      </c>
      <c r="I157" s="1">
        <v>4231</v>
      </c>
      <c r="J157" s="1">
        <v>0</v>
      </c>
      <c r="K157">
        <f>(X157-Y157*(1000-Z157)/(1000-AA157))*AQ157</f>
        <v>23.17375103425907</v>
      </c>
      <c r="L157">
        <f>IF(BB157&lt;&gt;0,1/(1/BB157-1/T157),0)</f>
        <v>1.2223271061571559</v>
      </c>
      <c r="M157">
        <f>((BE157-AR157/2)*Y157-K157)/(BE157+AR157/2)</f>
        <v>340.87678951825387</v>
      </c>
      <c r="N157">
        <f>AR157*1000</f>
        <v>12.449314475329111</v>
      </c>
      <c r="O157">
        <f>(AW157-BC157)</f>
        <v>1.2204854923297974</v>
      </c>
      <c r="P157">
        <f>(V157+AV157*J157)</f>
        <v>27.175519943237305</v>
      </c>
      <c r="Q157" s="1">
        <v>2</v>
      </c>
      <c r="R157">
        <f>(Q157*AK157+AL157)</f>
        <v>2.2982609868049622</v>
      </c>
      <c r="S157" s="1">
        <v>1</v>
      </c>
      <c r="T157">
        <f>R157*(S157+1)*(S157+1)/(S157*S157+1)</f>
        <v>4.5965219736099243</v>
      </c>
      <c r="U157" s="1">
        <v>27.525156021118164</v>
      </c>
      <c r="V157" s="1">
        <v>27.175519943237305</v>
      </c>
      <c r="W157" s="1">
        <v>27.479747772216797</v>
      </c>
      <c r="X157" s="1">
        <v>399.36441040039062</v>
      </c>
      <c r="Y157" s="1">
        <v>385.38262939453125</v>
      </c>
      <c r="Z157" s="1">
        <v>18.459640502929688</v>
      </c>
      <c r="AA157" s="1">
        <v>24.529884338378906</v>
      </c>
      <c r="AB157" s="1">
        <v>48.844627380371094</v>
      </c>
      <c r="AC157" s="1">
        <v>64.906623840332031</v>
      </c>
      <c r="AD157" s="1">
        <v>400.11355590820312</v>
      </c>
      <c r="AE157" s="1">
        <v>1205.6646728515625</v>
      </c>
      <c r="AF157" s="1">
        <v>1361.85986328125</v>
      </c>
      <c r="AG157" s="1">
        <v>97.666061401367188</v>
      </c>
      <c r="AH157" s="1">
        <v>23.21208381652832</v>
      </c>
      <c r="AI157" s="1">
        <v>-0.23671910166740417</v>
      </c>
      <c r="AJ157" s="1">
        <v>1</v>
      </c>
      <c r="AK157" s="1">
        <v>-0.21956524252891541</v>
      </c>
      <c r="AL157" s="1">
        <v>2.737391471862793</v>
      </c>
      <c r="AM157" s="1">
        <v>1</v>
      </c>
      <c r="AN157" s="1">
        <v>0</v>
      </c>
      <c r="AO157" s="1">
        <v>0.18999999761581421</v>
      </c>
      <c r="AP157" s="1">
        <v>111115</v>
      </c>
      <c r="AQ157">
        <f>AD157*0.000001/(Q157*0.0001)</f>
        <v>2.0005677795410155</v>
      </c>
      <c r="AR157">
        <f>(AA157-Z157)/(1000-AA157)*AQ157</f>
        <v>1.2449314475329111E-2</v>
      </c>
      <c r="AS157">
        <f>(V157+273.15)</f>
        <v>300.32551994323728</v>
      </c>
      <c r="AT157">
        <f>(U157+273.15)</f>
        <v>300.67515602111814</v>
      </c>
      <c r="AU157">
        <f>(AE157*AM157+AF157*AN157)*AO157</f>
        <v>229.07628496726829</v>
      </c>
      <c r="AV157">
        <f>((AU157+0.00000010773*(AT157^4-AS157^4))-AR157*44100)/(R157*51.4+0.00000043092*AS157^3)</f>
        <v>-2.4332968839936941</v>
      </c>
      <c r="AW157">
        <f>0.61365*EXP(17.502*P157/(240.97+P157))</f>
        <v>3.6162226822903469</v>
      </c>
      <c r="AX157">
        <f>AW157*1000/AG157</f>
        <v>37.026400270500972</v>
      </c>
      <c r="AY157">
        <f>(AX157-AA157)</f>
        <v>12.496515932122065</v>
      </c>
      <c r="AZ157">
        <f>IF(J157,V157,(U157+V157)/2)</f>
        <v>27.350337982177734</v>
      </c>
      <c r="BA157">
        <f>0.61365*EXP(17.502*AZ157/(240.97+AZ157))</f>
        <v>3.6534700013948544</v>
      </c>
      <c r="BB157">
        <f>IF(AY157&lt;&gt;0,(1000-(AX157+AA157)/2)/AY157*AR157,0)</f>
        <v>0.96556094261432468</v>
      </c>
      <c r="BC157">
        <f>AA157*AG157/1000</f>
        <v>2.3957371899605495</v>
      </c>
      <c r="BD157">
        <f>(BA157-BC157)</f>
        <v>1.2577328114343049</v>
      </c>
      <c r="BE157">
        <f>1/(1.6/L157+1.37/T157)</f>
        <v>0.62226591071205317</v>
      </c>
      <c r="BF157">
        <f>M157*AG157*0.001</f>
        <v>33.292093455390699</v>
      </c>
      <c r="BG157">
        <f>M157/Y157</f>
        <v>0.88451518962803322</v>
      </c>
      <c r="BH157">
        <f>(1-AR157*AG157/AW157/L157)*100</f>
        <v>72.492792528168849</v>
      </c>
      <c r="BI157">
        <f>(Y157-K157/(T157/1.35))</f>
        <v>378.57649117179147</v>
      </c>
      <c r="BJ157">
        <f>K157*BH157/100/BI157</f>
        <v>4.4374914053066691E-2</v>
      </c>
    </row>
    <row r="158" spans="1:62">
      <c r="A158" s="1">
        <v>15</v>
      </c>
      <c r="B158" s="1" t="s">
        <v>68</v>
      </c>
      <c r="C158" s="2">
        <v>40738</v>
      </c>
      <c r="D158" s="1" t="s">
        <v>48</v>
      </c>
      <c r="E158" s="1">
        <v>18</v>
      </c>
      <c r="F158" s="1" t="s">
        <v>5</v>
      </c>
      <c r="G158" s="1" t="s">
        <v>19</v>
      </c>
      <c r="H158" s="1">
        <v>0</v>
      </c>
      <c r="I158" s="1">
        <v>4424.5</v>
      </c>
      <c r="J158" s="1">
        <v>0</v>
      </c>
      <c r="K158">
        <f>(X158-Y158*(1000-Z158)/(1000-AA158))*AQ158</f>
        <v>-2.257135729162111</v>
      </c>
      <c r="L158">
        <f>IF(BB158&lt;&gt;0,1/(1/BB158-1/T158),0)</f>
        <v>8.5786396116757271E-2</v>
      </c>
      <c r="M158">
        <f>((BE158-AR158/2)*Y158-K158)/(BE158+AR158/2)</f>
        <v>430.12250235950592</v>
      </c>
      <c r="N158">
        <f>AR158*1000</f>
        <v>1.6296661286061709</v>
      </c>
      <c r="O158">
        <f>(AW158-BC158)</f>
        <v>1.835762954991893</v>
      </c>
      <c r="P158">
        <f>(V158+AV158*J158)</f>
        <v>27.66472053527832</v>
      </c>
      <c r="Q158" s="1">
        <v>2</v>
      </c>
      <c r="R158">
        <f>(Q158*AK158+AL158)</f>
        <v>2.2982609868049622</v>
      </c>
      <c r="S158" s="1">
        <v>1</v>
      </c>
      <c r="T158">
        <f>R158*(S158+1)*(S158+1)/(S158*S158+1)</f>
        <v>4.5965219736099243</v>
      </c>
      <c r="U158" s="1">
        <v>27.861669540405273</v>
      </c>
      <c r="V158" s="1">
        <v>27.66472053527832</v>
      </c>
      <c r="W158" s="1">
        <v>27.877403259277344</v>
      </c>
      <c r="X158" s="1">
        <v>399.36968994140625</v>
      </c>
      <c r="Y158" s="1">
        <v>400.17196655273438</v>
      </c>
      <c r="Z158" s="1">
        <v>18.506586074829102</v>
      </c>
      <c r="AA158" s="1">
        <v>19.305471420288086</v>
      </c>
      <c r="AB158" s="1">
        <v>48.016532897949219</v>
      </c>
      <c r="AC158" s="1">
        <v>50.089290618896484</v>
      </c>
      <c r="AD158" s="1">
        <v>400.108642578125</v>
      </c>
      <c r="AE158" s="1">
        <v>4.289154052734375</v>
      </c>
      <c r="AF158" s="1">
        <v>4.8279848098754883</v>
      </c>
      <c r="AG158" s="1">
        <v>97.668350219726562</v>
      </c>
      <c r="AH158" s="1">
        <v>23.21208381652832</v>
      </c>
      <c r="AI158" s="1">
        <v>-0.23671910166740417</v>
      </c>
      <c r="AJ158" s="1">
        <v>1</v>
      </c>
      <c r="AK158" s="1">
        <v>-0.21956524252891541</v>
      </c>
      <c r="AL158" s="1">
        <v>2.737391471862793</v>
      </c>
      <c r="AM158" s="1">
        <v>1</v>
      </c>
      <c r="AN158" s="1">
        <v>0</v>
      </c>
      <c r="AO158" s="1">
        <v>0.18999999761581421</v>
      </c>
      <c r="AP158" s="1">
        <v>111115</v>
      </c>
      <c r="AQ158">
        <f>AD158*0.000001/(Q158*0.0001)</f>
        <v>2.0005432128906246</v>
      </c>
      <c r="AR158">
        <f>(AA158-Z158)/(1000-AA158)*AQ158</f>
        <v>1.629666128606171E-3</v>
      </c>
      <c r="AS158">
        <f>(V158+273.15)</f>
        <v>300.8147205352783</v>
      </c>
      <c r="AT158">
        <f>(U158+273.15)</f>
        <v>301.01166954040525</v>
      </c>
      <c r="AU158">
        <f>(AE158*AM158+AF158*AN158)*AO158</f>
        <v>0.8149392597933911</v>
      </c>
      <c r="AV158">
        <f>((AU158+0.00000010773*(AT158^4-AS158^4))-AR158*44100)/(R158*51.4+0.00000043092*AS158^3)</f>
        <v>-0.52934399011844224</v>
      </c>
      <c r="AW158">
        <f>0.61365*EXP(17.502*P158/(240.97+P158))</f>
        <v>3.7212964988255117</v>
      </c>
      <c r="AX158">
        <f>AW158*1000/AG158</f>
        <v>38.101355151936446</v>
      </c>
      <c r="AY158">
        <f>(AX158-AA158)</f>
        <v>18.79588373164836</v>
      </c>
      <c r="AZ158">
        <f>IF(J158,V158,(U158+V158)/2)</f>
        <v>27.763195037841797</v>
      </c>
      <c r="BA158">
        <f>0.61365*EXP(17.502*AZ158/(240.97+AZ158))</f>
        <v>3.7427666501358785</v>
      </c>
      <c r="BB158">
        <f>IF(AY158&lt;&gt;0,(1000-(AX158+AA158)/2)/AY158*AR158,0)</f>
        <v>8.4214670126584859E-2</v>
      </c>
      <c r="BC158">
        <f>AA158*AG158/1000</f>
        <v>1.8855335438336187</v>
      </c>
      <c r="BD158">
        <f>(BA158-BC158)</f>
        <v>1.8572331063022598</v>
      </c>
      <c r="BE158">
        <f>1/(1.6/L158+1.37/T158)</f>
        <v>5.2773157481446238E-2</v>
      </c>
      <c r="BF158">
        <f>M158*AG158*0.001</f>
        <v>42.009355197833386</v>
      </c>
      <c r="BG158">
        <f>M158/Y158</f>
        <v>1.0748441627852627</v>
      </c>
      <c r="BH158">
        <f>(1-AR158*AG158/AW158/L158)*100</f>
        <v>50.141432889021885</v>
      </c>
      <c r="BI158">
        <f>(Y158-K158/(T158/1.35))</f>
        <v>400.83488805117679</v>
      </c>
      <c r="BJ158">
        <f>K158*BH158/100/BI158</f>
        <v>-2.8235072110475985E-3</v>
      </c>
    </row>
    <row r="159" spans="1:62">
      <c r="A159" s="1">
        <v>21</v>
      </c>
      <c r="B159" s="1" t="s">
        <v>69</v>
      </c>
      <c r="C159" s="2">
        <v>40738</v>
      </c>
      <c r="D159" s="1" t="s">
        <v>48</v>
      </c>
      <c r="E159" s="1">
        <v>15</v>
      </c>
      <c r="F159" s="1" t="s">
        <v>5</v>
      </c>
      <c r="G159" s="1" t="s">
        <v>19</v>
      </c>
      <c r="H159" s="1">
        <v>0</v>
      </c>
      <c r="I159" s="1">
        <v>6142.5</v>
      </c>
      <c r="J159" s="1">
        <v>0</v>
      </c>
      <c r="K159">
        <f>(X159-Y159*(1000-Z159)/(1000-AA159))*AQ159</f>
        <v>-0.54248782344114965</v>
      </c>
      <c r="L159">
        <f>IF(BB159&lt;&gt;0,1/(1/BB159-1/T159),0)</f>
        <v>1.371987230150634E-2</v>
      </c>
      <c r="M159">
        <f>((BE159-AR159/2)*Y159-K159)/(BE159+AR159/2)</f>
        <v>448.32460894722368</v>
      </c>
      <c r="N159">
        <f>AR159*1000</f>
        <v>0.28922044817117304</v>
      </c>
      <c r="O159">
        <f>(AW159-BC159)</f>
        <v>2.0028591145867476</v>
      </c>
      <c r="P159">
        <f>(V159+AV159*J159)</f>
        <v>28.784622192382812</v>
      </c>
      <c r="Q159" s="1">
        <v>3</v>
      </c>
      <c r="R159">
        <f>(Q159*AK159+AL159)</f>
        <v>2.0786957442760468</v>
      </c>
      <c r="S159" s="1">
        <v>1</v>
      </c>
      <c r="T159">
        <f>R159*(S159+1)*(S159+1)/(S159*S159+1)</f>
        <v>4.1573914885520935</v>
      </c>
      <c r="U159" s="1">
        <v>29.308679580688477</v>
      </c>
      <c r="V159" s="1">
        <v>28.784622192382812</v>
      </c>
      <c r="W159" s="1">
        <v>29.350414276123047</v>
      </c>
      <c r="X159" s="1">
        <v>398.894775390625</v>
      </c>
      <c r="Y159" s="1">
        <v>399.21493530273438</v>
      </c>
      <c r="Z159" s="1">
        <v>19.948207855224609</v>
      </c>
      <c r="AA159" s="1">
        <v>20.160676956176758</v>
      </c>
      <c r="AB159" s="1">
        <v>47.587421417236328</v>
      </c>
      <c r="AC159" s="1">
        <v>48.094276428222656</v>
      </c>
      <c r="AD159" s="1">
        <v>400.1375732421875</v>
      </c>
      <c r="AE159" s="1">
        <v>10.849493026733398</v>
      </c>
      <c r="AF159" s="1">
        <v>30.43647575378418</v>
      </c>
      <c r="AG159" s="1">
        <v>97.668449401855469</v>
      </c>
      <c r="AH159" s="1">
        <v>21.66221809387207</v>
      </c>
      <c r="AI159" s="1">
        <v>-0.23080632090568542</v>
      </c>
      <c r="AJ159" s="1">
        <v>0</v>
      </c>
      <c r="AK159" s="1">
        <v>-0.21956524252891541</v>
      </c>
      <c r="AL159" s="1">
        <v>2.737391471862793</v>
      </c>
      <c r="AM159" s="1">
        <v>1</v>
      </c>
      <c r="AN159" s="1">
        <v>0</v>
      </c>
      <c r="AO159" s="1">
        <v>0.18999999761581421</v>
      </c>
      <c r="AP159" s="1">
        <v>111115</v>
      </c>
      <c r="AQ159">
        <f>AD159*0.000001/(Q159*0.0001)</f>
        <v>1.3337919108072915</v>
      </c>
      <c r="AR159">
        <f>(AA159-Z159)/(1000-AA159)*AQ159</f>
        <v>2.8922044817117305E-4</v>
      </c>
      <c r="AS159">
        <f>(V159+273.15)</f>
        <v>301.93462219238279</v>
      </c>
      <c r="AT159">
        <f>(U159+273.15)</f>
        <v>302.45867958068845</v>
      </c>
      <c r="AU159">
        <f>(AE159*AM159+AF159*AN159)*AO159</f>
        <v>2.0614036492121386</v>
      </c>
      <c r="AV159">
        <f>((AU159+0.00000010773*(AT159^4-AS159^4))-AR159*44100)/(R159*51.4+0.00000043092*AS159^3)</f>
        <v>-3.7579874121272665E-2</v>
      </c>
      <c r="AW159">
        <f>0.61365*EXP(17.502*P159/(240.97+P159))</f>
        <v>3.9719211717882508</v>
      </c>
      <c r="AX159">
        <f>AW159*1000/AG159</f>
        <v>40.667392552182712</v>
      </c>
      <c r="AY159">
        <f>(AX159-AA159)</f>
        <v>20.506715596005954</v>
      </c>
      <c r="AZ159">
        <f>IF(J159,V159,(U159+V159)/2)</f>
        <v>29.046650886535645</v>
      </c>
      <c r="BA159">
        <f>0.61365*EXP(17.502*AZ159/(240.97+AZ159))</f>
        <v>4.0326422383767673</v>
      </c>
      <c r="BB159">
        <f>IF(AY159&lt;&gt;0,(1000-(AX159+AA159)/2)/AY159*AR159,0)</f>
        <v>1.3674744065963109E-2</v>
      </c>
      <c r="BC159">
        <f>AA159*AG159/1000</f>
        <v>1.9690620572015032</v>
      </c>
      <c r="BD159">
        <f>(BA159-BC159)</f>
        <v>2.0635801811752641</v>
      </c>
      <c r="BE159">
        <f>1/(1.6/L159+1.37/T159)</f>
        <v>8.5507581065525484E-3</v>
      </c>
      <c r="BF159">
        <f>M159*AG159*0.001</f>
        <v>43.787169384568557</v>
      </c>
      <c r="BG159">
        <f>M159/Y159</f>
        <v>1.1230156221666614</v>
      </c>
      <c r="BH159">
        <f>(1-AR159*AG159/AW159/L159)*100</f>
        <v>48.163866737127016</v>
      </c>
      <c r="BI159">
        <f>(Y159-K159/(T159/1.35))</f>
        <v>399.39109349319159</v>
      </c>
      <c r="BJ159">
        <f>K159*BH159/100/BI159</f>
        <v>-6.5420365302109663E-4</v>
      </c>
    </row>
    <row r="160" spans="1:62">
      <c r="A160" s="1">
        <v>22</v>
      </c>
      <c r="B160" s="1" t="s">
        <v>70</v>
      </c>
      <c r="C160" s="2">
        <v>40738</v>
      </c>
      <c r="D160" s="1" t="s">
        <v>48</v>
      </c>
      <c r="E160" s="1">
        <v>15</v>
      </c>
      <c r="F160" s="1" t="s">
        <v>2</v>
      </c>
      <c r="G160" s="1" t="s">
        <v>19</v>
      </c>
      <c r="H160" s="1">
        <v>0</v>
      </c>
      <c r="I160" s="1">
        <v>6426.5</v>
      </c>
      <c r="J160" s="1">
        <v>0</v>
      </c>
      <c r="K160">
        <f>(X160-Y160*(1000-Z160)/(1000-AA160))*AQ160</f>
        <v>32.616976916900676</v>
      </c>
      <c r="L160">
        <f>IF(BB160&lt;&gt;0,1/(1/BB160-1/T160),0)</f>
        <v>1.2465067026794574</v>
      </c>
      <c r="M160">
        <f>((BE160-AR160/2)*Y160-K160)/(BE160+AR160/2)</f>
        <v>322.17373621099773</v>
      </c>
      <c r="N160">
        <f>AR160*1000</f>
        <v>19.336020770305872</v>
      </c>
      <c r="O160">
        <f>(AW160-BC160)</f>
        <v>1.8374846929028585</v>
      </c>
      <c r="P160">
        <f>(V160+AV160*J160)</f>
        <v>30.915775299072266</v>
      </c>
      <c r="Q160" s="1">
        <v>1.5</v>
      </c>
      <c r="R160">
        <f>(Q160*AK160+AL160)</f>
        <v>2.4080436080694199</v>
      </c>
      <c r="S160" s="1">
        <v>1</v>
      </c>
      <c r="T160">
        <f>R160*(S160+1)*(S160+1)/(S160*S160+1)</f>
        <v>4.8160872161388397</v>
      </c>
      <c r="U160" s="1">
        <v>30.416984558105469</v>
      </c>
      <c r="V160" s="1">
        <v>30.915775299072266</v>
      </c>
      <c r="W160" s="1">
        <v>30.298406600952148</v>
      </c>
      <c r="X160" s="1">
        <v>399.03482055664062</v>
      </c>
      <c r="Y160" s="1">
        <v>384.02471923828125</v>
      </c>
      <c r="Z160" s="1">
        <v>20.103965759277344</v>
      </c>
      <c r="AA160" s="1">
        <v>27.155330657958984</v>
      </c>
      <c r="AB160" s="1">
        <v>44.99908447265625</v>
      </c>
      <c r="AC160" s="1">
        <v>60.782283782958984</v>
      </c>
      <c r="AD160" s="1">
        <v>400.1553955078125</v>
      </c>
      <c r="AE160" s="1">
        <v>1657.7286376953125</v>
      </c>
      <c r="AF160" s="1">
        <v>1816.364013671875</v>
      </c>
      <c r="AG160" s="1">
        <v>97.67047119140625</v>
      </c>
      <c r="AH160" s="1">
        <v>21.66221809387207</v>
      </c>
      <c r="AI160" s="1">
        <v>-0.23080632090568542</v>
      </c>
      <c r="AJ160" s="1">
        <v>0</v>
      </c>
      <c r="AK160" s="1">
        <v>-0.21956524252891541</v>
      </c>
      <c r="AL160" s="1">
        <v>2.737391471862793</v>
      </c>
      <c r="AM160" s="1">
        <v>1</v>
      </c>
      <c r="AN160" s="1">
        <v>0</v>
      </c>
      <c r="AO160" s="1">
        <v>0.18999999761581421</v>
      </c>
      <c r="AP160" s="1">
        <v>111115</v>
      </c>
      <c r="AQ160">
        <f>AD160*0.000001/(Q160*0.0001)</f>
        <v>2.66770263671875</v>
      </c>
      <c r="AR160">
        <f>(AA160-Z160)/(1000-AA160)*AQ160</f>
        <v>1.9336020770305874E-2</v>
      </c>
      <c r="AS160">
        <f>(V160+273.15)</f>
        <v>304.06577529907224</v>
      </c>
      <c r="AT160">
        <f>(U160+273.15)</f>
        <v>303.56698455810545</v>
      </c>
      <c r="AU160">
        <f>(AE160*AM160+AF160*AN160)*AO160</f>
        <v>314.96843720977631</v>
      </c>
      <c r="AV160">
        <f>((AU160+0.00000010773*(AT160^4-AS160^4))-AR160*44100)/(R160*51.4+0.00000043092*AS160^3)</f>
        <v>-4.0016680613868605</v>
      </c>
      <c r="AW160">
        <f>0.61365*EXP(17.502*P160/(240.97+P160))</f>
        <v>4.4897586336241524</v>
      </c>
      <c r="AX160">
        <f>AW160*1000/AG160</f>
        <v>45.968434255072921</v>
      </c>
      <c r="AY160">
        <f>(AX160-AA160)</f>
        <v>18.813103597113937</v>
      </c>
      <c r="AZ160">
        <f>IF(J160,V160,(U160+V160)/2)</f>
        <v>30.666379928588867</v>
      </c>
      <c r="BA160">
        <f>0.61365*EXP(17.502*AZ160/(240.97+AZ160))</f>
        <v>4.4262695990886591</v>
      </c>
      <c r="BB160">
        <f>IF(AY160&lt;&gt;0,(1000-(AX160+AA160)/2)/AY160*AR160,0)</f>
        <v>0.99021723638321058</v>
      </c>
      <c r="BC160">
        <f>AA160*AG160/1000</f>
        <v>2.6522739407212939</v>
      </c>
      <c r="BD160">
        <f>(BA160-BC160)</f>
        <v>1.7739956583673653</v>
      </c>
      <c r="BE160">
        <f>1/(1.6/L160+1.37/T160)</f>
        <v>0.63773458379414349</v>
      </c>
      <c r="BF160">
        <f>M160*AG160*0.001</f>
        <v>31.466860621223972</v>
      </c>
      <c r="BG160">
        <f>M160/Y160</f>
        <v>0.83894009961138472</v>
      </c>
      <c r="BH160">
        <f>(1-AR160*AG160/AW160/L160)*100</f>
        <v>66.25474032741792</v>
      </c>
      <c r="BI160">
        <f>(Y160-K160/(T160/1.35))</f>
        <v>374.88183688136286</v>
      </c>
      <c r="BJ160">
        <f>K160*BH160/100/BI160</f>
        <v>5.7645613185002872E-2</v>
      </c>
    </row>
    <row r="161" spans="1:62">
      <c r="A161" s="1">
        <v>23</v>
      </c>
      <c r="B161" s="1" t="s">
        <v>0</v>
      </c>
      <c r="C161" s="2">
        <v>40738</v>
      </c>
      <c r="D161" s="1" t="s">
        <v>48</v>
      </c>
      <c r="E161" s="1">
        <v>9</v>
      </c>
      <c r="F161" s="1" t="s">
        <v>5</v>
      </c>
      <c r="G161" s="1" t="s">
        <v>19</v>
      </c>
      <c r="H161" s="1">
        <v>0</v>
      </c>
      <c r="I161" s="1">
        <v>7956</v>
      </c>
      <c r="J161" s="1">
        <v>0</v>
      </c>
      <c r="K161">
        <f>(X161-Y161*(1000-Z161)/(1000-AA161))*AQ161</f>
        <v>1.1916834700581229</v>
      </c>
      <c r="L161">
        <f>IF(BB161&lt;&gt;0,1/(1/BB161-1/T161),0)</f>
        <v>3.8967735448863741E-2</v>
      </c>
      <c r="M161">
        <f>((BE161-AR161/2)*Y161-K161)/(BE161+AR161/2)</f>
        <v>337.42492671774784</v>
      </c>
      <c r="N161">
        <f>AR161*1000</f>
        <v>0.83571205794247494</v>
      </c>
      <c r="O161">
        <f>(AW161-BC161)</f>
        <v>2.0409816589297138</v>
      </c>
      <c r="P161">
        <f>(V161+AV161*J161)</f>
        <v>30.093097686767578</v>
      </c>
      <c r="Q161" s="1">
        <v>1.5</v>
      </c>
      <c r="R161">
        <f>(Q161*AK161+AL161)</f>
        <v>2.4080436080694199</v>
      </c>
      <c r="S161" s="1">
        <v>1</v>
      </c>
      <c r="T161">
        <f>R161*(S161+1)*(S161+1)/(S161*S161+1)</f>
        <v>4.8160872161388397</v>
      </c>
      <c r="U161" s="1">
        <v>31.037824630737305</v>
      </c>
      <c r="V161" s="1">
        <v>30.093097686767578</v>
      </c>
      <c r="W161" s="1">
        <v>31.031593322753906</v>
      </c>
      <c r="X161" s="1">
        <v>399.99557495117188</v>
      </c>
      <c r="Y161" s="1">
        <v>399.42367553710938</v>
      </c>
      <c r="Z161" s="1">
        <v>22.652732849121094</v>
      </c>
      <c r="AA161" s="1">
        <v>22.958845138549805</v>
      </c>
      <c r="AB161" s="1">
        <v>48.934959411621094</v>
      </c>
      <c r="AC161" s="1">
        <v>49.596233367919922</v>
      </c>
      <c r="AD161" s="1">
        <v>400.11056518554688</v>
      </c>
      <c r="AE161" s="1">
        <v>30.857950210571289</v>
      </c>
      <c r="AF161" s="1">
        <v>35.898200988769531</v>
      </c>
      <c r="AG161" s="1">
        <v>97.666229248046875</v>
      </c>
      <c r="AH161" s="1">
        <v>21.66221809387207</v>
      </c>
      <c r="AI161" s="1">
        <v>-0.23080632090568542</v>
      </c>
      <c r="AJ161" s="1">
        <v>1</v>
      </c>
      <c r="AK161" s="1">
        <v>-0.21956524252891541</v>
      </c>
      <c r="AL161" s="1">
        <v>2.737391471862793</v>
      </c>
      <c r="AM161" s="1">
        <v>1</v>
      </c>
      <c r="AN161" s="1">
        <v>0</v>
      </c>
      <c r="AO161" s="1">
        <v>0.18999999761581421</v>
      </c>
      <c r="AP161" s="1">
        <v>111115</v>
      </c>
      <c r="AQ161">
        <f>AD161*0.000001/(Q161*0.0001)</f>
        <v>2.6674037679036458</v>
      </c>
      <c r="AR161">
        <f>(AA161-Z161)/(1000-AA161)*AQ161</f>
        <v>8.3571205794247499E-4</v>
      </c>
      <c r="AS161">
        <f>(V161+273.15)</f>
        <v>303.24309768676756</v>
      </c>
      <c r="AT161">
        <f>(U161+273.15)</f>
        <v>304.18782463073728</v>
      </c>
      <c r="AU161">
        <f>(AE161*AM161+AF161*AN161)*AO161</f>
        <v>5.8630104664374585</v>
      </c>
      <c r="AV161">
        <f>((AU161+0.00000010773*(AT161^4-AS161^4))-AR161*44100)/(R161*51.4+0.00000043092*AS161^3)</f>
        <v>-0.14424248195443606</v>
      </c>
      <c r="AW161">
        <f>0.61365*EXP(17.502*P161/(240.97+P161))</f>
        <v>4.2832854915017258</v>
      </c>
      <c r="AX161">
        <f>AW161*1000/AG161</f>
        <v>43.856361861000003</v>
      </c>
      <c r="AY161">
        <f>(AX161-AA161)</f>
        <v>20.897516722450199</v>
      </c>
      <c r="AZ161">
        <f>IF(J161,V161,(U161+V161)/2)</f>
        <v>30.565461158752441</v>
      </c>
      <c r="BA161">
        <f>0.61365*EXP(17.502*AZ161/(240.97+AZ161))</f>
        <v>4.4008016748439918</v>
      </c>
      <c r="BB161">
        <f>IF(AY161&lt;&gt;0,(1000-(AX161+AA161)/2)/AY161*AR161,0)</f>
        <v>3.865497186098385E-2</v>
      </c>
      <c r="BC161">
        <f>AA161*AG161/1000</f>
        <v>2.2423038325720119</v>
      </c>
      <c r="BD161">
        <f>(BA161-BC161)</f>
        <v>2.1584978422719798</v>
      </c>
      <c r="BE161">
        <f>1/(1.6/L161+1.37/T161)</f>
        <v>2.4187263928801106E-2</v>
      </c>
      <c r="BF161">
        <f>M161*AG161*0.001</f>
        <v>32.955020246820979</v>
      </c>
      <c r="BG161">
        <f>M161/Y161</f>
        <v>0.84477948450103479</v>
      </c>
      <c r="BH161">
        <f>(1-AR161*AG161/AW161/L161)*100</f>
        <v>51.098869576761999</v>
      </c>
      <c r="BI161">
        <f>(Y161-K161/(T161/1.35))</f>
        <v>399.08963410214795</v>
      </c>
      <c r="BJ161">
        <f>K161*BH161/100/BI161</f>
        <v>1.525814579230522E-3</v>
      </c>
    </row>
    <row r="162" spans="1:62">
      <c r="A162" s="1">
        <v>26</v>
      </c>
      <c r="B162" s="1" t="s">
        <v>71</v>
      </c>
      <c r="C162" s="2">
        <v>40738</v>
      </c>
      <c r="D162" s="1" t="s">
        <v>48</v>
      </c>
      <c r="E162" s="1">
        <v>9</v>
      </c>
      <c r="F162" s="1" t="s">
        <v>2</v>
      </c>
      <c r="G162" s="1" t="s">
        <v>19</v>
      </c>
      <c r="H162" s="1">
        <v>0</v>
      </c>
      <c r="I162" s="1">
        <v>9863.5</v>
      </c>
      <c r="J162" s="1">
        <v>0</v>
      </c>
      <c r="K162">
        <f>(X162-Y162*(1000-Z162)/(1000-AA162))*AQ162</f>
        <v>21.664421693063105</v>
      </c>
      <c r="L162">
        <f>IF(BB162&lt;&gt;0,1/(1/BB162-1/T162),0)</f>
        <v>0.81036325956039401</v>
      </c>
      <c r="M162">
        <f>((BE162-AR162/2)*Y162-K162)/(BE162+AR162/2)</f>
        <v>325.77218074763323</v>
      </c>
      <c r="N162">
        <f>AR162*1000</f>
        <v>13.735943597987955</v>
      </c>
      <c r="O162">
        <f>(AW162-BC162)</f>
        <v>1.8676552265325448</v>
      </c>
      <c r="P162">
        <f>(V162+AV162*J162)</f>
        <v>32.501739501953125</v>
      </c>
      <c r="Q162" s="1">
        <v>2</v>
      </c>
      <c r="R162">
        <f>(Q162*AK162+AL162)</f>
        <v>2.2982609868049622</v>
      </c>
      <c r="S162" s="1">
        <v>1</v>
      </c>
      <c r="T162">
        <f>R162*(S162+1)*(S162+1)/(S162*S162+1)</f>
        <v>4.5965219736099243</v>
      </c>
      <c r="U162" s="1">
        <v>32.710975646972656</v>
      </c>
      <c r="V162" s="1">
        <v>32.501739501953125</v>
      </c>
      <c r="W162" s="1">
        <v>32.63916015625</v>
      </c>
      <c r="X162" s="1">
        <v>399.59426879882812</v>
      </c>
      <c r="Y162" s="1">
        <v>386.11465454101562</v>
      </c>
      <c r="Z162" s="1">
        <v>24.528797149658203</v>
      </c>
      <c r="AA162" s="1">
        <v>31.180440902709961</v>
      </c>
      <c r="AB162" s="1">
        <v>48.18695068359375</v>
      </c>
      <c r="AC162" s="1">
        <v>61.254138946533203</v>
      </c>
      <c r="AD162" s="1">
        <v>400.13119506835938</v>
      </c>
      <c r="AE162" s="1">
        <v>1722.2340087890625</v>
      </c>
      <c r="AF162" s="1">
        <v>1772.2386474609375</v>
      </c>
      <c r="AG162" s="1">
        <v>97.648468017578125</v>
      </c>
      <c r="AH162" s="1">
        <v>21.66221809387207</v>
      </c>
      <c r="AI162" s="1">
        <v>-0.23080632090568542</v>
      </c>
      <c r="AJ162" s="1">
        <v>0</v>
      </c>
      <c r="AK162" s="1">
        <v>-0.21956524252891541</v>
      </c>
      <c r="AL162" s="1">
        <v>2.737391471862793</v>
      </c>
      <c r="AM162" s="1">
        <v>1</v>
      </c>
      <c r="AN162" s="1">
        <v>0</v>
      </c>
      <c r="AO162" s="1">
        <v>0.18999999761581421</v>
      </c>
      <c r="AP162" s="1">
        <v>111115</v>
      </c>
      <c r="AQ162">
        <f>AD162*0.000001/(Q162*0.0001)</f>
        <v>2.0006559753417967</v>
      </c>
      <c r="AR162">
        <f>(AA162-Z162)/(1000-AA162)*AQ162</f>
        <v>1.3735943597987955E-2</v>
      </c>
      <c r="AS162">
        <f>(V162+273.15)</f>
        <v>305.6517395019531</v>
      </c>
      <c r="AT162">
        <f>(U162+273.15)</f>
        <v>305.86097564697263</v>
      </c>
      <c r="AU162">
        <f>(AE162*AM162+AF162*AN162)*AO162</f>
        <v>327.22445756379602</v>
      </c>
      <c r="AV162">
        <f>((AU162+0.00000010773*(AT162^4-AS162^4))-AR162*44100)/(R162*51.4+0.00000043092*AS162^3)</f>
        <v>-2.1156311230681779</v>
      </c>
      <c r="AW162">
        <f>0.61365*EXP(17.502*P162/(240.97+P162))</f>
        <v>4.9123775127948033</v>
      </c>
      <c r="AX162">
        <f>AW162*1000/AG162</f>
        <v>50.306754550522029</v>
      </c>
      <c r="AY162">
        <f>(AX162-AA162)</f>
        <v>19.126313647812069</v>
      </c>
      <c r="AZ162">
        <f>IF(J162,V162,(U162+V162)/2)</f>
        <v>32.606357574462891</v>
      </c>
      <c r="BA162">
        <f>0.61365*EXP(17.502*AZ162/(240.97+AZ162))</f>
        <v>4.9414337478735284</v>
      </c>
      <c r="BB162">
        <f>IF(AY162&lt;&gt;0,(1000-(AX162+AA162)/2)/AY162*AR162,0)</f>
        <v>0.68890911653241305</v>
      </c>
      <c r="BC162">
        <f>AA162*AG162/1000</f>
        <v>3.0447222862622585</v>
      </c>
      <c r="BD162">
        <f>(BA162-BC162)</f>
        <v>1.8967114616112699</v>
      </c>
      <c r="BE162">
        <f>1/(1.6/L162+1.37/T162)</f>
        <v>0.44004891965189302</v>
      </c>
      <c r="BF162">
        <f>M162*AG162*0.001</f>
        <v>31.811154372751943</v>
      </c>
      <c r="BG162">
        <f>M162/Y162</f>
        <v>0.84371876828888293</v>
      </c>
      <c r="BH162">
        <f>(1-AR162*AG162/AW162/L162)*100</f>
        <v>66.306008985137794</v>
      </c>
      <c r="BI162">
        <f>(Y162-K162/(T162/1.35))</f>
        <v>379.75180683713188</v>
      </c>
      <c r="BJ162">
        <f>K162*BH162/100/BI162</f>
        <v>3.7826846734507702E-2</v>
      </c>
    </row>
    <row r="163" spans="1:62">
      <c r="A163" s="1">
        <v>10</v>
      </c>
      <c r="B163" s="1" t="s">
        <v>72</v>
      </c>
      <c r="C163" s="2">
        <v>40738</v>
      </c>
      <c r="D163" s="1" t="s">
        <v>48</v>
      </c>
      <c r="E163" s="1">
        <v>26</v>
      </c>
      <c r="F163" s="1" t="s">
        <v>2</v>
      </c>
      <c r="G163" s="1" t="s">
        <v>26</v>
      </c>
      <c r="H163" s="1">
        <v>0</v>
      </c>
      <c r="I163" s="1">
        <v>3578.5</v>
      </c>
      <c r="J163" s="1">
        <v>0</v>
      </c>
      <c r="K163">
        <f>(X163-Y163*(1000-Z163)/(1000-AA163))*AQ163</f>
        <v>3.2040245777992955</v>
      </c>
      <c r="L163">
        <f>IF(BB163&lt;&gt;0,1/(1/BB163-1/T163),0)</f>
        <v>0.27279225436694288</v>
      </c>
      <c r="M163">
        <f>((BE163-AR163/2)*Y163-K163)/(BE163+AR163/2)</f>
        <v>367.16973530447683</v>
      </c>
      <c r="N163">
        <f>AR163*1000</f>
        <v>3.8478847312967135</v>
      </c>
      <c r="O163">
        <f>(AW163-BC163)</f>
        <v>1.4261987852459916</v>
      </c>
      <c r="P163">
        <f>(V163+AV163*J163)</f>
        <v>26.544668197631836</v>
      </c>
      <c r="Q163" s="1">
        <v>3</v>
      </c>
      <c r="R163">
        <f>(Q163*AK163+AL163)</f>
        <v>2.0786957442760468</v>
      </c>
      <c r="S163" s="1">
        <v>1</v>
      </c>
      <c r="T163">
        <f>R163*(S163+1)*(S163+1)/(S163*S163+1)</f>
        <v>4.1573914885520935</v>
      </c>
      <c r="U163" s="1">
        <v>26.701055526733398</v>
      </c>
      <c r="V163" s="1">
        <v>26.544668197631836</v>
      </c>
      <c r="W163" s="1">
        <v>26.716140747070312</v>
      </c>
      <c r="X163" s="1">
        <v>399.66018676757812</v>
      </c>
      <c r="Y163" s="1">
        <v>396.11520385742188</v>
      </c>
      <c r="Z163" s="1">
        <v>18.253759384155273</v>
      </c>
      <c r="AA163" s="1">
        <v>21.077896118164062</v>
      </c>
      <c r="AB163" s="1">
        <v>50.687145233154297</v>
      </c>
      <c r="AC163" s="1">
        <v>58.529224395751953</v>
      </c>
      <c r="AD163" s="1">
        <v>400.13424682617188</v>
      </c>
      <c r="AE163" s="1">
        <v>997.516845703125</v>
      </c>
      <c r="AF163" s="1">
        <v>979.5523681640625</v>
      </c>
      <c r="AG163" s="1">
        <v>97.654632568359375</v>
      </c>
      <c r="AH163" s="1">
        <v>23.21208381652832</v>
      </c>
      <c r="AI163" s="1">
        <v>-0.23671910166740417</v>
      </c>
      <c r="AJ163" s="1">
        <v>0</v>
      </c>
      <c r="AK163" s="1">
        <v>-0.21956524252891541</v>
      </c>
      <c r="AL163" s="1">
        <v>2.737391471862793</v>
      </c>
      <c r="AM163" s="1">
        <v>1</v>
      </c>
      <c r="AN163" s="1">
        <v>0</v>
      </c>
      <c r="AO163" s="1">
        <v>0.18999999761581421</v>
      </c>
      <c r="AP163" s="1">
        <v>111115</v>
      </c>
      <c r="AQ163">
        <f>AD163*0.000001/(Q163*0.0001)</f>
        <v>1.3337808227539061</v>
      </c>
      <c r="AR163">
        <f>(AA163-Z163)/(1000-AA163)*AQ163</f>
        <v>3.8478847312967135E-3</v>
      </c>
      <c r="AS163">
        <f>(V163+273.15)</f>
        <v>299.69466819763181</v>
      </c>
      <c r="AT163">
        <f>(U163+273.15)</f>
        <v>299.85105552673338</v>
      </c>
      <c r="AU163">
        <f>(AE163*AM163+AF163*AN163)*AO163</f>
        <v>189.52819830532826</v>
      </c>
      <c r="AV163">
        <f>((AU163+0.00000010773*(AT163^4-AS163^4))-AR163*44100)/(R163*51.4+0.00000043092*AS163^3)</f>
        <v>0.18280230703572181</v>
      </c>
      <c r="AW163">
        <f>0.61365*EXP(17.502*P163/(240.97+P163))</f>
        <v>3.4845529859793514</v>
      </c>
      <c r="AX163">
        <f>AW163*1000/AG163</f>
        <v>35.682413566403255</v>
      </c>
      <c r="AY163">
        <f>(AX163-AA163)</f>
        <v>14.604517448239193</v>
      </c>
      <c r="AZ163">
        <f>IF(J163,V163,(U163+V163)/2)</f>
        <v>26.622861862182617</v>
      </c>
      <c r="BA163">
        <f>0.61365*EXP(17.502*AZ163/(240.97+AZ163))</f>
        <v>3.5006426847056802</v>
      </c>
      <c r="BB163">
        <f>IF(AY163&lt;&gt;0,(1000-(AX163+AA163)/2)/AY163*AR163,0)</f>
        <v>0.25599484406504724</v>
      </c>
      <c r="BC163">
        <f>AA163*AG163/1000</f>
        <v>2.0583542007333597</v>
      </c>
      <c r="BD163">
        <f>(BA163-BC163)</f>
        <v>1.4422884839723205</v>
      </c>
      <c r="BE163">
        <f>1/(1.6/L163+1.37/T163)</f>
        <v>0.16142564079650348</v>
      </c>
      <c r="BF163">
        <f>M163*AG163*0.001</f>
        <v>35.855825591380452</v>
      </c>
      <c r="BG163">
        <f>M163/Y163</f>
        <v>0.92692664085834053</v>
      </c>
      <c r="BH163">
        <f>(1-AR163*AG163/AW163/L163)*100</f>
        <v>60.469182438934823</v>
      </c>
      <c r="BI163">
        <f>(Y163-K163/(T163/1.35))</f>
        <v>395.07478387485838</v>
      </c>
      <c r="BJ163">
        <f>K163*BH163/100/BI163</f>
        <v>4.904001840703308E-3</v>
      </c>
    </row>
    <row r="164" spans="1:62">
      <c r="A164" s="1">
        <v>11</v>
      </c>
      <c r="B164" s="1" t="s">
        <v>73</v>
      </c>
      <c r="C164" s="2">
        <v>40738</v>
      </c>
      <c r="D164" s="1" t="s">
        <v>48</v>
      </c>
      <c r="E164" s="1">
        <v>26</v>
      </c>
      <c r="F164" s="1" t="s">
        <v>5</v>
      </c>
      <c r="G164" s="1" t="s">
        <v>26</v>
      </c>
      <c r="H164" s="1">
        <v>0</v>
      </c>
      <c r="I164" s="1">
        <v>3673.5</v>
      </c>
      <c r="J164" s="1">
        <v>0</v>
      </c>
      <c r="K164">
        <f>(X164-Y164*(1000-Z164)/(1000-AA164))*AQ164</f>
        <v>-1.3533382478250182</v>
      </c>
      <c r="L164">
        <f>IF(BB164&lt;&gt;0,1/(1/BB164-1/T164),0)</f>
        <v>9.6127935793229688E-2</v>
      </c>
      <c r="M164">
        <f>((BE164-AR164/2)*Y164-K164)/(BE164+AR164/2)</f>
        <v>413.05356948140206</v>
      </c>
      <c r="N164">
        <f>AR164*1000</f>
        <v>1.4931425640596823</v>
      </c>
      <c r="O164">
        <f>(AW164-BC164)</f>
        <v>1.5115344389746626</v>
      </c>
      <c r="P164">
        <f>(V164+AV164*J164)</f>
        <v>26.232145309448242</v>
      </c>
      <c r="Q164" s="1">
        <v>3.5</v>
      </c>
      <c r="R164">
        <f>(Q164*AK164+AL164)</f>
        <v>1.9689131230115891</v>
      </c>
      <c r="S164" s="1">
        <v>1</v>
      </c>
      <c r="T164">
        <f>R164*(S164+1)*(S164+1)/(S164*S164+1)</f>
        <v>3.9378262460231781</v>
      </c>
      <c r="U164" s="1">
        <v>26.763078689575195</v>
      </c>
      <c r="V164" s="1">
        <v>26.232145309448242</v>
      </c>
      <c r="W164" s="1">
        <v>26.830480575561523</v>
      </c>
      <c r="X164" s="1">
        <v>399.71542358398438</v>
      </c>
      <c r="Y164" s="1">
        <v>400.37631225585938</v>
      </c>
      <c r="Z164" s="1">
        <v>18.27081298828125</v>
      </c>
      <c r="AA164" s="1">
        <v>19.551399230957031</v>
      </c>
      <c r="AB164" s="1">
        <v>50.551502227783203</v>
      </c>
      <c r="AC164" s="1">
        <v>54.094615936279297</v>
      </c>
      <c r="AD164" s="1">
        <v>400.11544799804688</v>
      </c>
      <c r="AE164" s="1">
        <v>56.060043334960938</v>
      </c>
      <c r="AF164" s="1">
        <v>54.595172882080078</v>
      </c>
      <c r="AG164" s="1">
        <v>97.658203125</v>
      </c>
      <c r="AH164" s="1">
        <v>23.21208381652832</v>
      </c>
      <c r="AI164" s="1">
        <v>-0.23671910166740417</v>
      </c>
      <c r="AJ164" s="1">
        <v>1</v>
      </c>
      <c r="AK164" s="1">
        <v>-0.21956524252891541</v>
      </c>
      <c r="AL164" s="1">
        <v>2.737391471862793</v>
      </c>
      <c r="AM164" s="1">
        <v>1</v>
      </c>
      <c r="AN164" s="1">
        <v>0</v>
      </c>
      <c r="AO164" s="1">
        <v>0.18999999761581421</v>
      </c>
      <c r="AP164" s="1">
        <v>111115</v>
      </c>
      <c r="AQ164">
        <f>AD164*0.000001/(Q164*0.0001)</f>
        <v>1.1431869942801338</v>
      </c>
      <c r="AR164">
        <f>(AA164-Z164)/(1000-AA164)*AQ164</f>
        <v>1.4931425640596822E-3</v>
      </c>
      <c r="AS164">
        <f>(V164+273.15)</f>
        <v>299.38214530944822</v>
      </c>
      <c r="AT164">
        <f>(U164+273.15)</f>
        <v>299.91307868957517</v>
      </c>
      <c r="AU164">
        <f>(AE164*AM164+AF164*AN164)*AO164</f>
        <v>10.651408099985019</v>
      </c>
      <c r="AV164">
        <f>((AU164+0.00000010773*(AT164^4-AS164^4))-AR164*44100)/(R164*51.4+0.00000043092*AS164^3)</f>
        <v>-0.43489104903046405</v>
      </c>
      <c r="AW164">
        <f>0.61365*EXP(17.502*P164/(240.97+P164))</f>
        <v>3.4208889564494331</v>
      </c>
      <c r="AX164">
        <f>AW164*1000/AG164</f>
        <v>35.029202329995591</v>
      </c>
      <c r="AY164">
        <f>(AX164-AA164)</f>
        <v>15.47780309903856</v>
      </c>
      <c r="AZ164">
        <f>IF(J164,V164,(U164+V164)/2)</f>
        <v>26.497611999511719</v>
      </c>
      <c r="BA164">
        <f>0.61365*EXP(17.502*AZ164/(240.97+AZ164))</f>
        <v>3.4749015125754679</v>
      </c>
      <c r="BB164">
        <f>IF(AY164&lt;&gt;0,(1000-(AX164+AA164)/2)/AY164*AR164,0)</f>
        <v>9.3837235496850385E-2</v>
      </c>
      <c r="BC164">
        <f>AA164*AG164/1000</f>
        <v>1.9093545174747706</v>
      </c>
      <c r="BD164">
        <f>(BA164-BC164)</f>
        <v>1.5655469951006973</v>
      </c>
      <c r="BE164">
        <f>1/(1.6/L164+1.37/T164)</f>
        <v>5.884986357079422E-2</v>
      </c>
      <c r="BF164">
        <f>M164*AG164*0.001</f>
        <v>40.338069389921067</v>
      </c>
      <c r="BG164">
        <f>M164/Y164</f>
        <v>1.0316633547926815</v>
      </c>
      <c r="BH164">
        <f>(1-AR164*AG164/AW164/L164)*100</f>
        <v>55.657373733597979</v>
      </c>
      <c r="BI164">
        <f>(Y164-K164/(T164/1.35))</f>
        <v>400.84027549862788</v>
      </c>
      <c r="BJ164">
        <f>K164*BH164/100/BI164</f>
        <v>-1.8791338408664356E-3</v>
      </c>
    </row>
    <row r="165" spans="1:62">
      <c r="A165" s="1">
        <v>17</v>
      </c>
      <c r="B165" s="1" t="s">
        <v>74</v>
      </c>
      <c r="C165" s="2">
        <v>40738</v>
      </c>
      <c r="D165" s="1" t="s">
        <v>48</v>
      </c>
      <c r="E165" s="1">
        <v>18</v>
      </c>
      <c r="F165" s="1" t="s">
        <v>2</v>
      </c>
      <c r="G165" s="1" t="s">
        <v>26</v>
      </c>
      <c r="H165" s="1">
        <v>0</v>
      </c>
      <c r="I165" s="1">
        <v>5432</v>
      </c>
      <c r="J165" s="1">
        <v>0</v>
      </c>
      <c r="K165">
        <f>(X165-Y165*(1000-Z165)/(1000-AA165))*AQ165</f>
        <v>10.902768940574523</v>
      </c>
      <c r="L165">
        <f>IF(BB165&lt;&gt;0,1/(1/BB165-1/T165),0)</f>
        <v>0.3591531604512182</v>
      </c>
      <c r="M165">
        <f>((BE165-AR165/2)*Y165-K165)/(BE165+AR165/2)</f>
        <v>322.99565816370182</v>
      </c>
      <c r="N165">
        <f>AR165*1000</f>
        <v>5.3008010607142273</v>
      </c>
      <c r="O165">
        <f>(AW165-BC165)</f>
        <v>1.5371416140351526</v>
      </c>
      <c r="P165">
        <f>(V165+AV165*J165)</f>
        <v>28.850549697875977</v>
      </c>
      <c r="Q165" s="1">
        <v>4.5</v>
      </c>
      <c r="R165">
        <f>(Q165*AK165+AL165)</f>
        <v>1.7493478804826736</v>
      </c>
      <c r="S165" s="1">
        <v>1</v>
      </c>
      <c r="T165">
        <f>R165*(S165+1)*(S165+1)/(S165*S165+1)</f>
        <v>3.4986957609653473</v>
      </c>
      <c r="U165" s="1">
        <v>28.745307922363281</v>
      </c>
      <c r="V165" s="1">
        <v>28.850549697875977</v>
      </c>
      <c r="W165" s="1">
        <v>28.692987442016602</v>
      </c>
      <c r="X165" s="1">
        <v>399.48577880859375</v>
      </c>
      <c r="Y165" s="1">
        <v>384.9293212890625</v>
      </c>
      <c r="Z165" s="1">
        <v>19.272073745727539</v>
      </c>
      <c r="AA165" s="1">
        <v>25.084033966064453</v>
      </c>
      <c r="AB165" s="1">
        <v>47.49884033203125</v>
      </c>
      <c r="AC165" s="1">
        <v>61.823265075683594</v>
      </c>
      <c r="AD165" s="1">
        <v>400.12765502929688</v>
      </c>
      <c r="AE165" s="1">
        <v>1175.69873046875</v>
      </c>
      <c r="AF165" s="1">
        <v>1560.3074951171875</v>
      </c>
      <c r="AG165" s="1">
        <v>97.67095947265625</v>
      </c>
      <c r="AH165" s="1">
        <v>23.21208381652832</v>
      </c>
      <c r="AI165" s="1">
        <v>-0.23671910166740417</v>
      </c>
      <c r="AJ165" s="1">
        <v>0</v>
      </c>
      <c r="AK165" s="1">
        <v>-0.21956524252891541</v>
      </c>
      <c r="AL165" s="1">
        <v>2.737391471862793</v>
      </c>
      <c r="AM165" s="1">
        <v>1</v>
      </c>
      <c r="AN165" s="1">
        <v>0</v>
      </c>
      <c r="AO165" s="1">
        <v>0.18999999761581421</v>
      </c>
      <c r="AP165" s="1">
        <v>111115</v>
      </c>
      <c r="AQ165">
        <f>AD165*0.000001/(Q165*0.0001)</f>
        <v>0.8891725667317707</v>
      </c>
      <c r="AR165">
        <f>(AA165-Z165)/(1000-AA165)*AQ165</f>
        <v>5.300801060714227E-3</v>
      </c>
      <c r="AS165">
        <f>(V165+273.15)</f>
        <v>302.00054969787595</v>
      </c>
      <c r="AT165">
        <f>(U165+273.15)</f>
        <v>301.89530792236326</v>
      </c>
      <c r="AU165">
        <f>(AE165*AM165+AF165*AN165)*AO165</f>
        <v>223.38275598597829</v>
      </c>
      <c r="AV165">
        <f>((AU165+0.00000010773*(AT165^4-AS165^4))-AR165*44100)/(R165*51.4+0.00000043092*AS165^3)</f>
        <v>-0.11427004219619301</v>
      </c>
      <c r="AW165">
        <f>0.61365*EXP(17.502*P165/(240.97+P165))</f>
        <v>3.9871232789453668</v>
      </c>
      <c r="AX165">
        <f>AW165*1000/AG165</f>
        <v>40.821993563620033</v>
      </c>
      <c r="AY165">
        <f>(AX165-AA165)</f>
        <v>15.73795959755558</v>
      </c>
      <c r="AZ165">
        <f>IF(J165,V165,(U165+V165)/2)</f>
        <v>28.797928810119629</v>
      </c>
      <c r="BA165">
        <f>0.61365*EXP(17.502*AZ165/(240.97+AZ165))</f>
        <v>3.9749854431191394</v>
      </c>
      <c r="BB165">
        <f>IF(AY165&lt;&gt;0,(1000-(AX165+AA165)/2)/AY165*AR165,0)</f>
        <v>0.32571717182397714</v>
      </c>
      <c r="BC165">
        <f>AA165*AG165/1000</f>
        <v>2.4499816649102142</v>
      </c>
      <c r="BD165">
        <f>(BA165-BC165)</f>
        <v>1.5250037782089252</v>
      </c>
      <c r="BE165">
        <f>1/(1.6/L165+1.37/T165)</f>
        <v>0.20633453661061399</v>
      </c>
      <c r="BF165">
        <f>M165*AG165*0.001</f>
        <v>31.547295838350852</v>
      </c>
      <c r="BG165">
        <f>M165/Y165</f>
        <v>0.83910380503632342</v>
      </c>
      <c r="BH165">
        <f>(1-AR165*AG165/AW165/L165)*100</f>
        <v>63.84506350192396</v>
      </c>
      <c r="BI165">
        <f>(Y165-K165/(T165/1.35))</f>
        <v>380.72239988881063</v>
      </c>
      <c r="BJ165">
        <f>K165*BH165/100/BI165</f>
        <v>1.8283347015071245E-2</v>
      </c>
    </row>
    <row r="166" spans="1:62">
      <c r="A166" s="1">
        <v>18</v>
      </c>
      <c r="B166" s="1" t="s">
        <v>75</v>
      </c>
      <c r="C166" s="2">
        <v>40738</v>
      </c>
      <c r="D166" s="1" t="s">
        <v>48</v>
      </c>
      <c r="E166" s="1">
        <v>18</v>
      </c>
      <c r="F166" s="1" t="s">
        <v>5</v>
      </c>
      <c r="G166" s="1" t="s">
        <v>26</v>
      </c>
      <c r="H166" s="1">
        <v>0</v>
      </c>
      <c r="I166" s="1">
        <v>5549</v>
      </c>
      <c r="J166" s="1">
        <v>0</v>
      </c>
      <c r="K166">
        <f>(X166-Y166*(1000-Z166)/(1000-AA166))*AQ166</f>
        <v>-3.1539902234381452</v>
      </c>
      <c r="L166">
        <f>IF(BB166&lt;&gt;0,1/(1/BB166-1/T166),0)</f>
        <v>6.9122287727880621E-2</v>
      </c>
      <c r="M166">
        <f>((BE166-AR166/2)*Y166-K166)/(BE166+AR166/2)</f>
        <v>462.53060228827758</v>
      </c>
      <c r="N166">
        <f>AR166*1000</f>
        <v>1.3465999797734582</v>
      </c>
      <c r="O166">
        <f>(AW166-BC166)</f>
        <v>1.8794219448816505</v>
      </c>
      <c r="P166">
        <f>(V166+AV166*J166)</f>
        <v>28.463167190551758</v>
      </c>
      <c r="Q166" s="1">
        <v>4</v>
      </c>
      <c r="R166">
        <f>(Q166*AK166+AL166)</f>
        <v>1.8591305017471313</v>
      </c>
      <c r="S166" s="1">
        <v>1</v>
      </c>
      <c r="T166">
        <f>R166*(S166+1)*(S166+1)/(S166*S166+1)</f>
        <v>3.7182610034942627</v>
      </c>
      <c r="U166" s="1">
        <v>29.011753082275391</v>
      </c>
      <c r="V166" s="1">
        <v>28.463167190551758</v>
      </c>
      <c r="W166" s="1">
        <v>29.034425735473633</v>
      </c>
      <c r="X166" s="1">
        <v>399.43917846679688</v>
      </c>
      <c r="Y166" s="1">
        <v>402.05099487304688</v>
      </c>
      <c r="Z166" s="1">
        <v>19.354129791259766</v>
      </c>
      <c r="AA166" s="1">
        <v>20.672502517700195</v>
      </c>
      <c r="AB166" s="1">
        <v>46.970474243164062</v>
      </c>
      <c r="AC166" s="1">
        <v>50.170028686523438</v>
      </c>
      <c r="AD166" s="1">
        <v>400.11822509765625</v>
      </c>
      <c r="AE166" s="1">
        <v>18.966022491455078</v>
      </c>
      <c r="AF166" s="1">
        <v>21.83747673034668</v>
      </c>
      <c r="AG166" s="1">
        <v>97.670677185058594</v>
      </c>
      <c r="AH166" s="1">
        <v>23.21208381652832</v>
      </c>
      <c r="AI166" s="1">
        <v>-0.23671910166740417</v>
      </c>
      <c r="AJ166" s="1">
        <v>1</v>
      </c>
      <c r="AK166" s="1">
        <v>-0.21956524252891541</v>
      </c>
      <c r="AL166" s="1">
        <v>2.737391471862793</v>
      </c>
      <c r="AM166" s="1">
        <v>1</v>
      </c>
      <c r="AN166" s="1">
        <v>0</v>
      </c>
      <c r="AO166" s="1">
        <v>0.18999999761581421</v>
      </c>
      <c r="AP166" s="1">
        <v>111115</v>
      </c>
      <c r="AQ166">
        <f>AD166*0.000001/(Q166*0.0001)</f>
        <v>1.0002955627441406</v>
      </c>
      <c r="AR166">
        <f>(AA166-Z166)/(1000-AA166)*AQ166</f>
        <v>1.3465999797734583E-3</v>
      </c>
      <c r="AS166">
        <f>(V166+273.15)</f>
        <v>301.61316719055174</v>
      </c>
      <c r="AT166">
        <f>(U166+273.15)</f>
        <v>302.16175308227537</v>
      </c>
      <c r="AU166">
        <f>(AE166*AM166+AF166*AN166)*AO166</f>
        <v>3.6035442281579435</v>
      </c>
      <c r="AV166">
        <f>((AU166+0.00000010773*(AT166^4-AS166^4))-AR166*44100)/(R166*51.4+0.00000043092*AS166^3)</f>
        <v>-0.45889609562251571</v>
      </c>
      <c r="AW166">
        <f>0.61365*EXP(17.502*P166/(240.97+P166))</f>
        <v>3.8985192648952571</v>
      </c>
      <c r="AX166">
        <f>AW166*1000/AG166</f>
        <v>39.914940463744855</v>
      </c>
      <c r="AY166">
        <f>(AX166-AA166)</f>
        <v>19.24243794604466</v>
      </c>
      <c r="AZ166">
        <f>IF(J166,V166,(U166+V166)/2)</f>
        <v>28.737460136413574</v>
      </c>
      <c r="BA166">
        <f>0.61365*EXP(17.502*AZ166/(240.97+AZ166))</f>
        <v>3.961077193710675</v>
      </c>
      <c r="BB166">
        <f>IF(AY166&lt;&gt;0,(1000-(AX166+AA166)/2)/AY166*AR166,0)</f>
        <v>6.7860759571538642E-2</v>
      </c>
      <c r="BC166">
        <f>AA166*AG166/1000</f>
        <v>2.0190973200136066</v>
      </c>
      <c r="BD166">
        <f>(BA166-BC166)</f>
        <v>1.9419798736970684</v>
      </c>
      <c r="BE166">
        <f>1/(1.6/L166+1.37/T166)</f>
        <v>4.2524539307202826E-2</v>
      </c>
      <c r="BF166">
        <f>M166*AG166*0.001</f>
        <v>45.175677144309084</v>
      </c>
      <c r="BG166">
        <f>M166/Y166</f>
        <v>1.1504277024219973</v>
      </c>
      <c r="BH166">
        <f>(1-AR166*AG166/AW166/L166)*100</f>
        <v>51.192674041362643</v>
      </c>
      <c r="BI166">
        <f>(Y166-K166/(T166/1.35))</f>
        <v>403.19612341502932</v>
      </c>
      <c r="BJ166">
        <f>K166*BH166/100/BI166</f>
        <v>-4.0045323866349193E-3</v>
      </c>
    </row>
    <row r="167" spans="1:62">
      <c r="A167" s="1">
        <v>1</v>
      </c>
      <c r="B167" s="1" t="s">
        <v>86</v>
      </c>
      <c r="C167" s="2">
        <v>40738</v>
      </c>
      <c r="D167" s="1" t="s">
        <v>48</v>
      </c>
      <c r="E167" s="1">
        <v>27</v>
      </c>
      <c r="F167" s="1" t="s">
        <v>2</v>
      </c>
      <c r="G167" s="1" t="s">
        <v>31</v>
      </c>
      <c r="H167" s="1">
        <v>0</v>
      </c>
      <c r="I167" s="1">
        <v>300</v>
      </c>
      <c r="J167" s="1">
        <v>0</v>
      </c>
      <c r="K167">
        <f>(X167-Y167*(1000-Z167)/(1000-AA167))*AQ167</f>
        <v>8.3365527891112894</v>
      </c>
      <c r="L167">
        <f>IF(BB167&lt;&gt;0,1/(1/BB167-1/T167),0)</f>
        <v>0.25116452777947318</v>
      </c>
      <c r="M167">
        <f>((BE167-AR167/2)*Y167-K167)/(BE167+AR167/2)</f>
        <v>327.83634472970937</v>
      </c>
      <c r="N167">
        <f>AR167*1000</f>
        <v>2.6887394378893408</v>
      </c>
      <c r="O167">
        <f>(AW167-BC167)</f>
        <v>1.0863428011435889</v>
      </c>
      <c r="P167">
        <f>(V167+AV167*J167)</f>
        <v>24.59100341796875</v>
      </c>
      <c r="Q167" s="1">
        <v>4</v>
      </c>
      <c r="R167">
        <f>(Q167*AK167+AL167)</f>
        <v>1.8591305017471313</v>
      </c>
      <c r="S167" s="1">
        <v>1</v>
      </c>
      <c r="T167">
        <f>R167*(S167+1)*(S167+1)/(S167*S167+1)</f>
        <v>3.7182610034942627</v>
      </c>
      <c r="U167" s="1">
        <v>24.950080871582031</v>
      </c>
      <c r="V167" s="1">
        <v>24.59100341796875</v>
      </c>
      <c r="W167" s="1">
        <v>24.972105026245117</v>
      </c>
      <c r="X167" s="1">
        <v>399.90591430664062</v>
      </c>
      <c r="Y167" s="1">
        <v>390.52243041992188</v>
      </c>
      <c r="Z167" s="1">
        <v>18.026020050048828</v>
      </c>
      <c r="AA167" s="1">
        <v>20.658349990844727</v>
      </c>
      <c r="AB167" s="1">
        <v>55.505817413330078</v>
      </c>
      <c r="AC167" s="1">
        <v>63.611301422119141</v>
      </c>
      <c r="AD167" s="1">
        <v>400.13137817382812</v>
      </c>
      <c r="AE167" s="1">
        <v>318.80120849609375</v>
      </c>
      <c r="AF167" s="1">
        <v>63.304012298583984</v>
      </c>
      <c r="AG167" s="1">
        <v>97.6177978515625</v>
      </c>
      <c r="AH167" s="1">
        <v>23.21208381652832</v>
      </c>
      <c r="AI167" s="1">
        <v>-0.23671910166740417</v>
      </c>
      <c r="AJ167" s="1">
        <v>1</v>
      </c>
      <c r="AK167" s="1">
        <v>-0.21956524252891541</v>
      </c>
      <c r="AL167" s="1">
        <v>2.737391471862793</v>
      </c>
      <c r="AM167" s="1">
        <v>1</v>
      </c>
      <c r="AN167" s="1">
        <v>0</v>
      </c>
      <c r="AO167" s="1">
        <v>0.18999999761581421</v>
      </c>
      <c r="AP167" s="1">
        <v>111115</v>
      </c>
      <c r="AQ167">
        <f>AD167*0.000001/(Q167*0.0001)</f>
        <v>1.0003284454345702</v>
      </c>
      <c r="AR167">
        <f>(AA167-Z167)/(1000-AA167)*AQ167</f>
        <v>2.6887394378893406E-3</v>
      </c>
      <c r="AS167">
        <f>(V167+273.15)</f>
        <v>297.74100341796873</v>
      </c>
      <c r="AT167">
        <f>(U167+273.15)</f>
        <v>298.10008087158201</v>
      </c>
      <c r="AU167">
        <f>(AE167*AM167+AF167*AN167)*AO167</f>
        <v>60.572228854176501</v>
      </c>
      <c r="AV167">
        <f>((AU167+0.00000010773*(AT167^4-AS167^4))-AR167*44100)/(R167*51.4+0.00000043092*AS167^3)</f>
        <v>-0.50414276487982801</v>
      </c>
      <c r="AW167">
        <f>0.61365*EXP(17.502*P167/(240.97+P167))</f>
        <v>3.1029654344966975</v>
      </c>
      <c r="AX167">
        <f>AW167*1000/AG167</f>
        <v>31.786882134086479</v>
      </c>
      <c r="AY167">
        <f>(AX167-AA167)</f>
        <v>11.128532143241753</v>
      </c>
      <c r="AZ167">
        <f>IF(J167,V167,(U167+V167)/2)</f>
        <v>24.770542144775391</v>
      </c>
      <c r="BA167">
        <f>0.61365*EXP(17.502*AZ167/(240.97+AZ167))</f>
        <v>3.1364385103430794</v>
      </c>
      <c r="BB167">
        <f>IF(AY167&lt;&gt;0,(1000-(AX167+AA167)/2)/AY167*AR167,0)</f>
        <v>0.23527214750487885</v>
      </c>
      <c r="BC167">
        <f>AA167*AG167/1000</f>
        <v>2.0166226333531085</v>
      </c>
      <c r="BD167">
        <f>(BA167-BC167)</f>
        <v>1.1198158769899709</v>
      </c>
      <c r="BE167">
        <f>1/(1.6/L167+1.37/T167)</f>
        <v>0.1483948546369844</v>
      </c>
      <c r="BF167">
        <f>M167*AG167*0.001</f>
        <v>32.002662028219923</v>
      </c>
      <c r="BG167">
        <f>M167/Y167</f>
        <v>0.83948147197894041</v>
      </c>
      <c r="BH167">
        <f>(1-AR167*AG167/AW167/L167)*100</f>
        <v>66.322295476455068</v>
      </c>
      <c r="BI167">
        <f>(Y167-K167/(T167/1.35))</f>
        <v>387.49565358668616</v>
      </c>
      <c r="BJ167">
        <f>K167*BH167/100/BI167</f>
        <v>1.4268529523281896E-2</v>
      </c>
    </row>
    <row r="168" spans="1:62">
      <c r="A168" s="1">
        <v>2</v>
      </c>
      <c r="B168" s="1" t="s">
        <v>87</v>
      </c>
      <c r="C168" s="2">
        <v>40738</v>
      </c>
      <c r="D168" s="1" t="s">
        <v>48</v>
      </c>
      <c r="E168" s="1">
        <v>27</v>
      </c>
      <c r="F168" s="1" t="s">
        <v>5</v>
      </c>
      <c r="G168" s="1" t="s">
        <v>31</v>
      </c>
      <c r="H168" s="1">
        <v>0</v>
      </c>
      <c r="I168" s="1">
        <v>390</v>
      </c>
      <c r="J168" s="1">
        <v>0</v>
      </c>
      <c r="K168">
        <f>(X168-Y168*(1000-Z168)/(1000-AA168))*AQ168</f>
        <v>-0.35513791035173048</v>
      </c>
      <c r="L168">
        <f>IF(BB168&lt;&gt;0,1/(1/BB168-1/T168),0)</f>
        <v>3.1937403448357167E-2</v>
      </c>
      <c r="M168">
        <f>((BE168-AR168/2)*Y168-K168)/(BE168+AR168/2)</f>
        <v>411.38192872195327</v>
      </c>
      <c r="N168">
        <f>AR168*1000</f>
        <v>0.3402921833692874</v>
      </c>
      <c r="O168">
        <f>(AW168-BC168)</f>
        <v>1.0248654676648665</v>
      </c>
      <c r="P168">
        <f>(V168+AV168*J168)</f>
        <v>22.963312149047852</v>
      </c>
      <c r="Q168" s="1">
        <v>4.5</v>
      </c>
      <c r="R168">
        <f>(Q168*AK168+AL168)</f>
        <v>1.7493478804826736</v>
      </c>
      <c r="S168" s="1">
        <v>1</v>
      </c>
      <c r="T168">
        <f>R168*(S168+1)*(S168+1)/(S168*S168+1)</f>
        <v>3.4986957609653473</v>
      </c>
      <c r="U168" s="1">
        <v>24.805152893066406</v>
      </c>
      <c r="V168" s="1">
        <v>22.963312149047852</v>
      </c>
      <c r="W168" s="1">
        <v>24.884738922119141</v>
      </c>
      <c r="X168" s="1">
        <v>400.17892456054688</v>
      </c>
      <c r="Y168" s="1">
        <v>400.42507934570312</v>
      </c>
      <c r="Z168" s="1">
        <v>17.946847915649414</v>
      </c>
      <c r="AA168" s="1">
        <v>18.322538375854492</v>
      </c>
      <c r="AB168" s="1">
        <v>55.74188232421875</v>
      </c>
      <c r="AC168" s="1">
        <v>56.908756256103516</v>
      </c>
      <c r="AD168" s="1">
        <v>400.13186645507812</v>
      </c>
      <c r="AE168" s="1">
        <v>11.150096893310547</v>
      </c>
      <c r="AF168" s="1">
        <v>12.97988224029541</v>
      </c>
      <c r="AG168" s="1">
        <v>97.617530822753906</v>
      </c>
      <c r="AH168" s="1">
        <v>23.21208381652832</v>
      </c>
      <c r="AI168" s="1">
        <v>-0.23671910166740417</v>
      </c>
      <c r="AJ168" s="1">
        <v>1</v>
      </c>
      <c r="AK168" s="1">
        <v>-0.21956524252891541</v>
      </c>
      <c r="AL168" s="1">
        <v>2.737391471862793</v>
      </c>
      <c r="AM168" s="1">
        <v>1</v>
      </c>
      <c r="AN168" s="1">
        <v>0</v>
      </c>
      <c r="AO168" s="1">
        <v>0.18999999761581421</v>
      </c>
      <c r="AP168" s="1">
        <v>111115</v>
      </c>
      <c r="AQ168">
        <f>AD168*0.000001/(Q168*0.0001)</f>
        <v>0.88918192545572905</v>
      </c>
      <c r="AR168">
        <f>(AA168-Z168)/(1000-AA168)*AQ168</f>
        <v>3.4029218336928738E-4</v>
      </c>
      <c r="AS168">
        <f>(V168+273.15)</f>
        <v>296.11331214904783</v>
      </c>
      <c r="AT168">
        <f>(U168+273.15)</f>
        <v>297.95515289306638</v>
      </c>
      <c r="AU168">
        <f>(AE168*AM168+AF168*AN168)*AO168</f>
        <v>2.1185183831451013</v>
      </c>
      <c r="AV168">
        <f>((AU168+0.00000010773*(AT168^4-AS168^4))-AR168*44100)/(R168*51.4+0.00000043092*AS168^3)</f>
        <v>7.8255993357508255E-2</v>
      </c>
      <c r="AW168">
        <f>0.61365*EXP(17.502*P168/(240.97+P168))</f>
        <v>2.8134664223209338</v>
      </c>
      <c r="AX168">
        <f>AW168*1000/AG168</f>
        <v>28.821323368948974</v>
      </c>
      <c r="AY168">
        <f>(AX168-AA168)</f>
        <v>10.498784993094482</v>
      </c>
      <c r="AZ168">
        <f>IF(J168,V168,(U168+V168)/2)</f>
        <v>23.884232521057129</v>
      </c>
      <c r="BA168">
        <f>0.61365*EXP(17.502*AZ168/(240.97+AZ168))</f>
        <v>2.9742101998043822</v>
      </c>
      <c r="BB168">
        <f>IF(AY168&lt;&gt;0,(1000-(AX168+AA168)/2)/AY168*AR168,0)</f>
        <v>3.1648504066426469E-2</v>
      </c>
      <c r="BC168">
        <f>AA168*AG168/1000</f>
        <v>1.7886009546560673</v>
      </c>
      <c r="BD168">
        <f>(BA168-BC168)</f>
        <v>1.1856092451483149</v>
      </c>
      <c r="BE168">
        <f>1/(1.6/L168+1.37/T168)</f>
        <v>1.9806069543787559E-2</v>
      </c>
      <c r="BF168">
        <f>M168*AG168*0.001</f>
        <v>40.158088106939225</v>
      </c>
      <c r="BG168">
        <f>M168/Y168</f>
        <v>1.0273630447776989</v>
      </c>
      <c r="BH168">
        <f>(1-AR168*AG168/AW168/L168)*100</f>
        <v>63.030936375254655</v>
      </c>
      <c r="BI168">
        <f>(Y168-K168/(T168/1.35))</f>
        <v>400.56211217500021</v>
      </c>
      <c r="BJ168">
        <f>K168*BH168/100/BI168</f>
        <v>-5.5883156073536111E-4</v>
      </c>
    </row>
    <row r="169" spans="1:62">
      <c r="A169" s="1">
        <v>8</v>
      </c>
      <c r="B169" s="1" t="s">
        <v>88</v>
      </c>
      <c r="C169" s="2">
        <v>40738</v>
      </c>
      <c r="D169" s="1" t="s">
        <v>48</v>
      </c>
      <c r="E169" s="1">
        <v>26</v>
      </c>
      <c r="F169" s="1" t="s">
        <v>2</v>
      </c>
      <c r="G169" s="1" t="s">
        <v>31</v>
      </c>
      <c r="H169" s="1">
        <v>0</v>
      </c>
      <c r="I169" s="1">
        <v>2481</v>
      </c>
      <c r="J169" s="1">
        <v>0</v>
      </c>
      <c r="K169">
        <f>(X169-Y169*(1000-Z169)/(1000-AA169))*AQ169</f>
        <v>15.263908394617568</v>
      </c>
      <c r="L169">
        <f>IF(BB169&lt;&gt;0,1/(1/BB169-1/T169),0)</f>
        <v>0.4762101677297978</v>
      </c>
      <c r="M169">
        <f>((BE169-AR169/2)*Y169-K169)/(BE169+AR169/2)</f>
        <v>321.80160151768433</v>
      </c>
      <c r="N169">
        <f>AR169*1000</f>
        <v>6.0898382656989929</v>
      </c>
      <c r="O169">
        <f>(AW169-BC169)</f>
        <v>1.3511044451167282</v>
      </c>
      <c r="P169">
        <f>(V169+AV169*J169)</f>
        <v>26.692630767822266</v>
      </c>
      <c r="Q169" s="1">
        <v>3</v>
      </c>
      <c r="R169">
        <f>(Q169*AK169+AL169)</f>
        <v>2.0786957442760468</v>
      </c>
      <c r="S169" s="1">
        <v>1</v>
      </c>
      <c r="T169">
        <f>R169*(S169+1)*(S169+1)/(S169*S169+1)</f>
        <v>4.1573914885520935</v>
      </c>
      <c r="U169" s="1">
        <v>26.766695022583008</v>
      </c>
      <c r="V169" s="1">
        <v>26.692630767822266</v>
      </c>
      <c r="W169" s="1">
        <v>26.761665344238281</v>
      </c>
      <c r="X169" s="1">
        <v>399.27529907226562</v>
      </c>
      <c r="Y169" s="1">
        <v>386.06832885742188</v>
      </c>
      <c r="Z169" s="1">
        <v>17.699142456054688</v>
      </c>
      <c r="AA169" s="1">
        <v>22.163843154907227</v>
      </c>
      <c r="AB169" s="1">
        <v>48.947357177734375</v>
      </c>
      <c r="AC169" s="1">
        <v>61.294586181640625</v>
      </c>
      <c r="AD169" s="1">
        <v>400.12966918945312</v>
      </c>
      <c r="AE169" s="1">
        <v>978.4044189453125</v>
      </c>
      <c r="AF169" s="1">
        <v>889.75311279296875</v>
      </c>
      <c r="AG169" s="1">
        <v>97.634201049804688</v>
      </c>
      <c r="AH169" s="1">
        <v>23.21208381652832</v>
      </c>
      <c r="AI169" s="1">
        <v>-0.23671910166740417</v>
      </c>
      <c r="AJ169" s="1">
        <v>1</v>
      </c>
      <c r="AK169" s="1">
        <v>-0.21956524252891541</v>
      </c>
      <c r="AL169" s="1">
        <v>2.737391471862793</v>
      </c>
      <c r="AM169" s="1">
        <v>1</v>
      </c>
      <c r="AN169" s="1">
        <v>0</v>
      </c>
      <c r="AO169" s="1">
        <v>0.18999999761581421</v>
      </c>
      <c r="AP169" s="1">
        <v>111115</v>
      </c>
      <c r="AQ169">
        <f>AD169*0.000001/(Q169*0.0001)</f>
        <v>1.3337655639648436</v>
      </c>
      <c r="AR169">
        <f>(AA169-Z169)/(1000-AA169)*AQ169</f>
        <v>6.0898382656989925E-3</v>
      </c>
      <c r="AS169">
        <f>(V169+273.15)</f>
        <v>299.84263076782224</v>
      </c>
      <c r="AT169">
        <f>(U169+273.15)</f>
        <v>299.91669502258299</v>
      </c>
      <c r="AU169">
        <f>(AE169*AM169+AF169*AN169)*AO169</f>
        <v>185.89683726691146</v>
      </c>
      <c r="AV169">
        <f>((AU169+0.00000010773*(AT169^4-AS169^4))-AR169*44100)/(R169*51.4+0.00000043092*AS169^3)</f>
        <v>-0.69055634290009404</v>
      </c>
      <c r="AW169">
        <f>0.61365*EXP(17.502*P169/(240.97+P169))</f>
        <v>3.5150535637392779</v>
      </c>
      <c r="AX169">
        <f>AW169*1000/AG169</f>
        <v>36.002277131823874</v>
      </c>
      <c r="AY169">
        <f>(AX169-AA169)</f>
        <v>13.838433976916647</v>
      </c>
      <c r="AZ169">
        <f>IF(J169,V169,(U169+V169)/2)</f>
        <v>26.729662895202637</v>
      </c>
      <c r="BA169">
        <f>0.61365*EXP(17.502*AZ169/(240.97+AZ169))</f>
        <v>3.5227236296902547</v>
      </c>
      <c r="BB169">
        <f>IF(AY169&lt;&gt;0,(1000-(AX169+AA169)/2)/AY169*AR169,0)</f>
        <v>0.42726851484908551</v>
      </c>
      <c r="BC169">
        <f>AA169*AG169/1000</f>
        <v>2.1639491186225497</v>
      </c>
      <c r="BD169">
        <f>(BA169-BC169)</f>
        <v>1.358774511067705</v>
      </c>
      <c r="BE169">
        <f>1/(1.6/L169+1.37/T169)</f>
        <v>0.27104717806930906</v>
      </c>
      <c r="BF169">
        <f>M169*AG169*0.001</f>
        <v>31.418842260726723</v>
      </c>
      <c r="BG169">
        <f>M169/Y169</f>
        <v>0.83353535492036757</v>
      </c>
      <c r="BH169">
        <f>(1-AR169*AG169/AW169/L169)*100</f>
        <v>64.479659180018146</v>
      </c>
      <c r="BI169">
        <f>(Y169-K169/(T169/1.35))</f>
        <v>381.11178906811512</v>
      </c>
      <c r="BJ169">
        <f>K169*BH169/100/BI169</f>
        <v>2.5824748519234421E-2</v>
      </c>
    </row>
    <row r="170" spans="1:62">
      <c r="A170" s="1">
        <v>9</v>
      </c>
      <c r="B170" s="1" t="s">
        <v>89</v>
      </c>
      <c r="C170" s="2">
        <v>40738</v>
      </c>
      <c r="D170" s="1" t="s">
        <v>48</v>
      </c>
      <c r="E170" s="1">
        <v>26</v>
      </c>
      <c r="F170" s="1" t="s">
        <v>5</v>
      </c>
      <c r="G170" s="1" t="s">
        <v>31</v>
      </c>
      <c r="H170" s="1">
        <v>0</v>
      </c>
      <c r="I170" s="1">
        <v>2589.5</v>
      </c>
      <c r="J170" s="1">
        <v>0</v>
      </c>
      <c r="K170">
        <f>(X170-Y170*(1000-Z170)/(1000-AA170))*AQ170</f>
        <v>-1.4329480372334327</v>
      </c>
      <c r="L170">
        <f>IF(BB170&lt;&gt;0,1/(1/BB170-1/T170),0)</f>
        <v>6.7639879347461865E-2</v>
      </c>
      <c r="M170">
        <f>((BE170-AR170/2)*Y170-K170)/(BE170+AR170/2)</f>
        <v>424.51388731778223</v>
      </c>
      <c r="N170">
        <f>AR170*1000</f>
        <v>1.0667329667426531</v>
      </c>
      <c r="O170">
        <f>(AW170-BC170)</f>
        <v>1.5261572948170294</v>
      </c>
      <c r="P170">
        <f>(V170+AV170*J170)</f>
        <v>25.91461181640625</v>
      </c>
      <c r="Q170" s="1">
        <v>4</v>
      </c>
      <c r="R170">
        <f>(Q170*AK170+AL170)</f>
        <v>1.8591305017471313</v>
      </c>
      <c r="S170" s="1">
        <v>1</v>
      </c>
      <c r="T170">
        <f>R170*(S170+1)*(S170+1)/(S170*S170+1)</f>
        <v>3.7182610034942627</v>
      </c>
      <c r="U170" s="1">
        <v>26.524127960205078</v>
      </c>
      <c r="V170" s="1">
        <v>25.91461181640625</v>
      </c>
      <c r="W170" s="1">
        <v>26.607877731323242</v>
      </c>
      <c r="X170" s="1">
        <v>399.65786743164062</v>
      </c>
      <c r="Y170" s="1">
        <v>400.6630859375</v>
      </c>
      <c r="Z170" s="1">
        <v>17.707767486572266</v>
      </c>
      <c r="AA170" s="1">
        <v>18.754152297973633</v>
      </c>
      <c r="AB170" s="1">
        <v>49.676918029785156</v>
      </c>
      <c r="AC170" s="1">
        <v>52.612419128417969</v>
      </c>
      <c r="AD170" s="1">
        <v>400.13092041015625</v>
      </c>
      <c r="AE170" s="1">
        <v>17.383031845092773</v>
      </c>
      <c r="AF170" s="1">
        <v>24.159427642822266</v>
      </c>
      <c r="AG170" s="1">
        <v>97.636489868164062</v>
      </c>
      <c r="AH170" s="1">
        <v>23.21208381652832</v>
      </c>
      <c r="AI170" s="1">
        <v>-0.23671910166740417</v>
      </c>
      <c r="AJ170" s="1">
        <v>1</v>
      </c>
      <c r="AK170" s="1">
        <v>-0.21956524252891541</v>
      </c>
      <c r="AL170" s="1">
        <v>2.737391471862793</v>
      </c>
      <c r="AM170" s="1">
        <v>1</v>
      </c>
      <c r="AN170" s="1">
        <v>0</v>
      </c>
      <c r="AO170" s="1">
        <v>0.18999999761581421</v>
      </c>
      <c r="AP170" s="1">
        <v>111115</v>
      </c>
      <c r="AQ170">
        <f>AD170*0.000001/(Q170*0.0001)</f>
        <v>1.0003273010253906</v>
      </c>
      <c r="AR170">
        <f>(AA170-Z170)/(1000-AA170)*AQ170</f>
        <v>1.0667329667426531E-3</v>
      </c>
      <c r="AS170">
        <f>(V170+273.15)</f>
        <v>299.06461181640623</v>
      </c>
      <c r="AT170">
        <f>(U170+273.15)</f>
        <v>299.67412796020506</v>
      </c>
      <c r="AU170">
        <f>(AE170*AM170+AF170*AN170)*AO170</f>
        <v>3.3027760091232494</v>
      </c>
      <c r="AV170">
        <f>((AU170+0.00000010773*(AT170^4-AS170^4))-AR170*44100)/(R170*51.4+0.00000043092*AS170^3)</f>
        <v>-0.34265229441397205</v>
      </c>
      <c r="AW170">
        <f>0.61365*EXP(17.502*P170/(240.97+P170))</f>
        <v>3.3572468956441379</v>
      </c>
      <c r="AX170">
        <f>AW170*1000/AG170</f>
        <v>34.385165834795359</v>
      </c>
      <c r="AY170">
        <f>(AX170-AA170)</f>
        <v>15.631013536821726</v>
      </c>
      <c r="AZ170">
        <f>IF(J170,V170,(U170+V170)/2)</f>
        <v>26.219369888305664</v>
      </c>
      <c r="BA170">
        <f>0.61365*EXP(17.502*AZ170/(240.97+AZ170))</f>
        <v>3.418308230578647</v>
      </c>
      <c r="BB170">
        <f>IF(AY170&lt;&gt;0,(1000-(AX170+AA170)/2)/AY170*AR170,0)</f>
        <v>6.643140785818584E-2</v>
      </c>
      <c r="BC170">
        <f>AA170*AG170/1000</f>
        <v>1.8310896008271085</v>
      </c>
      <c r="BD170">
        <f>(BA170-BC170)</f>
        <v>1.5872186297515385</v>
      </c>
      <c r="BE170">
        <f>1/(1.6/L170+1.37/T170)</f>
        <v>4.1626538287725917E-2</v>
      </c>
      <c r="BF170">
        <f>M170*AG170*0.001</f>
        <v>41.448045857997585</v>
      </c>
      <c r="BG170">
        <f>M170/Y170</f>
        <v>1.0595283224669285</v>
      </c>
      <c r="BH170">
        <f>(1-AR170*AG170/AW170/L170)*100</f>
        <v>54.134960757417282</v>
      </c>
      <c r="BI170">
        <f>(Y170-K170/(T170/1.35))</f>
        <v>401.183350611886</v>
      </c>
      <c r="BJ170">
        <f>K170*BH170/100/BI170</f>
        <v>-1.9335943439511153E-3</v>
      </c>
    </row>
    <row r="171" spans="1:62">
      <c r="A171" s="1">
        <v>12</v>
      </c>
      <c r="B171" s="1" t="s">
        <v>90</v>
      </c>
      <c r="C171" s="2">
        <v>40738</v>
      </c>
      <c r="D171" s="1" t="s">
        <v>48</v>
      </c>
      <c r="E171" s="1">
        <v>18</v>
      </c>
      <c r="F171" s="1" t="s">
        <v>2</v>
      </c>
      <c r="G171" s="1" t="s">
        <v>31</v>
      </c>
      <c r="H171" s="1">
        <v>0</v>
      </c>
      <c r="I171" s="1">
        <v>3948.5</v>
      </c>
      <c r="J171" s="1">
        <v>0</v>
      </c>
      <c r="K171">
        <f>(X171-Y171*(1000-Z171)/(1000-AA171))*AQ171</f>
        <v>11.283359364437455</v>
      </c>
      <c r="L171">
        <f>IF(BB171&lt;&gt;0,1/(1/BB171-1/T171),0)</f>
        <v>0.44220939883535398</v>
      </c>
      <c r="M171">
        <f>((BE171-AR171/2)*Y171-K171)/(BE171+AR171/2)</f>
        <v>333.90907671938709</v>
      </c>
      <c r="N171">
        <f>AR171*1000</f>
        <v>5.2106772548588793</v>
      </c>
      <c r="O171">
        <f>(AW171-BC171)</f>
        <v>1.2492305354349194</v>
      </c>
      <c r="P171">
        <f>(V171+AV171*J171)</f>
        <v>26.816190719604492</v>
      </c>
      <c r="Q171" s="1">
        <v>4</v>
      </c>
      <c r="R171">
        <f>(Q171*AK171+AL171)</f>
        <v>1.8591305017471313</v>
      </c>
      <c r="S171" s="1">
        <v>1</v>
      </c>
      <c r="T171">
        <f>R171*(S171+1)*(S171+1)/(S171*S171+1)</f>
        <v>3.7182610034942627</v>
      </c>
      <c r="U171" s="1">
        <v>27.077287673950195</v>
      </c>
      <c r="V171" s="1">
        <v>26.816190719604492</v>
      </c>
      <c r="W171" s="1">
        <v>27.106006622314453</v>
      </c>
      <c r="X171" s="1">
        <v>399.66641235351562</v>
      </c>
      <c r="Y171" s="1">
        <v>386.37310791015625</v>
      </c>
      <c r="Z171" s="1">
        <v>18.375438690185547</v>
      </c>
      <c r="AA171" s="1">
        <v>23.462589263916016</v>
      </c>
      <c r="AB171" s="1">
        <v>49.914230346679688</v>
      </c>
      <c r="AC171" s="1">
        <v>63.732742309570312</v>
      </c>
      <c r="AD171" s="1">
        <v>400.09991455078125</v>
      </c>
      <c r="AE171" s="1">
        <v>603.44775390625</v>
      </c>
      <c r="AF171" s="1">
        <v>595.693359375</v>
      </c>
      <c r="AG171" s="1">
        <v>97.664909362792969</v>
      </c>
      <c r="AH171" s="1">
        <v>23.21208381652832</v>
      </c>
      <c r="AI171" s="1">
        <v>-0.23671910166740417</v>
      </c>
      <c r="AJ171" s="1">
        <v>1</v>
      </c>
      <c r="AK171" s="1">
        <v>-0.21956524252891541</v>
      </c>
      <c r="AL171" s="1">
        <v>2.737391471862793</v>
      </c>
      <c r="AM171" s="1">
        <v>1</v>
      </c>
      <c r="AN171" s="1">
        <v>0</v>
      </c>
      <c r="AO171" s="1">
        <v>0.18999999761581421</v>
      </c>
      <c r="AP171" s="1">
        <v>111115</v>
      </c>
      <c r="AQ171">
        <f>AD171*0.000001/(Q171*0.0001)</f>
        <v>1.0002497863769531</v>
      </c>
      <c r="AR171">
        <f>(AA171-Z171)/(1000-AA171)*AQ171</f>
        <v>5.2106772548588792E-3</v>
      </c>
      <c r="AS171">
        <f>(V171+273.15)</f>
        <v>299.96619071960447</v>
      </c>
      <c r="AT171">
        <f>(U171+273.15)</f>
        <v>300.22728767395017</v>
      </c>
      <c r="AU171">
        <f>(AE171*AM171+AF171*AN171)*AO171</f>
        <v>114.65507180345594</v>
      </c>
      <c r="AV171">
        <f>((AU171+0.00000010773*(AT171^4-AS171^4))-AR171*44100)/(R171*51.4+0.00000043092*AS171^3)</f>
        <v>-1.0457580853096677</v>
      </c>
      <c r="AW171">
        <f>0.61365*EXP(17.502*P171/(240.97+P171))</f>
        <v>3.5407021893117165</v>
      </c>
      <c r="AX171">
        <f>AW171*1000/AG171</f>
        <v>36.253575746015123</v>
      </c>
      <c r="AY171">
        <f>(AX171-AA171)</f>
        <v>12.790986482099107</v>
      </c>
      <c r="AZ171">
        <f>IF(J171,V171,(U171+V171)/2)</f>
        <v>26.946739196777344</v>
      </c>
      <c r="BA171">
        <f>0.61365*EXP(17.502*AZ171/(240.97+AZ171))</f>
        <v>3.5679788588920784</v>
      </c>
      <c r="BB171">
        <f>IF(AY171&lt;&gt;0,(1000-(AX171+AA171)/2)/AY171*AR171,0)</f>
        <v>0.39520770587562776</v>
      </c>
      <c r="BC171">
        <f>AA171*AG171/1000</f>
        <v>2.2914716538767972</v>
      </c>
      <c r="BD171">
        <f>(BA171-BC171)</f>
        <v>1.2765072050152813</v>
      </c>
      <c r="BE171">
        <f>1/(1.6/L171+1.37/T171)</f>
        <v>0.25083734634973115</v>
      </c>
      <c r="BF171">
        <f>M171*AG171*0.001</f>
        <v>32.611199713212827</v>
      </c>
      <c r="BG171">
        <f>M171/Y171</f>
        <v>0.86421407153686103</v>
      </c>
      <c r="BH171">
        <f>(1-AR171*AG171/AW171/L171)*100</f>
        <v>67.497605517563755</v>
      </c>
      <c r="BI171">
        <f>(Y171-K171/(T171/1.35))</f>
        <v>382.27642531372862</v>
      </c>
      <c r="BJ171">
        <f>K171*BH171/100/BI171</f>
        <v>1.992274932121892E-2</v>
      </c>
    </row>
    <row r="172" spans="1:62">
      <c r="A172" s="1">
        <v>13</v>
      </c>
      <c r="B172" s="1" t="s">
        <v>91</v>
      </c>
      <c r="C172" s="2">
        <v>40738</v>
      </c>
      <c r="D172" s="1" t="s">
        <v>48</v>
      </c>
      <c r="E172" s="1">
        <v>18</v>
      </c>
      <c r="F172" s="1" t="s">
        <v>5</v>
      </c>
      <c r="G172" s="1" t="s">
        <v>31</v>
      </c>
      <c r="H172" s="1">
        <v>0</v>
      </c>
      <c r="I172" s="1">
        <v>4077</v>
      </c>
      <c r="J172" s="1">
        <v>0</v>
      </c>
      <c r="K172">
        <f>(X172-Y172*(1000-Z172)/(1000-AA172))*AQ172</f>
        <v>-2.5049262022519816</v>
      </c>
      <c r="L172">
        <f>IF(BB172&lt;&gt;0,1/(1/BB172-1/T172),0)</f>
        <v>5.9776783244494848E-2</v>
      </c>
      <c r="M172">
        <f>((BE172-AR172/2)*Y172-K172)/(BE172+AR172/2)</f>
        <v>459.54716709165706</v>
      </c>
      <c r="N172">
        <f>AR172*1000</f>
        <v>0.9103757772726474</v>
      </c>
      <c r="O172">
        <f>(AW172-BC172)</f>
        <v>1.4735309009001401</v>
      </c>
      <c r="P172">
        <f>(V172+AV172*J172)</f>
        <v>26.035104751586914</v>
      </c>
      <c r="Q172" s="1">
        <v>5</v>
      </c>
      <c r="R172">
        <f>(Q172*AK172+AL172)</f>
        <v>1.6395652592182159</v>
      </c>
      <c r="S172" s="1">
        <v>1</v>
      </c>
      <c r="T172">
        <f>R172*(S172+1)*(S172+1)/(S172*S172+1)</f>
        <v>3.2791305184364319</v>
      </c>
      <c r="U172" s="1">
        <v>27.039390563964844</v>
      </c>
      <c r="V172" s="1">
        <v>26.035104751586914</v>
      </c>
      <c r="W172" s="1">
        <v>27.117277145385742</v>
      </c>
      <c r="X172" s="1">
        <v>399.4422607421875</v>
      </c>
      <c r="Y172" s="1">
        <v>402.115234375</v>
      </c>
      <c r="Z172" s="1">
        <v>18.417686462402344</v>
      </c>
      <c r="AA172" s="1">
        <v>19.533182144165039</v>
      </c>
      <c r="AB172" s="1">
        <v>50.141380310058594</v>
      </c>
      <c r="AC172" s="1">
        <v>53.178272247314453</v>
      </c>
      <c r="AD172" s="1">
        <v>400.08816528320312</v>
      </c>
      <c r="AE172" s="1">
        <v>6.788724422454834</v>
      </c>
      <c r="AF172" s="1">
        <v>8.7269315719604492</v>
      </c>
      <c r="AG172" s="1">
        <v>97.666786193847656</v>
      </c>
      <c r="AH172" s="1">
        <v>23.21208381652832</v>
      </c>
      <c r="AI172" s="1">
        <v>-0.23671910166740417</v>
      </c>
      <c r="AJ172" s="1">
        <v>1</v>
      </c>
      <c r="AK172" s="1">
        <v>-0.21956524252891541</v>
      </c>
      <c r="AL172" s="1">
        <v>2.737391471862793</v>
      </c>
      <c r="AM172" s="1">
        <v>1</v>
      </c>
      <c r="AN172" s="1">
        <v>0</v>
      </c>
      <c r="AO172" s="1">
        <v>0.18999999761581421</v>
      </c>
      <c r="AP172" s="1">
        <v>111115</v>
      </c>
      <c r="AQ172">
        <f>AD172*0.000001/(Q172*0.0001)</f>
        <v>0.80017633056640614</v>
      </c>
      <c r="AR172">
        <f>(AA172-Z172)/(1000-AA172)*AQ172</f>
        <v>9.1037577727264745E-4</v>
      </c>
      <c r="AS172">
        <f>(V172+273.15)</f>
        <v>299.18510475158689</v>
      </c>
      <c r="AT172">
        <f>(U172+273.15)</f>
        <v>300.18939056396482</v>
      </c>
      <c r="AU172">
        <f>(AE172*AM172+AF172*AN172)*AO172</f>
        <v>1.2898576240808381</v>
      </c>
      <c r="AV172">
        <f>((AU172+0.00000010773*(AT172^4-AS172^4))-AR172*44100)/(R172*51.4+0.00000043092*AS172^3)</f>
        <v>-0.28398250661804092</v>
      </c>
      <c r="AW172">
        <f>0.61365*EXP(17.502*P172/(240.97+P172))</f>
        <v>3.3812740250597897</v>
      </c>
      <c r="AX172">
        <f>AW172*1000/AG172</f>
        <v>34.620510788065502</v>
      </c>
      <c r="AY172">
        <f>(AX172-AA172)</f>
        <v>15.087328643900463</v>
      </c>
      <c r="AZ172">
        <f>IF(J172,V172,(U172+V172)/2)</f>
        <v>26.537247657775879</v>
      </c>
      <c r="BA172">
        <f>0.61365*EXP(17.502*AZ172/(240.97+AZ172))</f>
        <v>3.4830294415666252</v>
      </c>
      <c r="BB172">
        <f>IF(AY172&lt;&gt;0,(1000-(AX172+AA172)/2)/AY172*AR172,0)</f>
        <v>5.8706593660836616E-2</v>
      </c>
      <c r="BC172">
        <f>AA172*AG172/1000</f>
        <v>1.9077431241596496</v>
      </c>
      <c r="BD172">
        <f>(BA172-BC172)</f>
        <v>1.5752863174069756</v>
      </c>
      <c r="BE172">
        <f>1/(1.6/L172+1.37/T172)</f>
        <v>3.678629314869486E-2</v>
      </c>
      <c r="BF172">
        <f>M172*AG172*0.001</f>
        <v>44.882494914329257</v>
      </c>
      <c r="BG172">
        <f>M172/Y172</f>
        <v>1.1428245632273106</v>
      </c>
      <c r="BH172">
        <f>(1-AR172*AG172/AW172/L172)*100</f>
        <v>56.00992707885397</v>
      </c>
      <c r="BI172">
        <f>(Y172-K172/(T172/1.35))</f>
        <v>403.14649871596703</v>
      </c>
      <c r="BJ172">
        <f>K172*BH172/100/BI172</f>
        <v>-3.4801426869117279E-3</v>
      </c>
    </row>
    <row r="173" spans="1:62">
      <c r="A173" s="1">
        <v>19</v>
      </c>
      <c r="B173" s="1" t="s">
        <v>92</v>
      </c>
      <c r="C173" s="2">
        <v>40738</v>
      </c>
      <c r="D173" s="1" t="s">
        <v>48</v>
      </c>
      <c r="E173" s="1">
        <v>15</v>
      </c>
      <c r="F173" s="1" t="s">
        <v>2</v>
      </c>
      <c r="G173" s="1" t="s">
        <v>31</v>
      </c>
      <c r="H173" s="1">
        <v>0</v>
      </c>
      <c r="I173" s="1">
        <v>5769.5</v>
      </c>
      <c r="J173" s="1">
        <v>0</v>
      </c>
      <c r="K173">
        <f>(X173-Y173*(1000-Z173)/(1000-AA173))*AQ173</f>
        <v>17.908989069693558</v>
      </c>
      <c r="L173">
        <f>IF(BB173&lt;&gt;0,1/(1/BB173-1/T173),0)</f>
        <v>0.49198471578281905</v>
      </c>
      <c r="M173">
        <f>((BE173-AR173/2)*Y173-K173)/(BE173+AR173/2)</f>
        <v>300.28076518449251</v>
      </c>
      <c r="N173">
        <f>AR173*1000</f>
        <v>6.4299193072182783</v>
      </c>
      <c r="O173">
        <f>(AW173-BC173)</f>
        <v>1.4171046103864375</v>
      </c>
      <c r="P173">
        <f>(V173+AV173*J173)</f>
        <v>29.307615280151367</v>
      </c>
      <c r="Q173" s="1">
        <v>5</v>
      </c>
      <c r="R173">
        <f>(Q173*AK173+AL173)</f>
        <v>1.6395652592182159</v>
      </c>
      <c r="S173" s="1">
        <v>1</v>
      </c>
      <c r="T173">
        <f>R173*(S173+1)*(S173+1)/(S173*S173+1)</f>
        <v>3.2791305184364319</v>
      </c>
      <c r="U173" s="1">
        <v>29.289011001586914</v>
      </c>
      <c r="V173" s="1">
        <v>29.307615280151367</v>
      </c>
      <c r="W173" s="1">
        <v>29.261928558349609</v>
      </c>
      <c r="X173" s="1">
        <v>399.34442138671875</v>
      </c>
      <c r="Y173" s="1">
        <v>373.96060180664062</v>
      </c>
      <c r="Z173" s="1">
        <v>19.592342376708984</v>
      </c>
      <c r="AA173" s="1">
        <v>27.406970977783203</v>
      </c>
      <c r="AB173" s="1">
        <v>46.791923522949219</v>
      </c>
      <c r="AC173" s="1">
        <v>65.455413818359375</v>
      </c>
      <c r="AD173" s="1">
        <v>400.12744140625</v>
      </c>
      <c r="AE173" s="1">
        <v>1356.0198974609375</v>
      </c>
      <c r="AF173" s="1">
        <v>1069.160888671875</v>
      </c>
      <c r="AG173" s="1">
        <v>97.66912841796875</v>
      </c>
      <c r="AH173" s="1">
        <v>23.21208381652832</v>
      </c>
      <c r="AI173" s="1">
        <v>-0.23671910166740417</v>
      </c>
      <c r="AJ173" s="1">
        <v>1</v>
      </c>
      <c r="AK173" s="1">
        <v>-0.21956524252891541</v>
      </c>
      <c r="AL173" s="1">
        <v>2.737391471862793</v>
      </c>
      <c r="AM173" s="1">
        <v>1</v>
      </c>
      <c r="AN173" s="1">
        <v>0</v>
      </c>
      <c r="AO173" s="1">
        <v>0.18999999761581421</v>
      </c>
      <c r="AP173" s="1">
        <v>111115</v>
      </c>
      <c r="AQ173">
        <f>AD173*0.000001/(Q173*0.0001)</f>
        <v>0.80025488281250001</v>
      </c>
      <c r="AR173">
        <f>(AA173-Z173)/(1000-AA173)*AQ173</f>
        <v>6.4299193072182787E-3</v>
      </c>
      <c r="AS173">
        <f>(V173+273.15)</f>
        <v>302.45761528015134</v>
      </c>
      <c r="AT173">
        <f>(U173+273.15)</f>
        <v>302.43901100158689</v>
      </c>
      <c r="AU173">
        <f>(AE173*AM173+AF173*AN173)*AO173</f>
        <v>257.64377728457475</v>
      </c>
      <c r="AV173">
        <f>((AU173+0.00000010773*(AT173^4-AS173^4))-AR173*44100)/(R173*51.4+0.00000043092*AS173^3)</f>
        <v>-0.27170830615724983</v>
      </c>
      <c r="AW173">
        <f>0.61365*EXP(17.502*P173/(240.97+P173))</f>
        <v>4.0939195783630877</v>
      </c>
      <c r="AX173">
        <f>AW173*1000/AG173</f>
        <v>41.916208782404837</v>
      </c>
      <c r="AY173">
        <f>(AX173-AA173)</f>
        <v>14.509237804621634</v>
      </c>
      <c r="AZ173">
        <f>IF(J173,V173,(U173+V173)/2)</f>
        <v>29.298313140869141</v>
      </c>
      <c r="BA173">
        <f>0.61365*EXP(17.502*AZ173/(240.97+AZ173))</f>
        <v>4.091721460500815</v>
      </c>
      <c r="BB173">
        <f>IF(AY173&lt;&gt;0,(1000-(AX173+AA173)/2)/AY173*AR173,0)</f>
        <v>0.42779973454237874</v>
      </c>
      <c r="BC173">
        <f>AA173*AG173/1000</f>
        <v>2.6768149679766502</v>
      </c>
      <c r="BD173">
        <f>(BA173-BC173)</f>
        <v>1.4149064925241648</v>
      </c>
      <c r="BE173">
        <f>1/(1.6/L173+1.37/T173)</f>
        <v>0.27248496714675519</v>
      </c>
      <c r="BF173">
        <f>M173*AG173*0.001</f>
        <v>29.32816061625012</v>
      </c>
      <c r="BG173">
        <f>M173/Y173</f>
        <v>0.80297433401755813</v>
      </c>
      <c r="BH173">
        <f>(1-AR173*AG173/AW173/L173)*100</f>
        <v>68.820301104115174</v>
      </c>
      <c r="BI173">
        <f>(Y173-K173/(T173/1.35))</f>
        <v>366.58756950184096</v>
      </c>
      <c r="BJ173">
        <f>K173*BH173/100/BI173</f>
        <v>3.3620944155893659E-2</v>
      </c>
    </row>
    <row r="174" spans="1:62">
      <c r="A174" s="1">
        <v>20</v>
      </c>
      <c r="B174" s="1" t="s">
        <v>93</v>
      </c>
      <c r="C174" s="2">
        <v>40738</v>
      </c>
      <c r="D174" s="1" t="s">
        <v>48</v>
      </c>
      <c r="E174" s="1">
        <v>15</v>
      </c>
      <c r="F174" s="1" t="s">
        <v>5</v>
      </c>
      <c r="G174" s="1" t="s">
        <v>31</v>
      </c>
      <c r="H174" s="1">
        <v>0</v>
      </c>
      <c r="I174" s="1">
        <v>5872</v>
      </c>
      <c r="J174" s="1">
        <v>0</v>
      </c>
      <c r="K174">
        <f>(X174-Y174*(1000-Z174)/(1000-AA174))*AQ174</f>
        <v>-1.3473484672608704</v>
      </c>
      <c r="L174">
        <f>IF(BB174&lt;&gt;0,1/(1/BB174-1/T174),0)</f>
        <v>6.2119062540996216E-2</v>
      </c>
      <c r="M174">
        <f>((BE174-AR174/2)*Y174-K174)/(BE174+AR174/2)</f>
        <v>424.04134991979384</v>
      </c>
      <c r="N174">
        <f>AR174*1000</f>
        <v>1.0447512734624342</v>
      </c>
      <c r="O174">
        <f>(AW174-BC174)</f>
        <v>1.6230620443703643</v>
      </c>
      <c r="P174">
        <f>(V174+AV174*J174)</f>
        <v>27.379671096801758</v>
      </c>
      <c r="Q174" s="1">
        <v>4.5</v>
      </c>
      <c r="R174">
        <f>(Q174*AK174+AL174)</f>
        <v>1.7493478804826736</v>
      </c>
      <c r="S174" s="1">
        <v>1</v>
      </c>
      <c r="T174">
        <f>R174*(S174+1)*(S174+1)/(S174*S174+1)</f>
        <v>3.4986957609653473</v>
      </c>
      <c r="U174" s="1">
        <v>29.284845352172852</v>
      </c>
      <c r="V174" s="1">
        <v>27.379671096801758</v>
      </c>
      <c r="W174" s="1">
        <v>29.344383239746094</v>
      </c>
      <c r="X174" s="1">
        <v>399.02178955078125</v>
      </c>
      <c r="Y174" s="1">
        <v>400.06692504882812</v>
      </c>
      <c r="Z174" s="1">
        <v>19.702590942382812</v>
      </c>
      <c r="AA174" s="1">
        <v>20.852970123291016</v>
      </c>
      <c r="AB174" s="1">
        <v>47.066516876220703</v>
      </c>
      <c r="AC174" s="1">
        <v>49.814601898193359</v>
      </c>
      <c r="AD174" s="1">
        <v>400.15875244140625</v>
      </c>
      <c r="AE174" s="1">
        <v>5.8683152198791504</v>
      </c>
      <c r="AF174" s="1">
        <v>17.676948547363281</v>
      </c>
      <c r="AG174" s="1">
        <v>97.669082641601562</v>
      </c>
      <c r="AH174" s="1">
        <v>23.21208381652832</v>
      </c>
      <c r="AI174" s="1">
        <v>-0.23671910166740417</v>
      </c>
      <c r="AJ174" s="1">
        <v>1</v>
      </c>
      <c r="AK174" s="1">
        <v>-0.21956524252891541</v>
      </c>
      <c r="AL174" s="1">
        <v>2.737391471862793</v>
      </c>
      <c r="AM174" s="1">
        <v>1</v>
      </c>
      <c r="AN174" s="1">
        <v>0</v>
      </c>
      <c r="AO174" s="1">
        <v>0.18999999761581421</v>
      </c>
      <c r="AP174" s="1">
        <v>111115</v>
      </c>
      <c r="AQ174">
        <f>AD174*0.000001/(Q174*0.0001)</f>
        <v>0.88924167209201377</v>
      </c>
      <c r="AR174">
        <f>(AA174-Z174)/(1000-AA174)*AQ174</f>
        <v>1.0447512734624341E-3</v>
      </c>
      <c r="AS174">
        <f>(V174+273.15)</f>
        <v>300.52967109680174</v>
      </c>
      <c r="AT174">
        <f>(U174+273.15)</f>
        <v>302.43484535217283</v>
      </c>
      <c r="AU174">
        <f>(AE174*AM174+AF174*AN174)*AO174</f>
        <v>1.1149798777858848</v>
      </c>
      <c r="AV174">
        <f>((AU174+0.00000010773*(AT174^4-AS174^4))-AR174*44100)/(R174*51.4+0.00000043092*AS174^3)</f>
        <v>-0.22105170887272463</v>
      </c>
      <c r="AW174">
        <f>0.61365*EXP(17.502*P174/(240.97+P174))</f>
        <v>3.659752506664923</v>
      </c>
      <c r="AX174">
        <f>AW174*1000/AG174</f>
        <v>37.470941752309173</v>
      </c>
      <c r="AY174">
        <f>(AX174-AA174)</f>
        <v>16.617971629018157</v>
      </c>
      <c r="AZ174">
        <f>IF(J174,V174,(U174+V174)/2)</f>
        <v>28.332258224487305</v>
      </c>
      <c r="BA174">
        <f>0.61365*EXP(17.502*AZ174/(240.97+AZ174))</f>
        <v>3.8689679062912741</v>
      </c>
      <c r="BB174">
        <f>IF(AY174&lt;&gt;0,(1000-(AX174+AA174)/2)/AY174*AR174,0)</f>
        <v>6.103538419145136E-2</v>
      </c>
      <c r="BC174">
        <f>AA174*AG174/1000</f>
        <v>2.0366904622945587</v>
      </c>
      <c r="BD174">
        <f>(BA174-BC174)</f>
        <v>1.8322774439967153</v>
      </c>
      <c r="BE174">
        <f>1/(1.6/L174+1.37/T174)</f>
        <v>3.8243018855440007E-2</v>
      </c>
      <c r="BF174">
        <f>M174*AG174*0.001</f>
        <v>41.415729648772633</v>
      </c>
      <c r="BG174">
        <f>M174/Y174</f>
        <v>1.0599260357952351</v>
      </c>
      <c r="BH174">
        <f>(1-AR174*AG174/AW174/L174)*100</f>
        <v>55.115808373252804</v>
      </c>
      <c r="BI174">
        <f>(Y174-K174/(T174/1.35))</f>
        <v>400.5868103303938</v>
      </c>
      <c r="BJ174">
        <f>K174*BH174/100/BI174</f>
        <v>-1.8537854472117567E-3</v>
      </c>
    </row>
    <row r="175" spans="1:62">
      <c r="A175" s="1">
        <v>24</v>
      </c>
      <c r="B175" s="1" t="s">
        <v>94</v>
      </c>
      <c r="C175" s="2">
        <v>40738</v>
      </c>
      <c r="D175" s="1" t="s">
        <v>48</v>
      </c>
      <c r="E175" s="1">
        <v>9</v>
      </c>
      <c r="F175" s="1" t="s">
        <v>2</v>
      </c>
      <c r="G175" s="1" t="s">
        <v>31</v>
      </c>
      <c r="H175" s="1">
        <v>0</v>
      </c>
      <c r="I175" s="1">
        <v>8189</v>
      </c>
      <c r="J175" s="1">
        <v>0</v>
      </c>
      <c r="K175">
        <f>(X175-Y175*(1000-Z175)/(1000-AA175))*AQ175</f>
        <v>12.530301231332611</v>
      </c>
      <c r="L175">
        <f>IF(BB175&lt;&gt;0,1/(1/BB175-1/T175),0)</f>
        <v>0.41199186137650162</v>
      </c>
      <c r="M175">
        <f>((BE175-AR175/2)*Y175-K175)/(BE175+AR175/2)</f>
        <v>319.95212261583021</v>
      </c>
      <c r="N175">
        <f>AR175*1000</f>
        <v>6.6323460447373375</v>
      </c>
      <c r="O175">
        <f>(AW175-BC175)</f>
        <v>1.6894498719863149</v>
      </c>
      <c r="P175">
        <f>(V175+AV175*J175)</f>
        <v>31.412174224853516</v>
      </c>
      <c r="Q175" s="1">
        <v>4.5</v>
      </c>
      <c r="R175">
        <f>(Q175*AK175+AL175)</f>
        <v>1.7493478804826736</v>
      </c>
      <c r="S175" s="1">
        <v>1</v>
      </c>
      <c r="T175">
        <f>R175*(S175+1)*(S175+1)/(S175*S175+1)</f>
        <v>3.4986957609653473</v>
      </c>
      <c r="U175" s="1">
        <v>31.520774841308594</v>
      </c>
      <c r="V175" s="1">
        <v>31.412174224853516</v>
      </c>
      <c r="W175" s="1">
        <v>31.475181579589844</v>
      </c>
      <c r="X175" s="1">
        <v>400.447265625</v>
      </c>
      <c r="Y175" s="1">
        <v>383.49383544921875</v>
      </c>
      <c r="Z175" s="1">
        <v>22.75538444519043</v>
      </c>
      <c r="AA175" s="1">
        <v>29.991054534912109</v>
      </c>
      <c r="AB175" s="1">
        <v>47.823116302490234</v>
      </c>
      <c r="AC175" s="1">
        <v>63.029731750488281</v>
      </c>
      <c r="AD175" s="1">
        <v>400.10748291015625</v>
      </c>
      <c r="AE175" s="1">
        <v>1644.6500244140625</v>
      </c>
      <c r="AF175" s="1">
        <v>1307.718017578125</v>
      </c>
      <c r="AG175" s="1">
        <v>97.663871765136719</v>
      </c>
      <c r="AH175" s="1">
        <v>21.66221809387207</v>
      </c>
      <c r="AI175" s="1">
        <v>-0.23080632090568542</v>
      </c>
      <c r="AJ175" s="1">
        <v>0</v>
      </c>
      <c r="AK175" s="1">
        <v>-0.21956524252891541</v>
      </c>
      <c r="AL175" s="1">
        <v>2.737391471862793</v>
      </c>
      <c r="AM175" s="1">
        <v>1</v>
      </c>
      <c r="AN175" s="1">
        <v>0</v>
      </c>
      <c r="AO175" s="1">
        <v>0.18999999761581421</v>
      </c>
      <c r="AP175" s="1">
        <v>111115</v>
      </c>
      <c r="AQ175">
        <f>AD175*0.000001/(Q175*0.0001)</f>
        <v>0.88912773980034709</v>
      </c>
      <c r="AR175">
        <f>(AA175-Z175)/(1000-AA175)*AQ175</f>
        <v>6.6323460447373379E-3</v>
      </c>
      <c r="AS175">
        <f>(V175+273.15)</f>
        <v>304.56217422485349</v>
      </c>
      <c r="AT175">
        <f>(U175+273.15)</f>
        <v>304.67077484130857</v>
      </c>
      <c r="AU175">
        <f>(AE175*AM175+AF175*AN175)*AO175</f>
        <v>312.48350071752066</v>
      </c>
      <c r="AV175">
        <f>((AU175+0.00000010773*(AT175^4-AS175^4))-AR175*44100)/(R175*51.4+0.00000043092*AS175^3)</f>
        <v>0.20883314222861316</v>
      </c>
      <c r="AW175">
        <f>0.61365*EXP(17.502*P175/(240.97+P175))</f>
        <v>4.618492376185193</v>
      </c>
      <c r="AX175">
        <f>AW175*1000/AG175</f>
        <v>47.289671121085604</v>
      </c>
      <c r="AY175">
        <f>(AX175-AA175)</f>
        <v>17.298616586173495</v>
      </c>
      <c r="AZ175">
        <f>IF(J175,V175,(U175+V175)/2)</f>
        <v>31.466474533081055</v>
      </c>
      <c r="BA175">
        <f>0.61365*EXP(17.502*AZ175/(240.97+AZ175))</f>
        <v>4.6327674892952251</v>
      </c>
      <c r="BB175">
        <f>IF(AY175&lt;&gt;0,(1000-(AX175+AA175)/2)/AY175*AR175,0)</f>
        <v>0.36858842182005086</v>
      </c>
      <c r="BC175">
        <f>AA175*AG175/1000</f>
        <v>2.9290425041988781</v>
      </c>
      <c r="BD175">
        <f>(BA175-BC175)</f>
        <v>1.703724985096347</v>
      </c>
      <c r="BE175">
        <f>1/(1.6/L175+1.37/T175)</f>
        <v>0.23391012104338949</v>
      </c>
      <c r="BF175">
        <f>M175*AG175*0.001</f>
        <v>31.247763074135744</v>
      </c>
      <c r="BG175">
        <f>M175/Y175</f>
        <v>0.83430838527311202</v>
      </c>
      <c r="BH175">
        <f>(1-AR175*AG175/AW175/L175)*100</f>
        <v>65.958221076200061</v>
      </c>
      <c r="BI175">
        <f>(Y175-K175/(T175/1.35))</f>
        <v>378.65891757752831</v>
      </c>
      <c r="BJ175">
        <f>K175*BH175/100/BI175</f>
        <v>2.1826407365631413E-2</v>
      </c>
    </row>
    <row r="176" spans="1:62">
      <c r="A176" s="1">
        <v>12</v>
      </c>
      <c r="B176" s="1" t="s">
        <v>0</v>
      </c>
      <c r="C176" s="2">
        <v>40724</v>
      </c>
      <c r="D176" s="1" t="s">
        <v>1</v>
      </c>
      <c r="E176" s="1">
        <v>35</v>
      </c>
      <c r="F176" s="1" t="s">
        <v>2</v>
      </c>
      <c r="G176" s="1" t="s">
        <v>3</v>
      </c>
      <c r="H176" s="1">
        <v>0</v>
      </c>
      <c r="I176" s="1">
        <v>5606</v>
      </c>
      <c r="J176" s="1">
        <v>0</v>
      </c>
      <c r="K176">
        <f>(X176-Y176*(1000-Z176)/(1000-AA176))*AQ176</f>
        <v>24.39405655384823</v>
      </c>
      <c r="L176">
        <f>IF(BB176&lt;&gt;0,1/(1/BB176-1/T176),0)</f>
        <v>0.64435871661971833</v>
      </c>
      <c r="M176">
        <f>((BE176-AR176/2)*Y176-K176)/(BE176+AR176/2)</f>
        <v>303.53920157623867</v>
      </c>
      <c r="N176">
        <f>AR176*1000</f>
        <v>17.99025684627555</v>
      </c>
      <c r="O176">
        <f>(AW176-BC176)</f>
        <v>2.9658366186170801</v>
      </c>
      <c r="P176">
        <f>(V176+AV176*J176)</f>
        <v>34.244014739990234</v>
      </c>
      <c r="Q176" s="1">
        <v>1.5</v>
      </c>
      <c r="R176">
        <f>(Q176*AK176+AL176)</f>
        <v>2.4080436080694199</v>
      </c>
      <c r="S176" s="1">
        <v>1</v>
      </c>
      <c r="T176">
        <f>R176*(S176+1)*(S176+1)/(S176*S176+1)</f>
        <v>4.8160872161388397</v>
      </c>
      <c r="U176" s="1">
        <v>33.641555786132812</v>
      </c>
      <c r="V176" s="1">
        <v>34.244014739990234</v>
      </c>
      <c r="W176" s="1">
        <v>33.589267730712891</v>
      </c>
      <c r="X176" s="1">
        <v>400.038818359375</v>
      </c>
      <c r="Y176" s="1">
        <v>388.27334594726562</v>
      </c>
      <c r="Z176" s="1">
        <v>18.523221969604492</v>
      </c>
      <c r="AA176" s="1">
        <v>25.099275588989258</v>
      </c>
      <c r="AB176" s="1">
        <v>34.529361724853516</v>
      </c>
      <c r="AC176" s="1">
        <v>46.787864685058594</v>
      </c>
      <c r="AD176" s="1">
        <v>400.05865478515625</v>
      </c>
      <c r="AE176" s="1">
        <v>1641.980712890625</v>
      </c>
      <c r="AF176" s="1">
        <v>1751.03369140625</v>
      </c>
      <c r="AG176" s="1">
        <v>97.625526428222656</v>
      </c>
      <c r="AH176" s="1">
        <v>8.6024179458618164</v>
      </c>
      <c r="AI176" s="1">
        <v>-0.81162643432617188</v>
      </c>
      <c r="AJ176" s="1">
        <v>1</v>
      </c>
      <c r="AK176" s="1">
        <v>-0.21956524252891541</v>
      </c>
      <c r="AL176" s="1">
        <v>2.737391471862793</v>
      </c>
      <c r="AM176" s="1">
        <v>1</v>
      </c>
      <c r="AN176" s="1">
        <v>0</v>
      </c>
      <c r="AO176" s="1">
        <v>0.18999999761581421</v>
      </c>
      <c r="AP176" s="1">
        <v>111115</v>
      </c>
      <c r="AQ176">
        <f>AD176*0.000001/(Q176*0.0001)</f>
        <v>2.6670576985677079</v>
      </c>
      <c r="AR176">
        <f>(AA176-Z176)/(1000-AA176)*AQ176</f>
        <v>1.7990256846275549E-2</v>
      </c>
      <c r="AS176">
        <f>(V176+273.15)</f>
        <v>307.39401473999021</v>
      </c>
      <c r="AT176">
        <f>(U176+273.15)</f>
        <v>306.79155578613279</v>
      </c>
      <c r="AU176">
        <f>(AE176*AM176+AF176*AN176)*AO176</f>
        <v>311.97633153443167</v>
      </c>
      <c r="AV176">
        <f>((AU176+0.00000010773*(AT176^4-AS176^4))-AR176*44100)/(R176*51.4+0.00000043092*AS176^3)</f>
        <v>-3.5872972791204596</v>
      </c>
      <c r="AW176">
        <f>0.61365*EXP(17.502*P176/(240.97+P176))</f>
        <v>5.4161666109591948</v>
      </c>
      <c r="AX176">
        <f>AW176*1000/AG176</f>
        <v>55.479000309835257</v>
      </c>
      <c r="AY176">
        <f>(AX176-AA176)</f>
        <v>30.379724720845999</v>
      </c>
      <c r="AZ176">
        <f>IF(J176,V176,(U176+V176)/2)</f>
        <v>33.942785263061523</v>
      </c>
      <c r="BA176">
        <f>0.61365*EXP(17.502*AZ176/(240.97+AZ176))</f>
        <v>5.3259817607315938</v>
      </c>
      <c r="BB176">
        <f>IF(AY176&lt;&gt;0,(1000-(AX176+AA176)/2)/AY176*AR176,0)</f>
        <v>0.56832130854047436</v>
      </c>
      <c r="BC176">
        <f>AA176*AG176/1000</f>
        <v>2.4503299923421147</v>
      </c>
      <c r="BD176">
        <f>(BA176-BC176)</f>
        <v>2.8756517683894791</v>
      </c>
      <c r="BE176">
        <f>1/(1.6/L176+1.37/T176)</f>
        <v>0.36133012837772965</v>
      </c>
      <c r="BF176">
        <f>M176*AG176*0.001</f>
        <v>29.633174345482693</v>
      </c>
      <c r="BG176">
        <f>M176/Y176</f>
        <v>0.78176677524875648</v>
      </c>
      <c r="BH176">
        <f>(1-AR176*AG176/AW176/L176)*100</f>
        <v>49.675319175035469</v>
      </c>
      <c r="BI176">
        <f>(Y176-K176/(T176/1.35))</f>
        <v>381.43543482361753</v>
      </c>
      <c r="BJ176">
        <f>K176*BH176/100/BI176</f>
        <v>3.1769008189987027E-2</v>
      </c>
    </row>
    <row r="177" spans="1:62">
      <c r="A177" s="1">
        <v>14</v>
      </c>
      <c r="B177" s="1" t="s">
        <v>4</v>
      </c>
      <c r="C177" s="2">
        <v>40724</v>
      </c>
      <c r="D177" s="1" t="s">
        <v>1</v>
      </c>
      <c r="E177" s="1">
        <v>35</v>
      </c>
      <c r="F177" s="1" t="s">
        <v>5</v>
      </c>
      <c r="G177" s="1" t="s">
        <v>3</v>
      </c>
      <c r="H177" s="1">
        <v>0</v>
      </c>
      <c r="I177" s="1">
        <v>6111</v>
      </c>
      <c r="J177" s="1">
        <v>0</v>
      </c>
      <c r="K177">
        <f>(X177-Y177*(1000-Z177)/(1000-AA177))*AQ177</f>
        <v>-1.4378443417658242</v>
      </c>
      <c r="L177">
        <f>IF(BB177&lt;&gt;0,1/(1/BB177-1/T177),0)</f>
        <v>2.0940279635234323E-2</v>
      </c>
      <c r="M177">
        <f>((BE177-AR177/2)*Y177-K177)/(BE177+AR177/2)</f>
        <v>483.66656090619438</v>
      </c>
      <c r="N177">
        <f>AR177*1000</f>
        <v>0.79518886349874507</v>
      </c>
      <c r="O177">
        <f>(AW177-BC177)</f>
        <v>3.5865551239955611</v>
      </c>
      <c r="P177">
        <f>(V177+AV177*J177)</f>
        <v>34.203262329101562</v>
      </c>
      <c r="Q177" s="1">
        <v>2</v>
      </c>
      <c r="R177">
        <f>(Q177*AK177+AL177)</f>
        <v>2.2982609868049622</v>
      </c>
      <c r="S177" s="1">
        <v>1</v>
      </c>
      <c r="T177">
        <f>R177*(S177+1)*(S177+1)/(S177*S177+1)</f>
        <v>4.5965219736099243</v>
      </c>
      <c r="U177" s="1">
        <v>34.653724670410156</v>
      </c>
      <c r="V177" s="1">
        <v>34.203262329101562</v>
      </c>
      <c r="W177" s="1">
        <v>34.663532257080078</v>
      </c>
      <c r="X177" s="1">
        <v>399.77603149414062</v>
      </c>
      <c r="Y177" s="1">
        <v>400.33566284179688</v>
      </c>
      <c r="Z177" s="1">
        <v>18.224460601806641</v>
      </c>
      <c r="AA177" s="1">
        <v>18.614570617675781</v>
      </c>
      <c r="AB177" s="1">
        <v>32.110816955566406</v>
      </c>
      <c r="AC177" s="1">
        <v>32.798175811767578</v>
      </c>
      <c r="AD177" s="1">
        <v>400.08547973632812</v>
      </c>
      <c r="AE177" s="1">
        <v>23.084262847900391</v>
      </c>
      <c r="AF177" s="1">
        <v>54.3277587890625</v>
      </c>
      <c r="AG177" s="1">
        <v>97.629623413085938</v>
      </c>
      <c r="AH177" s="1">
        <v>8.6024179458618164</v>
      </c>
      <c r="AI177" s="1">
        <v>-0.81162643432617188</v>
      </c>
      <c r="AJ177" s="1">
        <v>1</v>
      </c>
      <c r="AK177" s="1">
        <v>-0.21956524252891541</v>
      </c>
      <c r="AL177" s="1">
        <v>2.737391471862793</v>
      </c>
      <c r="AM177" s="1">
        <v>1</v>
      </c>
      <c r="AN177" s="1">
        <v>0</v>
      </c>
      <c r="AO177" s="1">
        <v>0.18999999761581421</v>
      </c>
      <c r="AP177" s="1">
        <v>111115</v>
      </c>
      <c r="AQ177">
        <f>AD177*0.000001/(Q177*0.0001)</f>
        <v>2.0004273986816403</v>
      </c>
      <c r="AR177">
        <f>(AA177-Z177)/(1000-AA177)*AQ177</f>
        <v>7.9518886349874511E-4</v>
      </c>
      <c r="AS177">
        <f>(V177+273.15)</f>
        <v>307.35326232910154</v>
      </c>
      <c r="AT177">
        <f>(U177+273.15)</f>
        <v>307.80372467041013</v>
      </c>
      <c r="AU177">
        <f>(AE177*AM177+AF177*AN177)*AO177</f>
        <v>4.3860098860639027</v>
      </c>
      <c r="AV177">
        <f>((AU177+0.00000010773*(AT177^4-AS177^4))-AR177*44100)/(R177*51.4+0.00000043092*AS177^3)</f>
        <v>-0.19161847747377389</v>
      </c>
      <c r="AW177">
        <f>0.61365*EXP(17.502*P177/(240.97+P177))</f>
        <v>5.4038886433955424</v>
      </c>
      <c r="AX177">
        <f>AW177*1000/AG177</f>
        <v>55.350911480328662</v>
      </c>
      <c r="AY177">
        <f>(AX177-AA177)</f>
        <v>36.736340862652881</v>
      </c>
      <c r="AZ177">
        <f>IF(J177,V177,(U177+V177)/2)</f>
        <v>34.428493499755859</v>
      </c>
      <c r="BA177">
        <f>0.61365*EXP(17.502*AZ177/(240.97+AZ177))</f>
        <v>5.4720506633136399</v>
      </c>
      <c r="BB177">
        <f>IF(AY177&lt;&gt;0,(1000-(AX177+AA177)/2)/AY177*AR177,0)</f>
        <v>2.0845315066570308E-2</v>
      </c>
      <c r="BC177">
        <f>AA177*AG177/1000</f>
        <v>1.8173335193999811</v>
      </c>
      <c r="BD177">
        <f>(BA177-BC177)</f>
        <v>3.6547171439136585</v>
      </c>
      <c r="BE177">
        <f>1/(1.6/L177+1.37/T177)</f>
        <v>1.3036820737369498E-2</v>
      </c>
      <c r="BF177">
        <f>M177*AG177*0.001</f>
        <v>47.220184198774149</v>
      </c>
      <c r="BG177">
        <f>M177/Y177</f>
        <v>1.2081525724510032</v>
      </c>
      <c r="BH177">
        <f>(1-AR177*AG177/AW177/L177)*100</f>
        <v>31.393852082044017</v>
      </c>
      <c r="BI177">
        <f>(Y177-K177/(T177/1.35))</f>
        <v>400.75795819304903</v>
      </c>
      <c r="BJ177">
        <f>K177*BH177/100/BI177</f>
        <v>-1.1263524943067034E-3</v>
      </c>
    </row>
    <row r="178" spans="1:62">
      <c r="A178" s="1">
        <v>26</v>
      </c>
      <c r="B178" s="1" t="s">
        <v>6</v>
      </c>
      <c r="C178" s="2">
        <v>40724</v>
      </c>
      <c r="D178" s="1" t="s">
        <v>1</v>
      </c>
      <c r="E178" s="1">
        <v>10</v>
      </c>
      <c r="F178" s="1" t="s">
        <v>5</v>
      </c>
      <c r="G178" s="1" t="s">
        <v>3</v>
      </c>
      <c r="H178" s="1">
        <v>0</v>
      </c>
      <c r="I178" s="1">
        <v>8924.5</v>
      </c>
      <c r="J178" s="1">
        <v>0</v>
      </c>
      <c r="K178">
        <f>(X178-Y178*(1000-Z178)/(1000-AA178))*AQ178</f>
        <v>-1.0263082687599465</v>
      </c>
      <c r="L178">
        <f>IF(BB178&lt;&gt;0,1/(1/BB178-1/T178),0)</f>
        <v>0.14835147793380019</v>
      </c>
      <c r="M178">
        <f>((BE178-AR178/2)*Y178-K178)/(BE178+AR178/2)</f>
        <v>390.3291028253654</v>
      </c>
      <c r="N178">
        <f>AR178*1000</f>
        <v>4.7436150068523428</v>
      </c>
      <c r="O178">
        <f>(AW178-BC178)</f>
        <v>3.1064133923873687</v>
      </c>
      <c r="P178">
        <f>(V178+AV178*J178)</f>
        <v>33.037979125976562</v>
      </c>
      <c r="Q178" s="1">
        <v>2</v>
      </c>
      <c r="R178">
        <f>(Q178*AK178+AL178)</f>
        <v>2.2982609868049622</v>
      </c>
      <c r="S178" s="1">
        <v>1</v>
      </c>
      <c r="T178">
        <f>R178*(S178+1)*(S178+1)/(S178*S178+1)</f>
        <v>4.5965219736099243</v>
      </c>
      <c r="U178" s="1">
        <v>34.916942596435547</v>
      </c>
      <c r="V178" s="1">
        <v>33.037979125976562</v>
      </c>
      <c r="W178" s="1">
        <v>34.968063354492188</v>
      </c>
      <c r="X178" s="1">
        <v>400.15744018554688</v>
      </c>
      <c r="Y178" s="1">
        <v>399.72262573242188</v>
      </c>
      <c r="Z178" s="1">
        <v>17.717676162719727</v>
      </c>
      <c r="AA178" s="1">
        <v>20.041433334350586</v>
      </c>
      <c r="AB178" s="1">
        <v>30.763044357299805</v>
      </c>
      <c r="AC178" s="1">
        <v>34.797763824462891</v>
      </c>
      <c r="AD178" s="1">
        <v>400.08880615234375</v>
      </c>
      <c r="AE178" s="1">
        <v>46.787094116210938</v>
      </c>
      <c r="AF178" s="1">
        <v>58.394344329833984</v>
      </c>
      <c r="AG178" s="1">
        <v>97.621994018554688</v>
      </c>
      <c r="AH178" s="1">
        <v>8.6024179458618164</v>
      </c>
      <c r="AI178" s="1">
        <v>-0.81162643432617188</v>
      </c>
      <c r="AJ178" s="1">
        <v>1</v>
      </c>
      <c r="AK178" s="1">
        <v>-0.21956524252891541</v>
      </c>
      <c r="AL178" s="1">
        <v>2.737391471862793</v>
      </c>
      <c r="AM178" s="1">
        <v>1</v>
      </c>
      <c r="AN178" s="1">
        <v>0</v>
      </c>
      <c r="AO178" s="1">
        <v>0.18999999761581421</v>
      </c>
      <c r="AP178" s="1">
        <v>111115</v>
      </c>
      <c r="AQ178">
        <f>AD178*0.000001/(Q178*0.0001)</f>
        <v>2.0004440307617184</v>
      </c>
      <c r="AR178">
        <f>(AA178-Z178)/(1000-AA178)*AQ178</f>
        <v>4.743615006852343E-3</v>
      </c>
      <c r="AS178">
        <f>(V178+273.15)</f>
        <v>306.18797912597654</v>
      </c>
      <c r="AT178">
        <f>(U178+273.15)</f>
        <v>308.06694259643552</v>
      </c>
      <c r="AU178">
        <f>(AE178*AM178+AF178*AN178)*AO178</f>
        <v>8.8895477705309531</v>
      </c>
      <c r="AV178">
        <f>((AU178+0.00000010773*(AT178^4-AS178^4))-AR178*44100)/(R178*51.4+0.00000043092*AS178^3)</f>
        <v>-1.3551435839663855</v>
      </c>
      <c r="AW178">
        <f>0.61365*EXP(17.502*P178/(240.97+P178))</f>
        <v>5.0628980774766044</v>
      </c>
      <c r="AX178">
        <f>AW178*1000/AG178</f>
        <v>51.862268624776462</v>
      </c>
      <c r="AY178">
        <f>(AX178-AA178)</f>
        <v>31.820835290425876</v>
      </c>
      <c r="AZ178">
        <f>IF(J178,V178,(U178+V178)/2)</f>
        <v>33.977460861206055</v>
      </c>
      <c r="BA178">
        <f>0.61365*EXP(17.502*AZ178/(240.97+AZ178))</f>
        <v>5.3362963001604715</v>
      </c>
      <c r="BB178">
        <f>IF(AY178&lt;&gt;0,(1000-(AX178+AA178)/2)/AY178*AR178,0)</f>
        <v>0.1437131748831714</v>
      </c>
      <c r="BC178">
        <f>AA178*AG178/1000</f>
        <v>1.9564846850892355</v>
      </c>
      <c r="BD178">
        <f>(BA178-BC178)</f>
        <v>3.3798116150712358</v>
      </c>
      <c r="BE178">
        <f>1/(1.6/L178+1.37/T178)</f>
        <v>9.02262503124939E-2</v>
      </c>
      <c r="BF178">
        <f>M178*AG178*0.001</f>
        <v>38.104705341285644</v>
      </c>
      <c r="BG178">
        <f>M178/Y178</f>
        <v>0.97649989692266104</v>
      </c>
      <c r="BH178">
        <f>(1-AR178*AG178/AW178/L178)*100</f>
        <v>38.345320182469344</v>
      </c>
      <c r="BI178">
        <f>(Y178-K178/(T178/1.35))</f>
        <v>400.02405280506082</v>
      </c>
      <c r="BJ178">
        <f>K178*BH178/100/BI178</f>
        <v>-9.8379382178535998E-4</v>
      </c>
    </row>
    <row r="179" spans="1:62">
      <c r="A179" s="1">
        <v>27</v>
      </c>
      <c r="B179" s="1" t="s">
        <v>7</v>
      </c>
      <c r="C179" s="2">
        <v>40724</v>
      </c>
      <c r="D179" s="1" t="s">
        <v>1</v>
      </c>
      <c r="E179" s="1">
        <v>10</v>
      </c>
      <c r="F179" s="1" t="s">
        <v>2</v>
      </c>
      <c r="G179" s="1" t="s">
        <v>3</v>
      </c>
      <c r="H179" s="1">
        <v>0</v>
      </c>
      <c r="I179" s="1">
        <v>9091.5</v>
      </c>
      <c r="J179" s="1">
        <v>0</v>
      </c>
      <c r="K179">
        <f>(X179-Y179*(1000-Z179)/(1000-AA179))*AQ179</f>
        <v>26.858204441277348</v>
      </c>
      <c r="L179">
        <f>IF(BB179&lt;&gt;0,1/(1/BB179-1/T179),0)</f>
        <v>0.84693370402577961</v>
      </c>
      <c r="M179">
        <f>((BE179-AR179/2)*Y179-K179)/(BE179+AR179/2)</f>
        <v>311.25095558172899</v>
      </c>
      <c r="N179">
        <f>AR179*1000</f>
        <v>23.222785865664822</v>
      </c>
      <c r="O179">
        <f>(AW179-BC179)</f>
        <v>3.0162047332635074</v>
      </c>
      <c r="P179">
        <f>(V179+AV179*J179)</f>
        <v>34.772502899169922</v>
      </c>
      <c r="Q179" s="1">
        <v>1.5</v>
      </c>
      <c r="R179">
        <f>(Q179*AK179+AL179)</f>
        <v>2.4080436080694199</v>
      </c>
      <c r="S179" s="1">
        <v>1</v>
      </c>
      <c r="T179">
        <f>R179*(S179+1)*(S179+1)/(S179*S179+1)</f>
        <v>4.8160872161388397</v>
      </c>
      <c r="U179" s="1">
        <v>35.450187683105469</v>
      </c>
      <c r="V179" s="1">
        <v>34.772502899169922</v>
      </c>
      <c r="W179" s="1">
        <v>35.383495330810547</v>
      </c>
      <c r="X179" s="1">
        <v>400.70022583007812</v>
      </c>
      <c r="Y179" s="1">
        <v>387.26043701171875</v>
      </c>
      <c r="Z179" s="1">
        <v>17.761476516723633</v>
      </c>
      <c r="AA179" s="1">
        <v>26.238674163818359</v>
      </c>
      <c r="AB179" s="1">
        <v>29.942045211791992</v>
      </c>
      <c r="AC179" s="1">
        <v>44.2327880859375</v>
      </c>
      <c r="AD179" s="1">
        <v>400.13430786132812</v>
      </c>
      <c r="AE179" s="1">
        <v>1802.9071044921875</v>
      </c>
      <c r="AF179" s="1">
        <v>1936.5416259765625</v>
      </c>
      <c r="AG179" s="1">
        <v>97.619132995605469</v>
      </c>
      <c r="AH179" s="1">
        <v>8.6024179458618164</v>
      </c>
      <c r="AI179" s="1">
        <v>-0.81162643432617188</v>
      </c>
      <c r="AJ179" s="1">
        <v>1</v>
      </c>
      <c r="AK179" s="1">
        <v>-0.21956524252891541</v>
      </c>
      <c r="AL179" s="1">
        <v>2.737391471862793</v>
      </c>
      <c r="AM179" s="1">
        <v>1</v>
      </c>
      <c r="AN179" s="1">
        <v>0</v>
      </c>
      <c r="AO179" s="1">
        <v>0.18999999761581421</v>
      </c>
      <c r="AP179" s="1">
        <v>111115</v>
      </c>
      <c r="AQ179">
        <f>AD179*0.000001/(Q179*0.0001)</f>
        <v>2.6675620524088539</v>
      </c>
      <c r="AR179">
        <f>(AA179-Z179)/(1000-AA179)*AQ179</f>
        <v>2.322278586566482E-2</v>
      </c>
      <c r="AS179">
        <f>(V179+273.15)</f>
        <v>307.9225028991699</v>
      </c>
      <c r="AT179">
        <f>(U179+273.15)</f>
        <v>308.60018768310545</v>
      </c>
      <c r="AU179">
        <f>(AE179*AM179+AF179*AN179)*AO179</f>
        <v>342.55234555505012</v>
      </c>
      <c r="AV179">
        <f>((AU179+0.00000010773*(AT179^4-AS179^4))-AR179*44100)/(R179*51.4+0.00000043092*AS179^3)</f>
        <v>-4.9357939857388491</v>
      </c>
      <c r="AW179">
        <f>0.61365*EXP(17.502*P179/(240.97+P179))</f>
        <v>5.5776013560896489</v>
      </c>
      <c r="AX179">
        <f>AW179*1000/AG179</f>
        <v>57.13635416471827</v>
      </c>
      <c r="AY179">
        <f>(AX179-AA179)</f>
        <v>30.897680000899911</v>
      </c>
      <c r="AZ179">
        <f>IF(J179,V179,(U179+V179)/2)</f>
        <v>35.111345291137695</v>
      </c>
      <c r="BA179">
        <f>0.61365*EXP(17.502*AZ179/(240.97+AZ179))</f>
        <v>5.6832922882621899</v>
      </c>
      <c r="BB179">
        <f>IF(AY179&lt;&gt;0,(1000-(AX179+AA179)/2)/AY179*AR179,0)</f>
        <v>0.72027044264514262</v>
      </c>
      <c r="BC179">
        <f>AA179*AG179/1000</f>
        <v>2.5613966228261416</v>
      </c>
      <c r="BD179">
        <f>(BA179-BC179)</f>
        <v>3.1218956654360484</v>
      </c>
      <c r="BE179">
        <f>1/(1.6/L179+1.37/T179)</f>
        <v>0.46005964033511687</v>
      </c>
      <c r="BF179">
        <f>M179*AG179*0.001</f>
        <v>30.384048427942094</v>
      </c>
      <c r="BG179">
        <f>M179/Y179</f>
        <v>0.80372515711515957</v>
      </c>
      <c r="BH179">
        <f>(1-AR179*AG179/AW179/L179)*100</f>
        <v>52.009820246901782</v>
      </c>
      <c r="BI179">
        <f>(Y179-K179/(T179/1.35))</f>
        <v>379.73179926732308</v>
      </c>
      <c r="BJ179">
        <f>K179*BH179/100/BI179</f>
        <v>3.6786236702868097E-2</v>
      </c>
    </row>
    <row r="180" spans="1:62">
      <c r="A180" s="1">
        <v>4</v>
      </c>
      <c r="B180" s="1" t="s">
        <v>13</v>
      </c>
      <c r="C180" s="2">
        <v>40724</v>
      </c>
      <c r="D180" s="1" t="s">
        <v>1</v>
      </c>
      <c r="E180" s="1">
        <v>43</v>
      </c>
      <c r="F180" s="1" t="s">
        <v>5</v>
      </c>
      <c r="G180" s="1" t="s">
        <v>3</v>
      </c>
      <c r="H180" s="1">
        <v>0</v>
      </c>
      <c r="I180" s="1">
        <v>3077</v>
      </c>
      <c r="J180" s="1">
        <v>0</v>
      </c>
      <c r="K180">
        <f>(X180-Y180*(1000-Z180)/(1000-AA180))*AQ180</f>
        <v>-1.3307170888141702</v>
      </c>
      <c r="L180">
        <f>IF(BB180&lt;&gt;0,1/(1/BB180-1/T180),0)</f>
        <v>4.9370885237110342E-2</v>
      </c>
      <c r="M180">
        <f>((BE180-AR180/2)*Y180-K180)/(BE180+AR180/2)</f>
        <v>422.62888673558882</v>
      </c>
      <c r="N180">
        <f>AR180*1000</f>
        <v>1.5885514529671676</v>
      </c>
      <c r="O180">
        <f>(AW180-BC180)</f>
        <v>3.0655324864464406</v>
      </c>
      <c r="P180">
        <f>(V180+AV180*J180)</f>
        <v>32.770011901855469</v>
      </c>
      <c r="Q180" s="1">
        <v>3</v>
      </c>
      <c r="R180">
        <f>(Q180*AK180+AL180)</f>
        <v>2.0786957442760468</v>
      </c>
      <c r="S180" s="1">
        <v>1</v>
      </c>
      <c r="T180">
        <f>R180*(S180+1)*(S180+1)/(S180*S180+1)</f>
        <v>4.1573914885520935</v>
      </c>
      <c r="U180" s="1">
        <v>33.257179260253906</v>
      </c>
      <c r="V180" s="1">
        <v>32.770011901855469</v>
      </c>
      <c r="W180" s="1">
        <v>33.32745361328125</v>
      </c>
      <c r="X180" s="1">
        <v>399.946533203125</v>
      </c>
      <c r="Y180" s="1">
        <v>400.46731567382812</v>
      </c>
      <c r="Z180" s="1">
        <v>18.519294738769531</v>
      </c>
      <c r="AA180" s="1">
        <v>19.686954498291016</v>
      </c>
      <c r="AB180" s="1">
        <v>35.267826080322266</v>
      </c>
      <c r="AC180" s="1">
        <v>37.491497039794922</v>
      </c>
      <c r="AD180" s="1">
        <v>400.10226440429688</v>
      </c>
      <c r="AE180" s="1">
        <v>46.015609741210938</v>
      </c>
      <c r="AF180" s="1">
        <v>55.939197540283203</v>
      </c>
      <c r="AG180" s="1">
        <v>97.610527038574219</v>
      </c>
      <c r="AH180" s="1">
        <v>8.6024179458618164</v>
      </c>
      <c r="AI180" s="1">
        <v>-0.81162643432617188</v>
      </c>
      <c r="AJ180" s="1">
        <v>1</v>
      </c>
      <c r="AK180" s="1">
        <v>-0.21956524252891541</v>
      </c>
      <c r="AL180" s="1">
        <v>2.737391471862793</v>
      </c>
      <c r="AM180" s="1">
        <v>1</v>
      </c>
      <c r="AN180" s="1">
        <v>0</v>
      </c>
      <c r="AO180" s="1">
        <v>0.18999999761581421</v>
      </c>
      <c r="AP180" s="1">
        <v>111115</v>
      </c>
      <c r="AQ180">
        <f>AD180*0.000001/(Q180*0.0001)</f>
        <v>1.3336742146809895</v>
      </c>
      <c r="AR180">
        <f>(AA180-Z180)/(1000-AA180)*AQ180</f>
        <v>1.5885514529671676E-3</v>
      </c>
      <c r="AS180">
        <f>(V180+273.15)</f>
        <v>305.92001190185545</v>
      </c>
      <c r="AT180">
        <f>(U180+273.15)</f>
        <v>306.40717926025388</v>
      </c>
      <c r="AU180">
        <f>(AE180*AM180+AF180*AN180)*AO180</f>
        <v>8.7429657411203152</v>
      </c>
      <c r="AV180">
        <f>((AU180+0.00000010773*(AT180^4-AS180^4))-AR180*44100)/(R180*51.4+0.00000043092*AS180^3)</f>
        <v>-0.46388989173188772</v>
      </c>
      <c r="AW180">
        <f>0.61365*EXP(17.502*P180/(240.97+P180))</f>
        <v>4.987186490809056</v>
      </c>
      <c r="AX180">
        <f>AW180*1000/AG180</f>
        <v>51.092711433042403</v>
      </c>
      <c r="AY180">
        <f>(AX180-AA180)</f>
        <v>31.405756934751388</v>
      </c>
      <c r="AZ180">
        <f>IF(J180,V180,(U180+V180)/2)</f>
        <v>33.013595581054688</v>
      </c>
      <c r="BA180">
        <f>0.61365*EXP(17.502*AZ180/(240.97+AZ180))</f>
        <v>5.0559676264407578</v>
      </c>
      <c r="BB180">
        <f>IF(AY180&lt;&gt;0,(1000-(AX180+AA180)/2)/AY180*AR180,0)</f>
        <v>4.8791464748735962E-2</v>
      </c>
      <c r="BC180">
        <f>AA180*AG180/1000</f>
        <v>1.9216540043626156</v>
      </c>
      <c r="BD180">
        <f>(BA180-BC180)</f>
        <v>3.1343136220781425</v>
      </c>
      <c r="BE180">
        <f>1/(1.6/L180+1.37/T180)</f>
        <v>3.0546198768715262E-2</v>
      </c>
      <c r="BF180">
        <f>M180*AG180*0.001</f>
        <v>41.253028375986716</v>
      </c>
      <c r="BG180">
        <f>M180/Y180</f>
        <v>1.0553392753774962</v>
      </c>
      <c r="BH180">
        <f>(1-AR180*AG180/AW180/L180)*100</f>
        <v>37.024529484456302</v>
      </c>
      <c r="BI180">
        <f>(Y180-K180/(T180/1.35))</f>
        <v>400.89942991537743</v>
      </c>
      <c r="BJ180">
        <f>K180*BH180/100/BI180</f>
        <v>-1.2289659304496872E-3</v>
      </c>
    </row>
    <row r="181" spans="1:62">
      <c r="A181" s="1">
        <v>5</v>
      </c>
      <c r="B181" s="1" t="s">
        <v>14</v>
      </c>
      <c r="C181" s="2">
        <v>40724</v>
      </c>
      <c r="D181" s="1" t="s">
        <v>1</v>
      </c>
      <c r="E181" s="1">
        <v>43</v>
      </c>
      <c r="F181" s="1" t="s">
        <v>2</v>
      </c>
      <c r="G181" s="1" t="s">
        <v>3</v>
      </c>
      <c r="H181" s="1">
        <v>0</v>
      </c>
      <c r="I181" s="1">
        <v>3227.5</v>
      </c>
      <c r="J181" s="1">
        <v>0</v>
      </c>
      <c r="K181">
        <f>(X181-Y181*(1000-Z181)/(1000-AA181))*AQ181</f>
        <v>17.184426316125609</v>
      </c>
      <c r="L181">
        <f>IF(BB181&lt;&gt;0,1/(1/BB181-1/T181),0)</f>
        <v>0.32381772099841816</v>
      </c>
      <c r="M181">
        <f>((BE181-AR181/2)*Y181-K181)/(BE181+AR181/2)</f>
        <v>280.9584809624385</v>
      </c>
      <c r="N181">
        <f>AR181*1000</f>
        <v>8.8061134595246493</v>
      </c>
      <c r="O181">
        <f>(AW181-BC181)</f>
        <v>2.7427179019307206</v>
      </c>
      <c r="P181">
        <f>(V181+AV181*J181)</f>
        <v>33.069950103759766</v>
      </c>
      <c r="Q181" s="1">
        <v>2.5</v>
      </c>
      <c r="R181">
        <f>(Q181*AK181+AL181)</f>
        <v>2.1884783655405045</v>
      </c>
      <c r="S181" s="1">
        <v>1</v>
      </c>
      <c r="T181">
        <f>R181*(S181+1)*(S181+1)/(S181*S181+1)</f>
        <v>4.3769567310810089</v>
      </c>
      <c r="U181" s="1">
        <v>33.386371612548828</v>
      </c>
      <c r="V181" s="1">
        <v>33.069950103759766</v>
      </c>
      <c r="W181" s="1">
        <v>33.403152465820312</v>
      </c>
      <c r="X181" s="1">
        <v>399.55682373046875</v>
      </c>
      <c r="Y181" s="1">
        <v>386.69174194335938</v>
      </c>
      <c r="Z181" s="1">
        <v>18.492546081542969</v>
      </c>
      <c r="AA181" s="1">
        <v>23.863578796386719</v>
      </c>
      <c r="AB181" s="1">
        <v>34.9619140625</v>
      </c>
      <c r="AC181" s="1">
        <v>45.116359710693359</v>
      </c>
      <c r="AD181" s="1">
        <v>400.1077880859375</v>
      </c>
      <c r="AE181" s="1">
        <v>1503.23291015625</v>
      </c>
      <c r="AF181" s="1">
        <v>328.38330078125</v>
      </c>
      <c r="AG181" s="1">
        <v>97.608146667480469</v>
      </c>
      <c r="AH181" s="1">
        <v>8.6024179458618164</v>
      </c>
      <c r="AI181" s="1">
        <v>-0.81162643432617188</v>
      </c>
      <c r="AJ181" s="1">
        <v>1</v>
      </c>
      <c r="AK181" s="1">
        <v>-0.21956524252891541</v>
      </c>
      <c r="AL181" s="1">
        <v>2.737391471862793</v>
      </c>
      <c r="AM181" s="1">
        <v>1</v>
      </c>
      <c r="AN181" s="1">
        <v>0</v>
      </c>
      <c r="AO181" s="1">
        <v>0.18999999761581421</v>
      </c>
      <c r="AP181" s="1">
        <v>111115</v>
      </c>
      <c r="AQ181">
        <f>AD181*0.000001/(Q181*0.0001)</f>
        <v>1.6004311523437498</v>
      </c>
      <c r="AR181">
        <f>(AA181-Z181)/(1000-AA181)*AQ181</f>
        <v>8.8061134595246501E-3</v>
      </c>
      <c r="AS181">
        <f>(V181+273.15)</f>
        <v>306.21995010375974</v>
      </c>
      <c r="AT181">
        <f>(U181+273.15)</f>
        <v>306.53637161254881</v>
      </c>
      <c r="AU181">
        <f>(AE181*AM181+AF181*AN181)*AO181</f>
        <v>285.61424934570096</v>
      </c>
      <c r="AV181">
        <f>((AU181+0.00000010773*(AT181^4-AS181^4))-AR181*44100)/(R181*51.4+0.00000043092*AS181^3)</f>
        <v>-0.79138937655479014</v>
      </c>
      <c r="AW181">
        <f>0.61365*EXP(17.502*P181/(240.97+P181))</f>
        <v>5.0719976010994126</v>
      </c>
      <c r="AX181">
        <f>AW181*1000/AG181</f>
        <v>51.962851199071274</v>
      </c>
      <c r="AY181">
        <f>(AX181-AA181)</f>
        <v>28.099272402684555</v>
      </c>
      <c r="AZ181">
        <f>IF(J181,V181,(U181+V181)/2)</f>
        <v>33.228160858154297</v>
      </c>
      <c r="BA181">
        <f>0.61365*EXP(17.502*AZ181/(240.97+AZ181))</f>
        <v>5.1172370133708904</v>
      </c>
      <c r="BB181">
        <f>IF(AY181&lt;&gt;0,(1000-(AX181+AA181)/2)/AY181*AR181,0)</f>
        <v>0.3015112016149526</v>
      </c>
      <c r="BC181">
        <f>AA181*AG181/1000</f>
        <v>2.3292796991686919</v>
      </c>
      <c r="BD181">
        <f>(BA181-BC181)</f>
        <v>2.7879573142021985</v>
      </c>
      <c r="BE181">
        <f>1/(1.6/L181+1.37/T181)</f>
        <v>0.19032921085115889</v>
      </c>
      <c r="BF181">
        <f>M181*AG181*0.001</f>
        <v>27.423836617254217</v>
      </c>
      <c r="BG181">
        <f>M181/Y181</f>
        <v>0.72656964317482597</v>
      </c>
      <c r="BH181">
        <f>(1-AR181*AG181/AW181/L181)*100</f>
        <v>47.665185159318128</v>
      </c>
      <c r="BI181">
        <f>(Y181-K181/(T181/1.35))</f>
        <v>381.39148951864786</v>
      </c>
      <c r="BJ181">
        <f>K181*BH181/100/BI181</f>
        <v>2.1476589927283553E-2</v>
      </c>
    </row>
    <row r="182" spans="1:62">
      <c r="A182" s="1">
        <v>23</v>
      </c>
      <c r="B182" s="1" t="s">
        <v>18</v>
      </c>
      <c r="C182" s="2">
        <v>40724</v>
      </c>
      <c r="D182" s="1" t="s">
        <v>1</v>
      </c>
      <c r="E182" s="1">
        <v>10</v>
      </c>
      <c r="F182" s="1" t="s">
        <v>5</v>
      </c>
      <c r="G182" s="1" t="s">
        <v>19</v>
      </c>
      <c r="H182" s="1">
        <v>0</v>
      </c>
      <c r="I182" s="1">
        <v>8391.5</v>
      </c>
      <c r="J182" s="1">
        <v>0</v>
      </c>
      <c r="K182">
        <f>(X182-Y182*(1000-Z182)/(1000-AA182))*AQ182</f>
        <v>4.4090795008009005</v>
      </c>
      <c r="L182">
        <f>IF(BB182&lt;&gt;0,1/(1/BB182-1/T182),0)</f>
        <v>7.028741128306859E-2</v>
      </c>
      <c r="M182">
        <f>((BE182-AR182/2)*Y182-K182)/(BE182+AR182/2)</f>
        <v>276.82965541117767</v>
      </c>
      <c r="N182">
        <f>AR182*1000</f>
        <v>2.3028101624976949</v>
      </c>
      <c r="O182">
        <f>(AW182-BC182)</f>
        <v>3.1353432893095672</v>
      </c>
      <c r="P182">
        <f>(V182+AV182*J182)</f>
        <v>33.107265472412109</v>
      </c>
      <c r="Q182" s="1">
        <v>3</v>
      </c>
      <c r="R182">
        <f>(Q182*AK182+AL182)</f>
        <v>2.0786957442760468</v>
      </c>
      <c r="S182" s="1">
        <v>1</v>
      </c>
      <c r="T182">
        <f>R182*(S182+1)*(S182+1)/(S182*S182+1)</f>
        <v>4.1573914885520935</v>
      </c>
      <c r="U182" s="1">
        <v>34.166053771972656</v>
      </c>
      <c r="V182" s="1">
        <v>33.107265472412109</v>
      </c>
      <c r="W182" s="1">
        <v>34.138908386230469</v>
      </c>
      <c r="X182" s="1">
        <v>400.544921875</v>
      </c>
      <c r="Y182" s="1">
        <v>396.55450439453125</v>
      </c>
      <c r="Z182" s="1">
        <v>18.255104064941406</v>
      </c>
      <c r="AA182" s="1">
        <v>19.947216033935547</v>
      </c>
      <c r="AB182" s="1">
        <v>33.046623229980469</v>
      </c>
      <c r="AC182" s="1">
        <v>36.109798431396484</v>
      </c>
      <c r="AD182" s="1">
        <v>400.12875366210938</v>
      </c>
      <c r="AE182" s="1">
        <v>8.6093606948852539</v>
      </c>
      <c r="AF182" s="1">
        <v>40.611438751220703</v>
      </c>
      <c r="AG182" s="1">
        <v>97.622291564941406</v>
      </c>
      <c r="AH182" s="1">
        <v>8.6024179458618164</v>
      </c>
      <c r="AI182" s="1">
        <v>-0.81162643432617188</v>
      </c>
      <c r="AJ182" s="1">
        <v>1</v>
      </c>
      <c r="AK182" s="1">
        <v>-0.21956524252891541</v>
      </c>
      <c r="AL182" s="1">
        <v>2.737391471862793</v>
      </c>
      <c r="AM182" s="1">
        <v>1</v>
      </c>
      <c r="AN182" s="1">
        <v>0</v>
      </c>
      <c r="AO182" s="1">
        <v>0.18999999761581421</v>
      </c>
      <c r="AP182" s="1">
        <v>111115</v>
      </c>
      <c r="AQ182">
        <f>AD182*0.000001/(Q182*0.0001)</f>
        <v>1.3337625122070311</v>
      </c>
      <c r="AR182">
        <f>(AA182-Z182)/(1000-AA182)*AQ182</f>
        <v>2.3028101624976947E-3</v>
      </c>
      <c r="AS182">
        <f>(V182+273.15)</f>
        <v>306.25726547241209</v>
      </c>
      <c r="AT182">
        <f>(U182+273.15)</f>
        <v>307.31605377197263</v>
      </c>
      <c r="AU182">
        <f>(AE182*AM182+AF182*AN182)*AO182</f>
        <v>1.6357785115018828</v>
      </c>
      <c r="AV182">
        <f>((AU182+0.00000010773*(AT182^4-AS182^4))-AR182*44100)/(R182*51.4+0.00000043092*AS182^3)</f>
        <v>-0.72757858689203581</v>
      </c>
      <c r="AW182">
        <f>0.61365*EXP(17.502*P182/(240.97+P182))</f>
        <v>5.0826362288832971</v>
      </c>
      <c r="AX182">
        <f>AW182*1000/AG182</f>
        <v>52.064299530421984</v>
      </c>
      <c r="AY182">
        <f>(AX182-AA182)</f>
        <v>32.117083496486437</v>
      </c>
      <c r="AZ182">
        <f>IF(J182,V182,(U182+V182)/2)</f>
        <v>33.636659622192383</v>
      </c>
      <c r="BA182">
        <f>0.61365*EXP(17.502*AZ182/(240.97+AZ182))</f>
        <v>5.2356717906872525</v>
      </c>
      <c r="BB182">
        <f>IF(AY182&lt;&gt;0,(1000-(AX182+AA182)/2)/AY182*AR182,0)</f>
        <v>6.9118845670134293E-2</v>
      </c>
      <c r="BC182">
        <f>AA182*AG182/1000</f>
        <v>1.9472929395737302</v>
      </c>
      <c r="BD182">
        <f>(BA182-BC182)</f>
        <v>3.2883788511135226</v>
      </c>
      <c r="BE182">
        <f>1/(1.6/L182+1.37/T182)</f>
        <v>4.3302768707225658E-2</v>
      </c>
      <c r="BF182">
        <f>M182*AG182*0.001</f>
        <v>27.024745334372245</v>
      </c>
      <c r="BG182">
        <f>M182/Y182</f>
        <v>0.69808728016807597</v>
      </c>
      <c r="BH182">
        <f>(1-AR182*AG182/AW182/L182)*100</f>
        <v>37.07248827918901</v>
      </c>
      <c r="BI182">
        <f>(Y182-K182/(T182/1.35))</f>
        <v>395.12277554665354</v>
      </c>
      <c r="BJ182">
        <f>K182*BH182/100/BI182</f>
        <v>4.1368293156301278E-3</v>
      </c>
    </row>
    <row r="183" spans="1:62">
      <c r="A183" s="1">
        <v>6</v>
      </c>
      <c r="B183" s="1" t="s">
        <v>22</v>
      </c>
      <c r="C183" s="2">
        <v>40724</v>
      </c>
      <c r="D183" s="1" t="s">
        <v>1</v>
      </c>
      <c r="E183" s="1">
        <v>43</v>
      </c>
      <c r="F183" s="1" t="s">
        <v>2</v>
      </c>
      <c r="G183" s="1" t="s">
        <v>19</v>
      </c>
      <c r="H183" s="1">
        <v>0</v>
      </c>
      <c r="I183" s="1">
        <v>3482.5</v>
      </c>
      <c r="J183" s="1">
        <v>0</v>
      </c>
      <c r="K183">
        <f>(X183-Y183*(1000-Z183)/(1000-AA183))*AQ183</f>
        <v>15.736205124165597</v>
      </c>
      <c r="L183">
        <f>IF(BB183&lt;&gt;0,1/(1/BB183-1/T183),0)</f>
        <v>0.41995305468827226</v>
      </c>
      <c r="M183">
        <f>((BE183-AR183/2)*Y183-K183)/(BE183+AR183/2)</f>
        <v>309.57309507035916</v>
      </c>
      <c r="N183">
        <f>AR183*1000</f>
        <v>12.46341896759893</v>
      </c>
      <c r="O183">
        <f>(AW183-BC183)</f>
        <v>3.0279092001743875</v>
      </c>
      <c r="P183">
        <f>(V183+AV183*J183)</f>
        <v>33.776180267333984</v>
      </c>
      <c r="Q183" s="1">
        <v>1.5</v>
      </c>
      <c r="R183">
        <f>(Q183*AK183+AL183)</f>
        <v>2.4080436080694199</v>
      </c>
      <c r="S183" s="1">
        <v>1</v>
      </c>
      <c r="T183">
        <f>R183*(S183+1)*(S183+1)/(S183*S183+1)</f>
        <v>4.8160872161388397</v>
      </c>
      <c r="U183" s="1">
        <v>33.347812652587891</v>
      </c>
      <c r="V183" s="1">
        <v>33.776180267333984</v>
      </c>
      <c r="W183" s="1">
        <v>33.339298248291016</v>
      </c>
      <c r="X183" s="1">
        <v>399.63265991210938</v>
      </c>
      <c r="Y183" s="1">
        <v>391.90188598632812</v>
      </c>
      <c r="Z183" s="1">
        <v>18.474454879760742</v>
      </c>
      <c r="AA183" s="1">
        <v>23.039394378662109</v>
      </c>
      <c r="AB183" s="1">
        <v>35.002071380615234</v>
      </c>
      <c r="AC183" s="1">
        <v>43.650894165039062</v>
      </c>
      <c r="AD183" s="1">
        <v>400.10177612304688</v>
      </c>
      <c r="AE183" s="1">
        <v>1514.044921875</v>
      </c>
      <c r="AF183" s="1">
        <v>1363.972412109375</v>
      </c>
      <c r="AG183" s="1">
        <v>97.604820251464844</v>
      </c>
      <c r="AH183" s="1">
        <v>8.6024179458618164</v>
      </c>
      <c r="AI183" s="1">
        <v>-0.81162643432617188</v>
      </c>
      <c r="AJ183" s="1">
        <v>0</v>
      </c>
      <c r="AK183" s="1">
        <v>-0.21956524252891541</v>
      </c>
      <c r="AL183" s="1">
        <v>2.737391471862793</v>
      </c>
      <c r="AM183" s="1">
        <v>1</v>
      </c>
      <c r="AN183" s="1">
        <v>0</v>
      </c>
      <c r="AO183" s="1">
        <v>0.18999999761581421</v>
      </c>
      <c r="AP183" s="1">
        <v>111115</v>
      </c>
      <c r="AQ183">
        <f>AD183*0.000001/(Q183*0.0001)</f>
        <v>2.6673451741536454</v>
      </c>
      <c r="AR183">
        <f>(AA183-Z183)/(1000-AA183)*AQ183</f>
        <v>1.246341896759893E-2</v>
      </c>
      <c r="AS183">
        <f>(V183+273.15)</f>
        <v>306.92618026733396</v>
      </c>
      <c r="AT183">
        <f>(U183+273.15)</f>
        <v>306.49781265258787</v>
      </c>
      <c r="AU183">
        <f>(AE183*AM183+AF183*AN183)*AO183</f>
        <v>287.66853154648561</v>
      </c>
      <c r="AV183">
        <f>((AU183+0.00000010773*(AT183^4-AS183^4))-AR183*44100)/(R183*51.4+0.00000043092*AS183^3)</f>
        <v>-1.9620395792847956</v>
      </c>
      <c r="AW183">
        <f>0.61365*EXP(17.502*P183/(240.97+P183))</f>
        <v>5.2766651472063124</v>
      </c>
      <c r="AX183">
        <f>AW183*1000/AG183</f>
        <v>54.061522101180451</v>
      </c>
      <c r="AY183">
        <f>(AX183-AA183)</f>
        <v>31.022127722518341</v>
      </c>
      <c r="AZ183">
        <f>IF(J183,V183,(U183+V183)/2)</f>
        <v>33.561996459960938</v>
      </c>
      <c r="BA183">
        <f>0.61365*EXP(17.502*AZ183/(240.97+AZ183))</f>
        <v>5.2138485756050388</v>
      </c>
      <c r="BB183">
        <f>IF(AY183&lt;&gt;0,(1000-(AX183+AA183)/2)/AY183*AR183,0)</f>
        <v>0.38627100508208156</v>
      </c>
      <c r="BC183">
        <f>AA183*AG183/1000</f>
        <v>2.2487559470319249</v>
      </c>
      <c r="BD183">
        <f>(BA183-BC183)</f>
        <v>2.9650926285731138</v>
      </c>
      <c r="BE183">
        <f>1/(1.6/L183+1.37/T183)</f>
        <v>0.2442352571020743</v>
      </c>
      <c r="BF183">
        <f>M183*AG183*0.001</f>
        <v>30.215826299032045</v>
      </c>
      <c r="BG183">
        <f>M183/Y183</f>
        <v>0.78992499434197394</v>
      </c>
      <c r="BH183">
        <f>(1-AR183*AG183/AW183/L183)*100</f>
        <v>45.103054499262107</v>
      </c>
      <c r="BI183">
        <f>(Y183-K183/(T183/1.35))</f>
        <v>387.49086185735581</v>
      </c>
      <c r="BJ183">
        <f>K183*BH183/100/BI183</f>
        <v>1.8316584652468115E-2</v>
      </c>
    </row>
    <row r="184" spans="1:62">
      <c r="A184" s="1">
        <v>7</v>
      </c>
      <c r="B184" s="1" t="s">
        <v>23</v>
      </c>
      <c r="C184" s="2">
        <v>40724</v>
      </c>
      <c r="D184" s="1" t="s">
        <v>1</v>
      </c>
      <c r="E184" s="1">
        <v>43</v>
      </c>
      <c r="F184" s="1" t="s">
        <v>5</v>
      </c>
      <c r="G184" s="1" t="s">
        <v>19</v>
      </c>
      <c r="H184" s="1">
        <v>0</v>
      </c>
      <c r="I184" s="1">
        <v>3672.5</v>
      </c>
      <c r="J184" s="1">
        <v>0</v>
      </c>
      <c r="K184">
        <f>(X184-Y184*(1000-Z184)/(1000-AA184))*AQ184</f>
        <v>-2.9463047442759325</v>
      </c>
      <c r="L184">
        <f>IF(BB184&lt;&gt;0,1/(1/BB184-1/T184),0)</f>
        <v>0.48432739509641626</v>
      </c>
      <c r="M184">
        <f>((BE184-AR184/2)*Y184-K184)/(BE184+AR184/2)</f>
        <v>394.63904986476933</v>
      </c>
      <c r="N184">
        <f>AR184*1000</f>
        <v>10.591352490380249</v>
      </c>
      <c r="O184">
        <f>(AW184-BC184)</f>
        <v>2.275969360155035</v>
      </c>
      <c r="P184">
        <f>(V184+AV184*J184)</f>
        <v>31.278984069824219</v>
      </c>
      <c r="Q184" s="1">
        <v>2</v>
      </c>
      <c r="R184">
        <f>(Q184*AK184+AL184)</f>
        <v>2.2982609868049622</v>
      </c>
      <c r="S184" s="1">
        <v>1</v>
      </c>
      <c r="T184">
        <f>R184*(S184+1)*(S184+1)/(S184*S184+1)</f>
        <v>4.5965219736099243</v>
      </c>
      <c r="U184" s="1">
        <v>33.484508514404297</v>
      </c>
      <c r="V184" s="1">
        <v>31.278984069824219</v>
      </c>
      <c r="W184" s="1">
        <v>33.511035919189453</v>
      </c>
      <c r="X184" s="1">
        <v>399.80841064453125</v>
      </c>
      <c r="Y184" s="1">
        <v>399.1678466796875</v>
      </c>
      <c r="Z184" s="1">
        <v>18.474536895751953</v>
      </c>
      <c r="AA184" s="1">
        <v>23.643814086914062</v>
      </c>
      <c r="AB184" s="1">
        <v>34.734024047851562</v>
      </c>
      <c r="AC184" s="1">
        <v>44.452796936035156</v>
      </c>
      <c r="AD184" s="1">
        <v>400.09201049804688</v>
      </c>
      <c r="AE184" s="1">
        <v>57.914402008056641</v>
      </c>
      <c r="AF184" s="1">
        <v>74.807121276855469</v>
      </c>
      <c r="AG184" s="1">
        <v>97.601448059082031</v>
      </c>
      <c r="AH184" s="1">
        <v>8.6024179458618164</v>
      </c>
      <c r="AI184" s="1">
        <v>-0.81162643432617188</v>
      </c>
      <c r="AJ184" s="1">
        <v>1</v>
      </c>
      <c r="AK184" s="1">
        <v>-0.21956524252891541</v>
      </c>
      <c r="AL184" s="1">
        <v>2.737391471862793</v>
      </c>
      <c r="AM184" s="1">
        <v>1</v>
      </c>
      <c r="AN184" s="1">
        <v>0</v>
      </c>
      <c r="AO184" s="1">
        <v>0.18999999761581421</v>
      </c>
      <c r="AP184" s="1">
        <v>111115</v>
      </c>
      <c r="AQ184">
        <f>AD184*0.000001/(Q184*0.0001)</f>
        <v>2.0004600524902343</v>
      </c>
      <c r="AR184">
        <f>(AA184-Z184)/(1000-AA184)*AQ184</f>
        <v>1.0591352490380249E-2</v>
      </c>
      <c r="AS184">
        <f>(V184+273.15)</f>
        <v>304.4289840698242</v>
      </c>
      <c r="AT184">
        <f>(U184+273.15)</f>
        <v>306.63450851440427</v>
      </c>
      <c r="AU184">
        <f>(AE184*AM184+AF184*AN184)*AO184</f>
        <v>11.003736243452067</v>
      </c>
      <c r="AV184">
        <f>((AU184+0.00000010773*(AT184^4-AS184^4))-AR184*44100)/(R184*51.4+0.00000043092*AS184^3)</f>
        <v>-3.292448005062719</v>
      </c>
      <c r="AW184">
        <f>0.61365*EXP(17.502*P184/(240.97+P184))</f>
        <v>4.5836398526775701</v>
      </c>
      <c r="AX184">
        <f>AW184*1000/AG184</f>
        <v>46.962826308713275</v>
      </c>
      <c r="AY184">
        <f>(AX184-AA184)</f>
        <v>23.319012221799213</v>
      </c>
      <c r="AZ184">
        <f>IF(J184,V184,(U184+V184)/2)</f>
        <v>32.381746292114258</v>
      </c>
      <c r="BA184">
        <f>0.61365*EXP(17.502*AZ184/(240.97+AZ184))</f>
        <v>4.879234227716152</v>
      </c>
      <c r="BB184">
        <f>IF(AY184&lt;&gt;0,(1000-(AX184+AA184)/2)/AY184*AR184,0)</f>
        <v>0.43815932188297907</v>
      </c>
      <c r="BC184">
        <f>AA184*AG184/1000</f>
        <v>2.3076704925225351</v>
      </c>
      <c r="BD184">
        <f>(BA184-BC184)</f>
        <v>2.5715637351936169</v>
      </c>
      <c r="BE184">
        <f>1/(1.6/L184+1.37/T184)</f>
        <v>0.27765422747174995</v>
      </c>
      <c r="BF184">
        <f>M184*AG184*0.001</f>
        <v>38.517342727461767</v>
      </c>
      <c r="BG184">
        <f>M184/Y184</f>
        <v>0.98865440477586286</v>
      </c>
      <c r="BH184">
        <f>(1-AR184*AG184/AW184/L184)*100</f>
        <v>53.435155013355249</v>
      </c>
      <c r="BI184">
        <f>(Y184-K184/(T184/1.35))</f>
        <v>400.03317734222077</v>
      </c>
      <c r="BJ184">
        <f>K184*BH184/100/BI184</f>
        <v>-3.9355798379764068E-3</v>
      </c>
    </row>
    <row r="185" spans="1:62">
      <c r="A185" s="1">
        <v>22</v>
      </c>
      <c r="B185" s="1" t="s">
        <v>24</v>
      </c>
      <c r="C185" s="2">
        <v>40724</v>
      </c>
      <c r="D185" s="1" t="s">
        <v>1</v>
      </c>
      <c r="E185" s="1">
        <v>10</v>
      </c>
      <c r="F185" s="1" t="s">
        <v>2</v>
      </c>
      <c r="G185" s="1" t="s">
        <v>19</v>
      </c>
      <c r="H185" s="1">
        <v>0</v>
      </c>
      <c r="I185" s="1">
        <v>8247.5</v>
      </c>
      <c r="J185" s="1">
        <v>0</v>
      </c>
      <c r="K185">
        <f>(X185-Y185*(1000-Z185)/(1000-AA185))*AQ185</f>
        <v>10.816592149556788</v>
      </c>
      <c r="L185">
        <f>IF(BB185&lt;&gt;0,1/(1/BB185-1/T185),0)</f>
        <v>0.62390243108464383</v>
      </c>
      <c r="M185">
        <f>((BE185-AR185/2)*Y185-K185)/(BE185+AR185/2)</f>
        <v>344.35926567179155</v>
      </c>
      <c r="N185">
        <f>AR185*1000</f>
        <v>14.216670274996334</v>
      </c>
      <c r="O185">
        <f>(AW185-BC185)</f>
        <v>2.4411349232976018</v>
      </c>
      <c r="P185">
        <f>(V185+AV185*J185)</f>
        <v>33.089939117431641</v>
      </c>
      <c r="Q185" s="1">
        <v>2.5</v>
      </c>
      <c r="R185">
        <f>(Q185*AK185+AL185)</f>
        <v>2.1884783655405045</v>
      </c>
      <c r="S185" s="1">
        <v>1</v>
      </c>
      <c r="T185">
        <f>R185*(S185+1)*(S185+1)/(S185*S185+1)</f>
        <v>4.3769567310810089</v>
      </c>
      <c r="U185" s="1">
        <v>33.841144561767578</v>
      </c>
      <c r="V185" s="1">
        <v>33.089939117431641</v>
      </c>
      <c r="W185" s="1">
        <v>33.788490295410156</v>
      </c>
      <c r="X185" s="1">
        <v>400.74221801757812</v>
      </c>
      <c r="Y185" s="1">
        <v>390.51541137695312</v>
      </c>
      <c r="Z185" s="1">
        <v>18.365434646606445</v>
      </c>
      <c r="AA185" s="1">
        <v>27.007955551147461</v>
      </c>
      <c r="AB185" s="1">
        <v>33.854118347167969</v>
      </c>
      <c r="AC185" s="1">
        <v>49.785404205322266</v>
      </c>
      <c r="AD185" s="1">
        <v>400.13519287109375</v>
      </c>
      <c r="AE185" s="1">
        <v>1798.93994140625</v>
      </c>
      <c r="AF185" s="1">
        <v>1921.15283203125</v>
      </c>
      <c r="AG185" s="1">
        <v>97.621574401855469</v>
      </c>
      <c r="AH185" s="1">
        <v>8.6024179458618164</v>
      </c>
      <c r="AI185" s="1">
        <v>-0.81162643432617188</v>
      </c>
      <c r="AJ185" s="1">
        <v>1</v>
      </c>
      <c r="AK185" s="1">
        <v>-0.21956524252891541</v>
      </c>
      <c r="AL185" s="1">
        <v>2.737391471862793</v>
      </c>
      <c r="AM185" s="1">
        <v>1</v>
      </c>
      <c r="AN185" s="1">
        <v>0</v>
      </c>
      <c r="AO185" s="1">
        <v>0.18999999761581421</v>
      </c>
      <c r="AP185" s="1">
        <v>111115</v>
      </c>
      <c r="AQ185">
        <f>AD185*0.000001/(Q185*0.0001)</f>
        <v>1.6005407714843749</v>
      </c>
      <c r="AR185">
        <f>(AA185-Z185)/(1000-AA185)*AQ185</f>
        <v>1.4216670274996334E-2</v>
      </c>
      <c r="AS185">
        <f>(V185+273.15)</f>
        <v>306.23993911743162</v>
      </c>
      <c r="AT185">
        <f>(U185+273.15)</f>
        <v>306.99114456176756</v>
      </c>
      <c r="AU185">
        <f>(AE185*AM185+AF185*AN185)*AO185</f>
        <v>341.79858457818045</v>
      </c>
      <c r="AV185">
        <f>((AU185+0.00000010773*(AT185^4-AS185^4))-AR185*44100)/(R185*51.4+0.00000043092*AS185^3)</f>
        <v>-2.2090090420607189</v>
      </c>
      <c r="AW185">
        <f>0.61365*EXP(17.502*P185/(240.97+P185))</f>
        <v>5.0776940655759493</v>
      </c>
      <c r="AX185">
        <f>AW185*1000/AG185</f>
        <v>52.014056285077068</v>
      </c>
      <c r="AY185">
        <f>(AX185-AA185)</f>
        <v>25.006100733929607</v>
      </c>
      <c r="AZ185">
        <f>IF(J185,V185,(U185+V185)/2)</f>
        <v>33.465541839599609</v>
      </c>
      <c r="BA185">
        <f>0.61365*EXP(17.502*AZ185/(240.97+AZ185))</f>
        <v>5.1857731169635271</v>
      </c>
      <c r="BB185">
        <f>IF(AY185&lt;&gt;0,(1000-(AX185+AA185)/2)/AY185*AR185,0)</f>
        <v>0.54606495738447269</v>
      </c>
      <c r="BC185">
        <f>AA185*AG185/1000</f>
        <v>2.6365591422783474</v>
      </c>
      <c r="BD185">
        <f>(BA185-BC185)</f>
        <v>2.5492139746851796</v>
      </c>
      <c r="BE185">
        <f>1/(1.6/L185+1.37/T185)</f>
        <v>0.34752311730149954</v>
      </c>
      <c r="BF185">
        <f>M185*AG185*0.001</f>
        <v>33.616893674747111</v>
      </c>
      <c r="BG185">
        <f>M185/Y185</f>
        <v>0.88180710834838627</v>
      </c>
      <c r="BH185">
        <f>(1-AR185*AG185/AW185/L185)*100</f>
        <v>56.191287500323838</v>
      </c>
      <c r="BI185">
        <f>(Y185-K185/(T185/1.35))</f>
        <v>387.17921220957061</v>
      </c>
      <c r="BJ185">
        <f>K185*BH185/100/BI185</f>
        <v>1.5698111367624383E-2</v>
      </c>
    </row>
    <row r="186" spans="1:62">
      <c r="A186" s="1">
        <v>2</v>
      </c>
      <c r="B186" s="1" t="s">
        <v>30</v>
      </c>
      <c r="C186" s="2">
        <v>40724</v>
      </c>
      <c r="D186" s="1" t="s">
        <v>1</v>
      </c>
      <c r="E186" s="1">
        <v>43</v>
      </c>
      <c r="F186" s="1" t="s">
        <v>2</v>
      </c>
      <c r="G186" s="1" t="s">
        <v>31</v>
      </c>
      <c r="H186" s="1">
        <v>0</v>
      </c>
      <c r="I186" s="1">
        <v>2711</v>
      </c>
      <c r="J186" s="1">
        <v>0</v>
      </c>
      <c r="K186">
        <f>(X186-Y186*(1000-Z186)/(1000-AA186))*AQ186</f>
        <v>12.413719380020398</v>
      </c>
      <c r="L186">
        <f>IF(BB186&lt;&gt;0,1/(1/BB186-1/T186),0)</f>
        <v>0.53508432826681851</v>
      </c>
      <c r="M186">
        <f>((BE186-AR186/2)*Y186-K186)/(BE186+AR186/2)</f>
        <v>327.16851900319546</v>
      </c>
      <c r="N186">
        <f>AR186*1000</f>
        <v>10.324824745257814</v>
      </c>
      <c r="O186">
        <f>(AW186-BC186)</f>
        <v>2.0837429737048083</v>
      </c>
      <c r="P186">
        <f>(V186+AV186*J186)</f>
        <v>32.759677886962891</v>
      </c>
      <c r="Q186" s="1">
        <v>4.5</v>
      </c>
      <c r="R186">
        <f>(Q186*AK186+AL186)</f>
        <v>1.7493478804826736</v>
      </c>
      <c r="S186" s="1">
        <v>1</v>
      </c>
      <c r="T186">
        <f>R186*(S186+1)*(S186+1)/(S186*S186+1)</f>
        <v>3.4986957609653473</v>
      </c>
      <c r="U186" s="1">
        <v>33.368080139160156</v>
      </c>
      <c r="V186" s="1">
        <v>32.759677886962891</v>
      </c>
      <c r="W186" s="1">
        <v>33.394180297851562</v>
      </c>
      <c r="X186" s="1">
        <v>399.91326904296875</v>
      </c>
      <c r="Y186" s="1">
        <v>381.52102661132812</v>
      </c>
      <c r="Z186" s="1">
        <v>18.449039459228516</v>
      </c>
      <c r="AA186" s="1">
        <v>29.716405868530273</v>
      </c>
      <c r="AB186" s="1">
        <v>34.915187835693359</v>
      </c>
      <c r="AC186" s="1">
        <v>56.238914489746094</v>
      </c>
      <c r="AD186" s="1">
        <v>400.10269165039062</v>
      </c>
      <c r="AE186" s="1">
        <v>1337.32080078125</v>
      </c>
      <c r="AF186" s="1">
        <v>1671.74609375</v>
      </c>
      <c r="AG186" s="1">
        <v>97.60748291015625</v>
      </c>
      <c r="AH186" s="1">
        <v>8.6024179458618164</v>
      </c>
      <c r="AI186" s="1">
        <v>-0.81162643432617188</v>
      </c>
      <c r="AJ186" s="1">
        <v>1</v>
      </c>
      <c r="AK186" s="1">
        <v>-0.21956524252891541</v>
      </c>
      <c r="AL186" s="1">
        <v>2.737391471862793</v>
      </c>
      <c r="AM186" s="1">
        <v>1</v>
      </c>
      <c r="AN186" s="1">
        <v>0</v>
      </c>
      <c r="AO186" s="1">
        <v>0.18999999761581421</v>
      </c>
      <c r="AP186" s="1">
        <v>111115</v>
      </c>
      <c r="AQ186">
        <f>AD186*0.000001/(Q186*0.0001)</f>
        <v>0.88911709255642346</v>
      </c>
      <c r="AR186">
        <f>(AA186-Z186)/(1000-AA186)*AQ186</f>
        <v>1.0324824745257814E-2</v>
      </c>
      <c r="AS186">
        <f>(V186+273.15)</f>
        <v>305.90967788696287</v>
      </c>
      <c r="AT186">
        <f>(U186+273.15)</f>
        <v>306.51808013916013</v>
      </c>
      <c r="AU186">
        <f>(AE186*AM186+AF186*AN186)*AO186</f>
        <v>254.09094896001625</v>
      </c>
      <c r="AV186">
        <f>((AU186+0.00000010773*(AT186^4-AS186^4))-AR186*44100)/(R186*51.4+0.00000043092*AS186^3)</f>
        <v>-1.894389381657162</v>
      </c>
      <c r="AW186">
        <f>0.61365*EXP(17.502*P186/(240.97+P186))</f>
        <v>4.9842865516686441</v>
      </c>
      <c r="AX186">
        <f>AW186*1000/AG186</f>
        <v>51.06459467105077</v>
      </c>
      <c r="AY186">
        <f>(AX186-AA186)</f>
        <v>21.348188802520497</v>
      </c>
      <c r="AZ186">
        <f>IF(J186,V186,(U186+V186)/2)</f>
        <v>33.063879013061523</v>
      </c>
      <c r="BA186">
        <f>0.61365*EXP(17.502*AZ186/(240.97+AZ186))</f>
        <v>5.0702685642708527</v>
      </c>
      <c r="BB186">
        <f>IF(AY186&lt;&gt;0,(1000-(AX186+AA186)/2)/AY186*AR186,0)</f>
        <v>0.46410494118494788</v>
      </c>
      <c r="BC186">
        <f>AA186*AG186/1000</f>
        <v>2.9005435779638358</v>
      </c>
      <c r="BD186">
        <f>(BA186-BC186)</f>
        <v>2.1697249863070169</v>
      </c>
      <c r="BE186">
        <f>1/(1.6/L186+1.37/T186)</f>
        <v>0.29570424191889005</v>
      </c>
      <c r="BF186">
        <f>M186*AG186*0.001</f>
        <v>31.934095627345531</v>
      </c>
      <c r="BG186">
        <f>M186/Y186</f>
        <v>0.85753732083683054</v>
      </c>
      <c r="BH186">
        <f>(1-AR186*AG186/AW186/L186)*100</f>
        <v>62.213160563151945</v>
      </c>
      <c r="BI186">
        <f>(Y186-K186/(T186/1.35))</f>
        <v>376.73109278798717</v>
      </c>
      <c r="BJ186">
        <f>K186*BH186/100/BI186</f>
        <v>2.0499946294842863E-2</v>
      </c>
    </row>
    <row r="187" spans="1:62">
      <c r="A187" s="1">
        <v>3</v>
      </c>
      <c r="B187" s="1" t="s">
        <v>32</v>
      </c>
      <c r="C187" s="2">
        <v>40724</v>
      </c>
      <c r="D187" s="1" t="s">
        <v>1</v>
      </c>
      <c r="E187" s="1">
        <v>43</v>
      </c>
      <c r="F187" s="1" t="s">
        <v>5</v>
      </c>
      <c r="G187" s="1" t="s">
        <v>31</v>
      </c>
      <c r="H187" s="1">
        <v>0</v>
      </c>
      <c r="I187" s="1">
        <v>2791.5</v>
      </c>
      <c r="J187" s="1">
        <v>0</v>
      </c>
      <c r="K187">
        <f>(X187-Y187*(1000-Z187)/(1000-AA187))*AQ187</f>
        <v>-1.6181673547675597</v>
      </c>
      <c r="L187">
        <f>IF(BB187&lt;&gt;0,1/(1/BB187-1/T187),0)</f>
        <v>6.4678542282597395E-2</v>
      </c>
      <c r="M187">
        <f>((BE187-AR187/2)*Y187-K187)/(BE187+AR187/2)</f>
        <v>425.02664771609022</v>
      </c>
      <c r="N187">
        <f>AR187*1000</f>
        <v>1.6203869212603166</v>
      </c>
      <c r="O187">
        <f>(AW187-BC187)</f>
        <v>2.4145953866642262</v>
      </c>
      <c r="P187">
        <f>(V187+AV187*J187)</f>
        <v>30.688205718994141</v>
      </c>
      <c r="Q187" s="1">
        <v>5.5</v>
      </c>
      <c r="R187">
        <f>(Q187*AK187+AL187)</f>
        <v>1.5297826379537582</v>
      </c>
      <c r="S187" s="1">
        <v>1</v>
      </c>
      <c r="T187">
        <f>R187*(S187+1)*(S187+1)/(S187*S187+1)</f>
        <v>3.0595652759075165</v>
      </c>
      <c r="U187" s="1">
        <v>33.287723541259766</v>
      </c>
      <c r="V187" s="1">
        <v>30.688205718994141</v>
      </c>
      <c r="W187" s="1">
        <v>33.384342193603516</v>
      </c>
      <c r="X187" s="1">
        <v>399.79913330078125</v>
      </c>
      <c r="Y187" s="1">
        <v>401.130126953125</v>
      </c>
      <c r="Z187" s="1">
        <v>18.484550476074219</v>
      </c>
      <c r="AA187" s="1">
        <v>20.666118621826172</v>
      </c>
      <c r="AB187" s="1">
        <v>35.140865325927734</v>
      </c>
      <c r="AC187" s="1">
        <v>39.288230895996094</v>
      </c>
      <c r="AD187" s="1">
        <v>400.07684326171875</v>
      </c>
      <c r="AE187" s="1">
        <v>12.996228218078613</v>
      </c>
      <c r="AF187" s="1">
        <v>27.549095153808594</v>
      </c>
      <c r="AG187" s="1">
        <v>97.608993530273438</v>
      </c>
      <c r="AH187" s="1">
        <v>8.6024179458618164</v>
      </c>
      <c r="AI187" s="1">
        <v>-0.81162643432617188</v>
      </c>
      <c r="AJ187" s="1">
        <v>1</v>
      </c>
      <c r="AK187" s="1">
        <v>-0.21956524252891541</v>
      </c>
      <c r="AL187" s="1">
        <v>2.737391471862793</v>
      </c>
      <c r="AM187" s="1">
        <v>1</v>
      </c>
      <c r="AN187" s="1">
        <v>0</v>
      </c>
      <c r="AO187" s="1">
        <v>0.18999999761581421</v>
      </c>
      <c r="AP187" s="1">
        <v>111115</v>
      </c>
      <c r="AQ187">
        <f>AD187*0.000001/(Q187*0.0001)</f>
        <v>0.72741244229403401</v>
      </c>
      <c r="AR187">
        <f>(AA187-Z187)/(1000-AA187)*AQ187</f>
        <v>1.6203869212603166E-3</v>
      </c>
      <c r="AS187">
        <f>(V187+273.15)</f>
        <v>303.83820571899412</v>
      </c>
      <c r="AT187">
        <f>(U187+273.15)</f>
        <v>306.43772354125974</v>
      </c>
      <c r="AU187">
        <f>(AE187*AM187+AF187*AN187)*AO187</f>
        <v>2.4692833304495139</v>
      </c>
      <c r="AV187">
        <f>((AU187+0.00000010773*(AT187^4-AS187^4))-AR187*44100)/(R187*51.4+0.00000043092*AS187^3)</f>
        <v>-0.40965956839825768</v>
      </c>
      <c r="AW187">
        <f>0.61365*EXP(17.502*P187/(240.97+P187))</f>
        <v>4.4317944255179205</v>
      </c>
      <c r="AX187">
        <f>AW187*1000/AG187</f>
        <v>45.40354597697393</v>
      </c>
      <c r="AY187">
        <f>(AX187-AA187)</f>
        <v>24.737427355147759</v>
      </c>
      <c r="AZ187">
        <f>IF(J187,V187,(U187+V187)/2)</f>
        <v>31.987964630126953</v>
      </c>
      <c r="BA187">
        <f>0.61365*EXP(17.502*AZ187/(240.97+AZ187))</f>
        <v>4.7718313635502128</v>
      </c>
      <c r="BB187">
        <f>IF(AY187&lt;&gt;0,(1000-(AX187+AA187)/2)/AY187*AR187,0)</f>
        <v>6.3339557851406256E-2</v>
      </c>
      <c r="BC187">
        <f>AA187*AG187/1000</f>
        <v>2.0171990388536942</v>
      </c>
      <c r="BD187">
        <f>(BA187-BC187)</f>
        <v>2.7546323246965185</v>
      </c>
      <c r="BE187">
        <f>1/(1.6/L187+1.37/T187)</f>
        <v>3.9705384222532426E-2</v>
      </c>
      <c r="BF187">
        <f>M187*AG187*0.001</f>
        <v>41.486423307113654</v>
      </c>
      <c r="BG187">
        <f>M187/Y187</f>
        <v>1.0595729893051831</v>
      </c>
      <c r="BH187">
        <f>(1-AR187*AG187/AW187/L187)*100</f>
        <v>44.821646938694279</v>
      </c>
      <c r="BI187">
        <f>(Y187-K187/(T187/1.35))</f>
        <v>401.84412575097326</v>
      </c>
      <c r="BJ187">
        <f>K187*BH187/100/BI187</f>
        <v>-1.8049019810248337E-3</v>
      </c>
    </row>
    <row r="188" spans="1:62">
      <c r="A188" s="1">
        <v>8</v>
      </c>
      <c r="B188" s="1" t="s">
        <v>33</v>
      </c>
      <c r="C188" s="2">
        <v>40724</v>
      </c>
      <c r="D188" s="1" t="s">
        <v>1</v>
      </c>
      <c r="E188" s="1">
        <v>37</v>
      </c>
      <c r="F188" s="1" t="s">
        <v>2</v>
      </c>
      <c r="G188" s="1" t="s">
        <v>31</v>
      </c>
      <c r="H188" s="1">
        <v>0</v>
      </c>
      <c r="I188" s="1">
        <v>4411</v>
      </c>
      <c r="J188" s="1">
        <v>0</v>
      </c>
      <c r="K188">
        <f>(X188-Y188*(1000-Z188)/(1000-AA188))*AQ188</f>
        <v>12.334406282698163</v>
      </c>
      <c r="L188">
        <f>IF(BB188&lt;&gt;0,1/(1/BB188-1/T188),0)</f>
        <v>0.6294910760903083</v>
      </c>
      <c r="M188">
        <f>((BE188-AR188/2)*Y188-K188)/(BE188+AR188/2)</f>
        <v>332.51994734949881</v>
      </c>
      <c r="N188">
        <f>AR188*1000</f>
        <v>9.9509054292183254</v>
      </c>
      <c r="O188">
        <f>(AW188-BC188)</f>
        <v>1.7646544135876865</v>
      </c>
      <c r="P188">
        <f>(V188+AV188*J188)</f>
        <v>32.236495971679688</v>
      </c>
      <c r="Q188" s="1">
        <v>5</v>
      </c>
      <c r="R188">
        <f>(Q188*AK188+AL188)</f>
        <v>1.6395652592182159</v>
      </c>
      <c r="S188" s="1">
        <v>1</v>
      </c>
      <c r="T188">
        <f>R188*(S188+1)*(S188+1)/(S188*S188+1)</f>
        <v>3.2791305184364319</v>
      </c>
      <c r="U188" s="1">
        <v>33.384658813476562</v>
      </c>
      <c r="V188" s="1">
        <v>32.236495971679688</v>
      </c>
      <c r="W188" s="1">
        <v>33.396102905273438</v>
      </c>
      <c r="X188" s="1">
        <v>399.64260864257812</v>
      </c>
      <c r="Y188" s="1">
        <v>379.50860595703125</v>
      </c>
      <c r="Z188" s="1">
        <v>19.455963134765625</v>
      </c>
      <c r="AA188" s="1">
        <v>31.500041961669922</v>
      </c>
      <c r="AB188" s="1">
        <v>36.78759765625</v>
      </c>
      <c r="AC188" s="1">
        <v>59.560699462890625</v>
      </c>
      <c r="AD188" s="1">
        <v>400.09085083007812</v>
      </c>
      <c r="AE188" s="1">
        <v>1007.4249877929688</v>
      </c>
      <c r="AF188" s="1">
        <v>1541.2552490234375</v>
      </c>
      <c r="AG188" s="1">
        <v>97.610054016113281</v>
      </c>
      <c r="AH188" s="1">
        <v>8.6024179458618164</v>
      </c>
      <c r="AI188" s="1">
        <v>-0.81162643432617188</v>
      </c>
      <c r="AJ188" s="1">
        <v>1</v>
      </c>
      <c r="AK188" s="1">
        <v>-0.21956524252891541</v>
      </c>
      <c r="AL188" s="1">
        <v>2.737391471862793</v>
      </c>
      <c r="AM188" s="1">
        <v>1</v>
      </c>
      <c r="AN188" s="1">
        <v>0</v>
      </c>
      <c r="AO188" s="1">
        <v>0.18999999761581421</v>
      </c>
      <c r="AP188" s="1">
        <v>111115</v>
      </c>
      <c r="AQ188">
        <f>AD188*0.000001/(Q188*0.0001)</f>
        <v>0.80018170166015623</v>
      </c>
      <c r="AR188">
        <f>(AA188-Z188)/(1000-AA188)*AQ188</f>
        <v>9.9509054292183253E-3</v>
      </c>
      <c r="AS188">
        <f>(V188+273.15)</f>
        <v>305.38649597167966</v>
      </c>
      <c r="AT188">
        <f>(U188+273.15)</f>
        <v>306.53465881347654</v>
      </c>
      <c r="AU188">
        <f>(AE188*AM188+AF188*AN188)*AO188</f>
        <v>191.41074527877572</v>
      </c>
      <c r="AV188">
        <f>((AU188+0.00000010773*(AT188^4-AS188^4))-AR188*44100)/(R188*51.4+0.00000043092*AS188^3)</f>
        <v>-2.4159674759713603</v>
      </c>
      <c r="AW188">
        <f>0.61365*EXP(17.502*P188/(240.97+P188))</f>
        <v>4.8393752109761223</v>
      </c>
      <c r="AX188">
        <f>AW188*1000/AG188</f>
        <v>49.578655188299024</v>
      </c>
      <c r="AY188">
        <f>(AX188-AA188)</f>
        <v>18.078613226629102</v>
      </c>
      <c r="AZ188">
        <f>IF(J188,V188,(U188+V188)/2)</f>
        <v>32.810577392578125</v>
      </c>
      <c r="BA188">
        <f>0.61365*EXP(17.502*AZ188/(240.97+AZ188))</f>
        <v>4.9985842080672072</v>
      </c>
      <c r="BB188">
        <f>IF(AY188&lt;&gt;0,(1000-(AX188+AA188)/2)/AY188*AR188,0)</f>
        <v>0.52811031939791897</v>
      </c>
      <c r="BC188">
        <f>AA188*AG188/1000</f>
        <v>3.0747207973884358</v>
      </c>
      <c r="BD188">
        <f>(BA188-BC188)</f>
        <v>1.9238634106787713</v>
      </c>
      <c r="BE188">
        <f>1/(1.6/L188+1.37/T188)</f>
        <v>0.33789154982562569</v>
      </c>
      <c r="BF188">
        <f>M188*AG188*0.001</f>
        <v>32.457290022219723</v>
      </c>
      <c r="BG188">
        <f>M188/Y188</f>
        <v>0.87618552551914308</v>
      </c>
      <c r="BH188">
        <f>(1-AR188*AG188/AW188/L188)*100</f>
        <v>68.115597813117674</v>
      </c>
      <c r="BI188">
        <f>(Y188-K188/(T188/1.35))</f>
        <v>374.43059872675417</v>
      </c>
      <c r="BJ188">
        <f>K188*BH188/100/BI188</f>
        <v>2.2438482871667817E-2</v>
      </c>
    </row>
    <row r="189" spans="1:62">
      <c r="A189" s="1">
        <v>9</v>
      </c>
      <c r="B189" s="1" t="s">
        <v>34</v>
      </c>
      <c r="C189" s="2">
        <v>40724</v>
      </c>
      <c r="D189" s="1" t="s">
        <v>1</v>
      </c>
      <c r="E189" s="1">
        <v>37</v>
      </c>
      <c r="F189" s="1" t="s">
        <v>5</v>
      </c>
      <c r="G189" s="1" t="s">
        <v>31</v>
      </c>
      <c r="H189" s="1">
        <v>0</v>
      </c>
      <c r="I189" s="1">
        <v>4507</v>
      </c>
      <c r="J189" s="1">
        <v>0</v>
      </c>
      <c r="K189">
        <f>(X189-Y189*(1000-Z189)/(1000-AA189))*AQ189</f>
        <v>-20.491659810205324</v>
      </c>
      <c r="L189">
        <f>IF(BB189&lt;&gt;0,1/(1/BB189-1/T189),0)</f>
        <v>7.0711467644283071E-2</v>
      </c>
      <c r="M189">
        <f>((BE189-AR189/2)*Y189-K189)/(BE189+AR189/2)</f>
        <v>873.48741988562494</v>
      </c>
      <c r="N189">
        <f>AR189*1000</f>
        <v>1.721974968027763</v>
      </c>
      <c r="O189">
        <f>(AW189-BC189)</f>
        <v>2.3500191337254281</v>
      </c>
      <c r="P189">
        <f>(V189+AV189*J189)</f>
        <v>30.826356887817383</v>
      </c>
      <c r="Q189" s="1">
        <v>5.5</v>
      </c>
      <c r="R189">
        <f>(Q189*AK189+AL189)</f>
        <v>1.5297826379537582</v>
      </c>
      <c r="S189" s="1">
        <v>1</v>
      </c>
      <c r="T189">
        <f>R189*(S189+1)*(S189+1)/(S189*S189+1)</f>
        <v>3.0595652759075165</v>
      </c>
      <c r="U189" s="1">
        <v>33.286094665527344</v>
      </c>
      <c r="V189" s="1">
        <v>30.826356887817383</v>
      </c>
      <c r="W189" s="1">
        <v>33.384288787841797</v>
      </c>
      <c r="X189" s="1">
        <v>399.31039428710938</v>
      </c>
      <c r="Y189" s="1">
        <v>426.47015380859375</v>
      </c>
      <c r="Z189" s="1">
        <v>19.370576858520508</v>
      </c>
      <c r="AA189" s="1">
        <v>21.686389923095703</v>
      </c>
      <c r="AB189" s="1">
        <v>36.830368041992188</v>
      </c>
      <c r="AC189" s="1">
        <v>41.233551025390625</v>
      </c>
      <c r="AD189" s="1">
        <v>400.09591674804688</v>
      </c>
      <c r="AE189" s="1">
        <v>5.1632027626037598</v>
      </c>
      <c r="AF189" s="1">
        <v>6.5020098686218262</v>
      </c>
      <c r="AG189" s="1">
        <v>97.613548278808594</v>
      </c>
      <c r="AH189" s="1">
        <v>8.6024179458618164</v>
      </c>
      <c r="AI189" s="1">
        <v>-0.81162643432617188</v>
      </c>
      <c r="AJ189" s="1">
        <v>1</v>
      </c>
      <c r="AK189" s="1">
        <v>-0.21956524252891541</v>
      </c>
      <c r="AL189" s="1">
        <v>2.737391471862793</v>
      </c>
      <c r="AM189" s="1">
        <v>1</v>
      </c>
      <c r="AN189" s="1">
        <v>0</v>
      </c>
      <c r="AO189" s="1">
        <v>0.18999999761581421</v>
      </c>
      <c r="AP189" s="1">
        <v>111115</v>
      </c>
      <c r="AQ189">
        <f>AD189*0.000001/(Q189*0.0001)</f>
        <v>0.72744712136008505</v>
      </c>
      <c r="AR189">
        <f>(AA189-Z189)/(1000-AA189)*AQ189</f>
        <v>1.721974968027763E-3</v>
      </c>
      <c r="AS189">
        <f>(V189+273.15)</f>
        <v>303.97635688781736</v>
      </c>
      <c r="AT189">
        <f>(U189+273.15)</f>
        <v>306.43609466552732</v>
      </c>
      <c r="AU189">
        <f>(AE189*AM189+AF189*AN189)*AO189</f>
        <v>0.98100851258467969</v>
      </c>
      <c r="AV189">
        <f>((AU189+0.00000010773*(AT189^4-AS189^4))-AR189*44100)/(R189*51.4+0.00000043092*AS189^3)</f>
        <v>-0.49400172661899394</v>
      </c>
      <c r="AW189">
        <f>0.61365*EXP(17.502*P189/(240.97+P189))</f>
        <v>4.4669046034765989</v>
      </c>
      <c r="AX189">
        <f>AW189*1000/AG189</f>
        <v>45.761112901233822</v>
      </c>
      <c r="AY189">
        <f>(AX189-AA189)</f>
        <v>24.074722978138119</v>
      </c>
      <c r="AZ189">
        <f>IF(J189,V189,(U189+V189)/2)</f>
        <v>32.056225776672363</v>
      </c>
      <c r="BA189">
        <f>0.61365*EXP(17.502*AZ189/(240.97+AZ189))</f>
        <v>4.7903005725162107</v>
      </c>
      <c r="BB189">
        <f>IF(AY189&lt;&gt;0,(1000-(AX189+AA189)/2)/AY189*AR189,0)</f>
        <v>6.9114129112886946E-2</v>
      </c>
      <c r="BC189">
        <f>AA189*AG189/1000</f>
        <v>2.1168854697511708</v>
      </c>
      <c r="BD189">
        <f>(BA189-BC189)</f>
        <v>2.6734151027650399</v>
      </c>
      <c r="BE189">
        <f>1/(1.6/L189+1.37/T189)</f>
        <v>4.3337056708156865E-2</v>
      </c>
      <c r="BF189">
        <f>M189*AG189*0.001</f>
        <v>85.26420643193741</v>
      </c>
      <c r="BG189">
        <f>M189/Y189</f>
        <v>2.0481794847422297</v>
      </c>
      <c r="BH189">
        <f>(1-AR189*AG189/AW189/L189)*100</f>
        <v>46.784223352609786</v>
      </c>
      <c r="BI189">
        <f>(Y189-K189/(T189/1.35))</f>
        <v>435.51187648783014</v>
      </c>
      <c r="BJ189">
        <f>K189*BH189/100/BI189</f>
        <v>-2.2012864428810421E-2</v>
      </c>
    </row>
    <row r="190" spans="1:62">
      <c r="A190" s="1">
        <v>10</v>
      </c>
      <c r="B190" s="1" t="s">
        <v>35</v>
      </c>
      <c r="C190" s="2">
        <v>40724</v>
      </c>
      <c r="D190" s="1" t="s">
        <v>1</v>
      </c>
      <c r="E190" s="1">
        <v>35</v>
      </c>
      <c r="F190" s="1" t="s">
        <v>2</v>
      </c>
      <c r="G190" s="1" t="s">
        <v>31</v>
      </c>
      <c r="H190" s="1">
        <v>0</v>
      </c>
      <c r="I190" s="1">
        <v>5408</v>
      </c>
      <c r="J190" s="1">
        <v>0</v>
      </c>
      <c r="K190">
        <f>(X190-Y190*(1000-Z190)/(1000-AA190))*AQ190</f>
        <v>23.561135556881261</v>
      </c>
      <c r="L190">
        <f>IF(BB190&lt;&gt;0,1/(1/BB190-1/T190),0)</f>
        <v>0.55038927177952024</v>
      </c>
      <c r="M190">
        <f>((BE190-AR190/2)*Y190-K190)/(BE190+AR190/2)</f>
        <v>285.52664746530996</v>
      </c>
      <c r="N190">
        <f>AR190*1000</f>
        <v>12.15891623071389</v>
      </c>
      <c r="O190">
        <f>(AW190-BC190)</f>
        <v>2.356883387692136</v>
      </c>
      <c r="P190">
        <f>(V190+AV190*J190)</f>
        <v>33.494384765625</v>
      </c>
      <c r="Q190" s="1">
        <v>3.5</v>
      </c>
      <c r="R190">
        <f>(Q190*AK190+AL190)</f>
        <v>1.9689131230115891</v>
      </c>
      <c r="S190" s="1">
        <v>1</v>
      </c>
      <c r="T190">
        <f>R190*(S190+1)*(S190+1)/(S190*S190+1)</f>
        <v>3.9378262460231781</v>
      </c>
      <c r="U190" s="1">
        <v>33.489593505859375</v>
      </c>
      <c r="V190" s="1">
        <v>33.494384765625</v>
      </c>
      <c r="W190" s="1">
        <v>33.436656951904297</v>
      </c>
      <c r="X190" s="1">
        <v>399.89602661132812</v>
      </c>
      <c r="Y190" s="1">
        <v>375.29324340820312</v>
      </c>
      <c r="Z190" s="1">
        <v>18.737102508544922</v>
      </c>
      <c r="AA190" s="1">
        <v>29.064428329467773</v>
      </c>
      <c r="AB190" s="1">
        <v>35.224361419677734</v>
      </c>
      <c r="AC190" s="1">
        <v>54.638965606689453</v>
      </c>
      <c r="AD190" s="1">
        <v>400.09713745117188</v>
      </c>
      <c r="AE190" s="1">
        <v>1657.5791015625</v>
      </c>
      <c r="AF190" s="1">
        <v>1720.305419921875</v>
      </c>
      <c r="AG190" s="1">
        <v>97.620063781738281</v>
      </c>
      <c r="AH190" s="1">
        <v>8.6024179458618164</v>
      </c>
      <c r="AI190" s="1">
        <v>-0.81162643432617188</v>
      </c>
      <c r="AJ190" s="1">
        <v>0</v>
      </c>
      <c r="AK190" s="1">
        <v>-0.21956524252891541</v>
      </c>
      <c r="AL190" s="1">
        <v>2.737391471862793</v>
      </c>
      <c r="AM190" s="1">
        <v>1</v>
      </c>
      <c r="AN190" s="1">
        <v>0</v>
      </c>
      <c r="AO190" s="1">
        <v>0.18999999761581421</v>
      </c>
      <c r="AP190" s="1">
        <v>111115</v>
      </c>
      <c r="AQ190">
        <f>AD190*0.000001/(Q190*0.0001)</f>
        <v>1.1431346784319196</v>
      </c>
      <c r="AR190">
        <f>(AA190-Z190)/(1000-AA190)*AQ190</f>
        <v>1.2158916230713889E-2</v>
      </c>
      <c r="AS190">
        <f>(V190+273.15)</f>
        <v>306.64438476562498</v>
      </c>
      <c r="AT190">
        <f>(U190+273.15)</f>
        <v>306.63959350585935</v>
      </c>
      <c r="AU190">
        <f>(AE190*AM190+AF190*AN190)*AO190</f>
        <v>314.94002534489846</v>
      </c>
      <c r="AV190">
        <f>((AU190+0.00000010773*(AT190^4-AS190^4))-AR190*44100)/(R190*51.4+0.00000043092*AS190^3)</f>
        <v>-1.9478394538577251</v>
      </c>
      <c r="AW190">
        <f>0.61365*EXP(17.502*P190/(240.97+P190))</f>
        <v>5.1941547349945409</v>
      </c>
      <c r="AX190">
        <f>AW190*1000/AG190</f>
        <v>53.20786049277514</v>
      </c>
      <c r="AY190">
        <f>(AX190-AA190)</f>
        <v>24.143432163307367</v>
      </c>
      <c r="AZ190">
        <f>IF(J190,V190,(U190+V190)/2)</f>
        <v>33.491989135742188</v>
      </c>
      <c r="BA190">
        <f>0.61365*EXP(17.502*AZ190/(240.97+AZ190))</f>
        <v>5.1934581278339342</v>
      </c>
      <c r="BB190">
        <f>IF(AY190&lt;&gt;0,(1000-(AX190+AA190)/2)/AY190*AR190,0)</f>
        <v>0.48289510861190676</v>
      </c>
      <c r="BC190">
        <f>AA190*AG190/1000</f>
        <v>2.8372713473024049</v>
      </c>
      <c r="BD190">
        <f>(BA190-BC190)</f>
        <v>2.3561867805315293</v>
      </c>
      <c r="BE190">
        <f>1/(1.6/L190+1.37/T190)</f>
        <v>0.30722522242891087</v>
      </c>
      <c r="BF190">
        <f>M190*AG190*0.001</f>
        <v>27.87312953694946</v>
      </c>
      <c r="BG190">
        <f>M190/Y190</f>
        <v>0.76080945362169805</v>
      </c>
      <c r="BH190">
        <f>(1-AR190*AG190/AW190/L190)*100</f>
        <v>58.480787248739084</v>
      </c>
      <c r="BI190">
        <f>(Y190-K190/(T190/1.35))</f>
        <v>367.21580905367512</v>
      </c>
      <c r="BJ190">
        <f>K190*BH190/100/BI190</f>
        <v>3.7522179652109529E-2</v>
      </c>
    </row>
    <row r="191" spans="1:62">
      <c r="A191" s="1">
        <v>11</v>
      </c>
      <c r="B191" s="1" t="s">
        <v>36</v>
      </c>
      <c r="C191" s="2">
        <v>40724</v>
      </c>
      <c r="D191" s="1" t="s">
        <v>1</v>
      </c>
      <c r="E191" s="1">
        <v>35</v>
      </c>
      <c r="F191" s="1" t="s">
        <v>5</v>
      </c>
      <c r="G191" s="1" t="s">
        <v>31</v>
      </c>
      <c r="H191" s="1">
        <v>0</v>
      </c>
      <c r="I191" s="1">
        <v>5476</v>
      </c>
      <c r="J191" s="1">
        <v>0</v>
      </c>
      <c r="K191">
        <f>(X191-Y191*(1000-Z191)/(1000-AA191))*AQ191</f>
        <v>-2.5891584831418863</v>
      </c>
      <c r="L191">
        <f>IF(BB191&lt;&gt;0,1/(1/BB191-1/T191),0)</f>
        <v>0.23520749299906893</v>
      </c>
      <c r="M191">
        <f>((BE191-AR191/2)*Y191-K191)/(BE191+AR191/2)</f>
        <v>405.2039744225745</v>
      </c>
      <c r="N191">
        <f>AR191*1000</f>
        <v>4.8668563045310869</v>
      </c>
      <c r="O191">
        <f>(AW191-BC191)</f>
        <v>2.0810771777002439</v>
      </c>
      <c r="P191">
        <f>(V191+AV191*J191)</f>
        <v>30.657886505126953</v>
      </c>
      <c r="Q191" s="1">
        <v>4.5</v>
      </c>
      <c r="R191">
        <f>(Q191*AK191+AL191)</f>
        <v>1.7493478804826736</v>
      </c>
      <c r="S191" s="1">
        <v>1</v>
      </c>
      <c r="T191">
        <f>R191*(S191+1)*(S191+1)/(S191*S191+1)</f>
        <v>3.4986957609653473</v>
      </c>
      <c r="U191" s="1">
        <v>33.440914154052734</v>
      </c>
      <c r="V191" s="1">
        <v>30.657886505126953</v>
      </c>
      <c r="W191" s="1">
        <v>33.477375030517578</v>
      </c>
      <c r="X191" s="1">
        <v>399.96670532226562</v>
      </c>
      <c r="Y191" s="1">
        <v>400.68548583984375</v>
      </c>
      <c r="Z191" s="1">
        <v>18.658437728881836</v>
      </c>
      <c r="AA191" s="1">
        <v>24.000871658325195</v>
      </c>
      <c r="AB191" s="1">
        <v>35.173385620117188</v>
      </c>
      <c r="AC191" s="1">
        <v>45.244514465332031</v>
      </c>
      <c r="AD191" s="1">
        <v>400.1025390625</v>
      </c>
      <c r="AE191" s="1">
        <v>13.918767929077148</v>
      </c>
      <c r="AF191" s="1">
        <v>20.628047943115234</v>
      </c>
      <c r="AG191" s="1">
        <v>97.623291015625</v>
      </c>
      <c r="AH191" s="1">
        <v>8.6024179458618164</v>
      </c>
      <c r="AI191" s="1">
        <v>-0.81162643432617188</v>
      </c>
      <c r="AJ191" s="1">
        <v>1</v>
      </c>
      <c r="AK191" s="1">
        <v>-0.21956524252891541</v>
      </c>
      <c r="AL191" s="1">
        <v>2.737391471862793</v>
      </c>
      <c r="AM191" s="1">
        <v>1</v>
      </c>
      <c r="AN191" s="1">
        <v>0</v>
      </c>
      <c r="AO191" s="1">
        <v>0.18999999761581421</v>
      </c>
      <c r="AP191" s="1">
        <v>111115</v>
      </c>
      <c r="AQ191">
        <f>AD191*0.000001/(Q191*0.0001)</f>
        <v>0.88911675347222208</v>
      </c>
      <c r="AR191">
        <f>(AA191-Z191)/(1000-AA191)*AQ191</f>
        <v>4.8668563045310871E-3</v>
      </c>
      <c r="AS191">
        <f>(V191+273.15)</f>
        <v>303.80788650512693</v>
      </c>
      <c r="AT191">
        <f>(U191+273.15)</f>
        <v>306.59091415405271</v>
      </c>
      <c r="AU191">
        <f>(AE191*AM191+AF191*AN191)*AO191</f>
        <v>2.6445658733397295</v>
      </c>
      <c r="AV191">
        <f>((AU191+0.00000010773*(AT191^4-AS191^4))-AR191*44100)/(R191*51.4+0.00000043092*AS191^3)</f>
        <v>-1.7440203205229088</v>
      </c>
      <c r="AW191">
        <f>0.61365*EXP(17.502*P191/(240.97+P191))</f>
        <v>4.4241212562295908</v>
      </c>
      <c r="AX191">
        <f>AW191*1000/AG191</f>
        <v>45.318296588889758</v>
      </c>
      <c r="AY191">
        <f>(AX191-AA191)</f>
        <v>21.317424930564563</v>
      </c>
      <c r="AZ191">
        <f>IF(J191,V191,(U191+V191)/2)</f>
        <v>32.049400329589844</v>
      </c>
      <c r="BA191">
        <f>0.61365*EXP(17.502*AZ191/(240.97+AZ191))</f>
        <v>4.7884510364797865</v>
      </c>
      <c r="BB191">
        <f>IF(AY191&lt;&gt;0,(1000-(AX191+AA191)/2)/AY191*AR191,0)</f>
        <v>0.22039121067997858</v>
      </c>
      <c r="BC191">
        <f>AA191*AG191/1000</f>
        <v>2.3430440785293469</v>
      </c>
      <c r="BD191">
        <f>(BA191-BC191)</f>
        <v>2.4454069579504396</v>
      </c>
      <c r="BE191">
        <f>1/(1.6/L191+1.37/T191)</f>
        <v>0.13900320238181188</v>
      </c>
      <c r="BF191">
        <f>M191*AG191*0.001</f>
        <v>39.55734551574286</v>
      </c>
      <c r="BG191">
        <f>M191/Y191</f>
        <v>1.0112768960753842</v>
      </c>
      <c r="BH191">
        <f>(1-AR191*AG191/AW191/L191)*100</f>
        <v>54.341273568388324</v>
      </c>
      <c r="BI191">
        <f>(Y191-K191/(T191/1.35))</f>
        <v>401.68453353962923</v>
      </c>
      <c r="BJ191">
        <f>K191*BH191/100/BI191</f>
        <v>-3.5027031836276979E-3</v>
      </c>
    </row>
    <row r="192" spans="1:62">
      <c r="A192" s="1">
        <v>16</v>
      </c>
      <c r="B192" s="1" t="s">
        <v>37</v>
      </c>
      <c r="C192" s="2">
        <v>40724</v>
      </c>
      <c r="D192" s="1" t="s">
        <v>1</v>
      </c>
      <c r="E192" s="1">
        <v>16</v>
      </c>
      <c r="F192" s="1" t="s">
        <v>2</v>
      </c>
      <c r="G192" s="1" t="s">
        <v>31</v>
      </c>
      <c r="H192" s="1">
        <v>0</v>
      </c>
      <c r="I192" s="1">
        <v>6592.5</v>
      </c>
      <c r="J192" s="1">
        <v>0</v>
      </c>
      <c r="K192">
        <f>(X192-Y192*(1000-Z192)/(1000-AA192))*AQ192</f>
        <v>20.282565643864565</v>
      </c>
      <c r="L192">
        <f>IF(BB192&lt;&gt;0,1/(1/BB192-1/T192),0)</f>
        <v>0.55398992480973608</v>
      </c>
      <c r="M192">
        <f>((BE192-AR192/2)*Y192-K192)/(BE192+AR192/2)</f>
        <v>290.43506427791471</v>
      </c>
      <c r="N192">
        <f>AR192*1000</f>
        <v>10.741870022782763</v>
      </c>
      <c r="O192">
        <f>(AW192-BC192)</f>
        <v>2.1189649534433994</v>
      </c>
      <c r="P192">
        <f>(V192+AV192*J192)</f>
        <v>33.496501922607422</v>
      </c>
      <c r="Q192" s="1">
        <v>5</v>
      </c>
      <c r="R192">
        <f>(Q192*AK192+AL192)</f>
        <v>1.6395652592182159</v>
      </c>
      <c r="S192" s="1">
        <v>1</v>
      </c>
      <c r="T192">
        <f>R192*(S192+1)*(S192+1)/(S192*S192+1)</f>
        <v>3.2791305184364319</v>
      </c>
      <c r="U192" s="1">
        <v>34.164894104003906</v>
      </c>
      <c r="V192" s="1">
        <v>33.496501922607422</v>
      </c>
      <c r="W192" s="1">
        <v>34.206138610839844</v>
      </c>
      <c r="X192" s="1">
        <v>399.50674438476562</v>
      </c>
      <c r="Y192" s="1">
        <v>369.2003173828125</v>
      </c>
      <c r="Z192" s="1">
        <v>18.504655838012695</v>
      </c>
      <c r="AA192" s="1">
        <v>31.507152557373047</v>
      </c>
      <c r="AB192" s="1">
        <v>33.500598907470703</v>
      </c>
      <c r="AC192" s="1">
        <v>57.040157318115234</v>
      </c>
      <c r="AD192" s="1">
        <v>400.05487060546875</v>
      </c>
      <c r="AE192" s="1">
        <v>1285.432861328125</v>
      </c>
      <c r="AF192" s="1">
        <v>613.48876953125</v>
      </c>
      <c r="AG192" s="1">
        <v>97.622451782226562</v>
      </c>
      <c r="AH192" s="1">
        <v>8.6024179458618164</v>
      </c>
      <c r="AI192" s="1">
        <v>-0.81162643432617188</v>
      </c>
      <c r="AJ192" s="1">
        <v>1</v>
      </c>
      <c r="AK192" s="1">
        <v>-0.21956524252891541</v>
      </c>
      <c r="AL192" s="1">
        <v>2.737391471862793</v>
      </c>
      <c r="AM192" s="1">
        <v>1</v>
      </c>
      <c r="AN192" s="1">
        <v>0</v>
      </c>
      <c r="AO192" s="1">
        <v>0.18999999761581421</v>
      </c>
      <c r="AP192" s="1">
        <v>111115</v>
      </c>
      <c r="AQ192">
        <f>AD192*0.000001/(Q192*0.0001)</f>
        <v>0.80010974121093748</v>
      </c>
      <c r="AR192">
        <f>(AA192-Z192)/(1000-AA192)*AQ192</f>
        <v>1.0741870022782762E-2</v>
      </c>
      <c r="AS192">
        <f>(V192+273.15)</f>
        <v>306.6465019226074</v>
      </c>
      <c r="AT192">
        <f>(U192+273.15)</f>
        <v>307.31489410400388</v>
      </c>
      <c r="AU192">
        <f>(AE192*AM192+AF192*AN192)*AO192</f>
        <v>244.23224058763299</v>
      </c>
      <c r="AV192">
        <f>((AU192+0.00000010773*(AT192^4-AS192^4))-AR192*44100)/(R192*51.4+0.00000043092*AS192^3)</f>
        <v>-2.2870127210971591</v>
      </c>
      <c r="AW192">
        <f>0.61365*EXP(17.502*P192/(240.97+P192))</f>
        <v>5.1947704347708061</v>
      </c>
      <c r="AX192">
        <f>AW192*1000/AG192</f>
        <v>53.212865892357982</v>
      </c>
      <c r="AY192">
        <f>(AX192-AA192)</f>
        <v>21.705713334984935</v>
      </c>
      <c r="AZ192">
        <f>IF(J192,V192,(U192+V192)/2)</f>
        <v>33.830698013305664</v>
      </c>
      <c r="BA192">
        <f>0.61365*EXP(17.502*AZ192/(240.97+AZ192))</f>
        <v>5.292759000908422</v>
      </c>
      <c r="BB192">
        <f>IF(AY192&lt;&gt;0,(1000-(AX192+AA192)/2)/AY192*AR192,0)</f>
        <v>0.47392334685196458</v>
      </c>
      <c r="BC192">
        <f>AA192*AG192/1000</f>
        <v>3.0758054813274067</v>
      </c>
      <c r="BD192">
        <f>(BA192-BC192)</f>
        <v>2.2169535195810153</v>
      </c>
      <c r="BE192">
        <f>1/(1.6/L192+1.37/T192)</f>
        <v>0.30248648319898758</v>
      </c>
      <c r="BF192">
        <f>M192*AG192*0.001</f>
        <v>28.352983058338602</v>
      </c>
      <c r="BG192">
        <f>M192/Y192</f>
        <v>0.78665984454388072</v>
      </c>
      <c r="BH192">
        <f>(1-AR192*AG192/AW192/L192)*100</f>
        <v>63.561425629857268</v>
      </c>
      <c r="BI192">
        <f>(Y192-K192/(T192/1.35))</f>
        <v>360.85009665653496</v>
      </c>
      <c r="BJ192">
        <f>K192*BH192/100/BI192</f>
        <v>3.572643598270319E-2</v>
      </c>
    </row>
    <row r="193" spans="1:62">
      <c r="A193" s="1">
        <v>17</v>
      </c>
      <c r="B193" s="1" t="s">
        <v>38</v>
      </c>
      <c r="C193" s="2">
        <v>40724</v>
      </c>
      <c r="D193" s="1" t="s">
        <v>1</v>
      </c>
      <c r="E193" s="1">
        <v>16</v>
      </c>
      <c r="F193" s="1" t="s">
        <v>5</v>
      </c>
      <c r="G193" s="1" t="s">
        <v>31</v>
      </c>
      <c r="H193" s="1">
        <v>0</v>
      </c>
      <c r="I193" s="1">
        <v>6707</v>
      </c>
      <c r="J193" s="1">
        <v>0</v>
      </c>
      <c r="K193">
        <f>(X193-Y193*(1000-Z193)/(1000-AA193))*AQ193</f>
        <v>-0.51472426004022742</v>
      </c>
      <c r="L193">
        <f>IF(BB193&lt;&gt;0,1/(1/BB193-1/T193),0)</f>
        <v>5.2203210382644749E-2</v>
      </c>
      <c r="M193">
        <f>((BE193-AR193/2)*Y193-K193)/(BE193+AR193/2)</f>
        <v>396.77360226379517</v>
      </c>
      <c r="N193">
        <f>AR193*1000</f>
        <v>1.5345858353535984</v>
      </c>
      <c r="O193">
        <f>(AW193-BC193)</f>
        <v>2.8142911796674404</v>
      </c>
      <c r="P193">
        <f>(V193+AV193*J193)</f>
        <v>32.067623138427734</v>
      </c>
      <c r="Q193" s="1">
        <v>5</v>
      </c>
      <c r="R193">
        <f>(Q193*AK193+AL193)</f>
        <v>1.6395652592182159</v>
      </c>
      <c r="S193" s="1">
        <v>1</v>
      </c>
      <c r="T193">
        <f>R193*(S193+1)*(S193+1)/(S193*S193+1)</f>
        <v>3.2791305184364319</v>
      </c>
      <c r="U193" s="1">
        <v>33.934822082519531</v>
      </c>
      <c r="V193" s="1">
        <v>32.067623138427734</v>
      </c>
      <c r="W193" s="1">
        <v>34.029037475585938</v>
      </c>
      <c r="X193" s="1">
        <v>399.89370727539062</v>
      </c>
      <c r="Y193" s="1">
        <v>399.77029418945312</v>
      </c>
      <c r="Z193" s="1">
        <v>18.394262313842773</v>
      </c>
      <c r="AA193" s="1">
        <v>20.273090362548828</v>
      </c>
      <c r="AB193" s="1">
        <v>33.730537414550781</v>
      </c>
      <c r="AC193" s="1">
        <v>37.175846099853516</v>
      </c>
      <c r="AD193" s="1">
        <v>400.10980224609375</v>
      </c>
      <c r="AE193" s="1">
        <v>21.079648971557617</v>
      </c>
      <c r="AF193" s="1">
        <v>27.563117980957031</v>
      </c>
      <c r="AG193" s="1">
        <v>97.621978759765625</v>
      </c>
      <c r="AH193" s="1">
        <v>8.6024179458618164</v>
      </c>
      <c r="AI193" s="1">
        <v>-0.81162643432617188</v>
      </c>
      <c r="AJ193" s="1">
        <v>0</v>
      </c>
      <c r="AK193" s="1">
        <v>-0.21956524252891541</v>
      </c>
      <c r="AL193" s="1">
        <v>2.737391471862793</v>
      </c>
      <c r="AM193" s="1">
        <v>1</v>
      </c>
      <c r="AN193" s="1">
        <v>0</v>
      </c>
      <c r="AO193" s="1">
        <v>0.18999999761581421</v>
      </c>
      <c r="AP193" s="1">
        <v>111115</v>
      </c>
      <c r="AQ193">
        <f>AD193*0.000001/(Q193*0.0001)</f>
        <v>0.80021960449218743</v>
      </c>
      <c r="AR193">
        <f>(AA193-Z193)/(1000-AA193)*AQ193</f>
        <v>1.5345858353535983E-3</v>
      </c>
      <c r="AS193">
        <f>(V193+273.15)</f>
        <v>305.21762313842771</v>
      </c>
      <c r="AT193">
        <f>(U193+273.15)</f>
        <v>307.08482208251951</v>
      </c>
      <c r="AU193">
        <f>(AE193*AM193+AF193*AN193)*AO193</f>
        <v>4.0051332543381477</v>
      </c>
      <c r="AV193">
        <f>((AU193+0.00000010773*(AT193^4-AS193^4))-AR193*44100)/(R193*51.4+0.00000043092*AS193^3)</f>
        <v>-0.42041873729939883</v>
      </c>
      <c r="AW193">
        <f>0.61365*EXP(17.502*P193/(240.97+P193))</f>
        <v>4.7933903764349912</v>
      </c>
      <c r="AX193">
        <f>AW193*1000/AG193</f>
        <v>49.101549029556871</v>
      </c>
      <c r="AY193">
        <f>(AX193-AA193)</f>
        <v>28.828458667008043</v>
      </c>
      <c r="AZ193">
        <f>IF(J193,V193,(U193+V193)/2)</f>
        <v>33.001222610473633</v>
      </c>
      <c r="BA193">
        <f>0.61365*EXP(17.502*AZ193/(240.97+AZ193))</f>
        <v>5.0524540576044608</v>
      </c>
      <c r="BB193">
        <f>IF(AY193&lt;&gt;0,(1000-(AX193+AA193)/2)/AY193*AR193,0)</f>
        <v>5.138516710145697E-2</v>
      </c>
      <c r="BC193">
        <f>AA193*AG193/1000</f>
        <v>1.9790991967675509</v>
      </c>
      <c r="BD193">
        <f>(BA193-BC193)</f>
        <v>3.0733548608369099</v>
      </c>
      <c r="BE193">
        <f>1/(1.6/L193+1.37/T193)</f>
        <v>3.2188237136138664E-2</v>
      </c>
      <c r="BF193">
        <f>M193*AG193*0.001</f>
        <v>38.733824172631905</v>
      </c>
      <c r="BG193">
        <f>M193/Y193</f>
        <v>0.99250396547914133</v>
      </c>
      <c r="BH193">
        <f>(1-AR193*AG193/AW193/L193)*100</f>
        <v>40.131444453080874</v>
      </c>
      <c r="BI193">
        <f>(Y193-K193/(T193/1.35))</f>
        <v>399.98220333645031</v>
      </c>
      <c r="BJ193">
        <f>K193*BH193/100/BI193</f>
        <v>-5.1643867847495073E-4</v>
      </c>
    </row>
    <row r="194" spans="1:62">
      <c r="A194" s="1">
        <v>18</v>
      </c>
      <c r="B194" s="1" t="s">
        <v>39</v>
      </c>
      <c r="C194" s="2">
        <v>40724</v>
      </c>
      <c r="D194" s="1" t="s">
        <v>1</v>
      </c>
      <c r="E194" s="1">
        <v>16</v>
      </c>
      <c r="F194" s="1" t="s">
        <v>2</v>
      </c>
      <c r="G194" s="1" t="s">
        <v>31</v>
      </c>
      <c r="H194" s="1">
        <v>0</v>
      </c>
      <c r="I194" s="1">
        <v>6861.5</v>
      </c>
      <c r="J194" s="1">
        <v>0</v>
      </c>
      <c r="K194">
        <f>(X194-Y194*(1000-Z194)/(1000-AA194))*AQ194</f>
        <v>17.006831012356969</v>
      </c>
      <c r="L194">
        <f>IF(BB194&lt;&gt;0,1/(1/BB194-1/T194),0)</f>
        <v>0.4124888481899322</v>
      </c>
      <c r="M194">
        <f>((BE194-AR194/2)*Y194-K194)/(BE194+AR194/2)</f>
        <v>293.6900526888906</v>
      </c>
      <c r="N194">
        <f>AR194*1000</f>
        <v>9.5643171166575449</v>
      </c>
      <c r="O194">
        <f>(AW194-BC194)</f>
        <v>2.4142691984670548</v>
      </c>
      <c r="P194">
        <f>(V194+AV194*J194)</f>
        <v>33.176692962646484</v>
      </c>
      <c r="Q194" s="1">
        <v>4</v>
      </c>
      <c r="R194">
        <f>(Q194*AK194+AL194)</f>
        <v>1.8591305017471313</v>
      </c>
      <c r="S194" s="1">
        <v>1</v>
      </c>
      <c r="T194">
        <f>R194*(S194+1)*(S194+1)/(S194*S194+1)</f>
        <v>3.7182610034942627</v>
      </c>
      <c r="U194" s="1">
        <v>33.544288635253906</v>
      </c>
      <c r="V194" s="1">
        <v>33.176692962646484</v>
      </c>
      <c r="W194" s="1">
        <v>33.580657958984375</v>
      </c>
      <c r="X194" s="1">
        <v>400.23269653320312</v>
      </c>
      <c r="Y194" s="1">
        <v>379.59942626953125</v>
      </c>
      <c r="Z194" s="1">
        <v>18.238391876220703</v>
      </c>
      <c r="AA194" s="1">
        <v>27.537452697753906</v>
      </c>
      <c r="AB194" s="1">
        <v>34.18206787109375</v>
      </c>
      <c r="AC194" s="1">
        <v>51.610202789306641</v>
      </c>
      <c r="AD194" s="1">
        <v>400.08084106445312</v>
      </c>
      <c r="AE194" s="1">
        <v>1421.9725341796875</v>
      </c>
      <c r="AF194" s="1">
        <v>1504.0068359375</v>
      </c>
      <c r="AG194" s="1">
        <v>97.620231628417969</v>
      </c>
      <c r="AH194" s="1">
        <v>8.6024179458618164</v>
      </c>
      <c r="AI194" s="1">
        <v>-0.81162643432617188</v>
      </c>
      <c r="AJ194" s="1">
        <v>1</v>
      </c>
      <c r="AK194" s="1">
        <v>-0.21956524252891541</v>
      </c>
      <c r="AL194" s="1">
        <v>2.737391471862793</v>
      </c>
      <c r="AM194" s="1">
        <v>1</v>
      </c>
      <c r="AN194" s="1">
        <v>0</v>
      </c>
      <c r="AO194" s="1">
        <v>0.18999999761581421</v>
      </c>
      <c r="AP194" s="1">
        <v>111115</v>
      </c>
      <c r="AQ194">
        <f>AD194*0.000001/(Q194*0.0001)</f>
        <v>1.0002021026611327</v>
      </c>
      <c r="AR194">
        <f>(AA194-Z194)/(1000-AA194)*AQ194</f>
        <v>9.5643171166575457E-3</v>
      </c>
      <c r="AS194">
        <f>(V194+273.15)</f>
        <v>306.32669296264646</v>
      </c>
      <c r="AT194">
        <f>(U194+273.15)</f>
        <v>306.69428863525388</v>
      </c>
      <c r="AU194">
        <f>(AE194*AM194+AF194*AN194)*AO194</f>
        <v>270.17477810389391</v>
      </c>
      <c r="AV194">
        <f>((AU194+0.00000010773*(AT194^4-AS194^4))-AR194*44100)/(R194*51.4+0.00000043092*AS194^3)</f>
        <v>-1.3622581237594267</v>
      </c>
      <c r="AW194">
        <f>0.61365*EXP(17.502*P194/(240.97+P194))</f>
        <v>5.1024817092783943</v>
      </c>
      <c r="AX194">
        <f>AW194*1000/AG194</f>
        <v>52.268690866259163</v>
      </c>
      <c r="AY194">
        <f>(AX194-AA194)</f>
        <v>24.731238168505257</v>
      </c>
      <c r="AZ194">
        <f>IF(J194,V194,(U194+V194)/2)</f>
        <v>33.360490798950195</v>
      </c>
      <c r="BA194">
        <f>0.61365*EXP(17.502*AZ194/(240.97+AZ194))</f>
        <v>5.155345156994815</v>
      </c>
      <c r="BB194">
        <f>IF(AY194&lt;&gt;0,(1000-(AX194+AA194)/2)/AY194*AR194,0)</f>
        <v>0.37129849389828112</v>
      </c>
      <c r="BC194">
        <f>AA194*AG194/1000</f>
        <v>2.6882125108113395</v>
      </c>
      <c r="BD194">
        <f>(BA194-BC194)</f>
        <v>2.4671326461834755</v>
      </c>
      <c r="BE194">
        <f>1/(1.6/L194+1.37/T194)</f>
        <v>0.23544122385439797</v>
      </c>
      <c r="BF194">
        <f>M194*AG194*0.001</f>
        <v>28.670090970451781</v>
      </c>
      <c r="BG194">
        <f>M194/Y194</f>
        <v>0.77368413217874188</v>
      </c>
      <c r="BH194">
        <f>(1-AR194*AG194/AW194/L194)*100</f>
        <v>55.63912204771129</v>
      </c>
      <c r="BI194">
        <f>(Y194-K194/(T194/1.35))</f>
        <v>373.42470592442749</v>
      </c>
      <c r="BJ194">
        <f>K194*BH194/100/BI194</f>
        <v>2.5339650305109401E-2</v>
      </c>
    </row>
    <row r="195" spans="1:62">
      <c r="A195" s="1">
        <v>19</v>
      </c>
      <c r="B195" s="1" t="s">
        <v>40</v>
      </c>
      <c r="C195" s="2">
        <v>40724</v>
      </c>
      <c r="D195" s="1" t="s">
        <v>1</v>
      </c>
      <c r="E195" s="1">
        <v>16</v>
      </c>
      <c r="F195" s="1" t="s">
        <v>5</v>
      </c>
      <c r="G195" s="1" t="s">
        <v>31</v>
      </c>
      <c r="H195" s="1">
        <v>0</v>
      </c>
      <c r="I195" s="1">
        <v>6960</v>
      </c>
      <c r="J195" s="1">
        <v>0</v>
      </c>
      <c r="K195">
        <f>(X195-Y195*(1000-Z195)/(1000-AA195))*AQ195</f>
        <v>0.37098474905041401</v>
      </c>
      <c r="L195">
        <f>IF(BB195&lt;&gt;0,1/(1/BB195-1/T195),0)</f>
        <v>5.6111361827774368E-2</v>
      </c>
      <c r="M195">
        <f>((BE195-AR195/2)*Y195-K195)/(BE195+AR195/2)</f>
        <v>368.68418122117424</v>
      </c>
      <c r="N195">
        <f>AR195*1000</f>
        <v>1.7953009397264457</v>
      </c>
      <c r="O195">
        <f>(AW195-BC195)</f>
        <v>3.0560689400208068</v>
      </c>
      <c r="P195">
        <f>(V195+AV195*J195)</f>
        <v>32.728584289550781</v>
      </c>
      <c r="Q195" s="1">
        <v>3.5</v>
      </c>
      <c r="R195">
        <f>(Q195*AK195+AL195)</f>
        <v>1.9689131230115891</v>
      </c>
      <c r="S195" s="1">
        <v>1</v>
      </c>
      <c r="T195">
        <f>R195*(S195+1)*(S195+1)/(S195*S195+1)</f>
        <v>3.9378262460231781</v>
      </c>
      <c r="U195" s="1">
        <v>33.353897094726562</v>
      </c>
      <c r="V195" s="1">
        <v>32.728584289550781</v>
      </c>
      <c r="W195" s="1">
        <v>33.422843933105469</v>
      </c>
      <c r="X195" s="1">
        <v>400.240478515625</v>
      </c>
      <c r="Y195" s="1">
        <v>399.28884887695312</v>
      </c>
      <c r="Z195" s="1">
        <v>18.122993469238281</v>
      </c>
      <c r="AA195" s="1">
        <v>19.662637710571289</v>
      </c>
      <c r="AB195" s="1">
        <v>34.330429077148438</v>
      </c>
      <c r="AC195" s="1">
        <v>37.246978759765625</v>
      </c>
      <c r="AD195" s="1">
        <v>400.09255981445312</v>
      </c>
      <c r="AE195" s="1">
        <v>10.687718391418457</v>
      </c>
      <c r="AF195" s="1">
        <v>14.667945861816406</v>
      </c>
      <c r="AG195" s="1">
        <v>97.621742248535156</v>
      </c>
      <c r="AH195" s="1">
        <v>8.6024179458618164</v>
      </c>
      <c r="AI195" s="1">
        <v>-0.81162643432617188</v>
      </c>
      <c r="AJ195" s="1">
        <v>1</v>
      </c>
      <c r="AK195" s="1">
        <v>-0.21956524252891541</v>
      </c>
      <c r="AL195" s="1">
        <v>2.737391471862793</v>
      </c>
      <c r="AM195" s="1">
        <v>1</v>
      </c>
      <c r="AN195" s="1">
        <v>0</v>
      </c>
      <c r="AO195" s="1">
        <v>0.18999999761581421</v>
      </c>
      <c r="AP195" s="1">
        <v>111115</v>
      </c>
      <c r="AQ195">
        <f>AD195*0.000001/(Q195*0.0001)</f>
        <v>1.143121599469866</v>
      </c>
      <c r="AR195">
        <f>(AA195-Z195)/(1000-AA195)*AQ195</f>
        <v>1.7953009397264456E-3</v>
      </c>
      <c r="AS195">
        <f>(V195+273.15)</f>
        <v>305.87858428955076</v>
      </c>
      <c r="AT195">
        <f>(U195+273.15)</f>
        <v>306.50389709472654</v>
      </c>
      <c r="AU195">
        <f>(AE195*AM195+AF195*AN195)*AO195</f>
        <v>2.0306664688880005</v>
      </c>
      <c r="AV195">
        <f>((AU195+0.00000010773*(AT195^4-AS195^4))-AR195*44100)/(R195*51.4+0.00000043092*AS195^3)</f>
        <v>-0.61132896134152248</v>
      </c>
      <c r="AW195">
        <f>0.61365*EXP(17.502*P195/(240.97+P195))</f>
        <v>4.9755698905285248</v>
      </c>
      <c r="AX195">
        <f>AW195*1000/AG195</f>
        <v>50.967845645094336</v>
      </c>
      <c r="AY195">
        <f>(AX195-AA195)</f>
        <v>31.305207934523047</v>
      </c>
      <c r="AZ195">
        <f>IF(J195,V195,(U195+V195)/2)</f>
        <v>33.041240692138672</v>
      </c>
      <c r="BA195">
        <f>0.61365*EXP(17.502*AZ195/(240.97+AZ195))</f>
        <v>5.0638257276487284</v>
      </c>
      <c r="BB195">
        <f>IF(AY195&lt;&gt;0,(1000-(AX195+AA195)/2)/AY195*AR195,0)</f>
        <v>5.5323045826047551E-2</v>
      </c>
      <c r="BC195">
        <f>AA195*AG195/1000</f>
        <v>1.9195009505077179</v>
      </c>
      <c r="BD195">
        <f>(BA195-BC195)</f>
        <v>3.1443247771410103</v>
      </c>
      <c r="BE195">
        <f>1/(1.6/L195+1.37/T195)</f>
        <v>3.4646875185395547E-2</v>
      </c>
      <c r="BF195">
        <f>M195*AG195*0.001</f>
        <v>35.991592110285694</v>
      </c>
      <c r="BG195">
        <f>M195/Y195</f>
        <v>0.92335206018936389</v>
      </c>
      <c r="BH195">
        <f>(1-AR195*AG195/AW195/L195)*100</f>
        <v>37.224501202396951</v>
      </c>
      <c r="BI195">
        <f>(Y195-K195/(T195/1.35))</f>
        <v>399.16166464384384</v>
      </c>
      <c r="BJ195">
        <f>K195*BH195/100/BI195</f>
        <v>3.4596814925651583E-4</v>
      </c>
    </row>
    <row r="196" spans="1:62">
      <c r="A196" s="1">
        <v>20</v>
      </c>
      <c r="B196" s="1" t="s">
        <v>41</v>
      </c>
      <c r="C196" s="2">
        <v>40724</v>
      </c>
      <c r="D196" s="1" t="s">
        <v>1</v>
      </c>
      <c r="E196" s="1">
        <v>10</v>
      </c>
      <c r="F196" s="1" t="s">
        <v>2</v>
      </c>
      <c r="G196" s="1" t="s">
        <v>31</v>
      </c>
      <c r="H196" s="1">
        <v>0</v>
      </c>
      <c r="I196" s="1">
        <v>8001.5</v>
      </c>
      <c r="J196" s="1">
        <v>0</v>
      </c>
      <c r="K196">
        <f>(X196-Y196*(1000-Z196)/(1000-AA196))*AQ196</f>
        <v>16.064197317316705</v>
      </c>
      <c r="L196">
        <f>IF(BB196&lt;&gt;0,1/(1/BB196-1/T196),0)</f>
        <v>0.4793622269738696</v>
      </c>
      <c r="M196">
        <f>((BE196-AR196/2)*Y196-K196)/(BE196+AR196/2)</f>
        <v>305.78354026231546</v>
      </c>
      <c r="N196">
        <f>AR196*1000</f>
        <v>9.9797233615004366</v>
      </c>
      <c r="O196">
        <f>(AW196-BC196)</f>
        <v>2.2165371975487171</v>
      </c>
      <c r="P196">
        <f>(V196+AV196*J196)</f>
        <v>33.125152587890625</v>
      </c>
      <c r="Q196" s="1">
        <v>4.5</v>
      </c>
      <c r="R196">
        <f>(Q196*AK196+AL196)</f>
        <v>1.7493478804826736</v>
      </c>
      <c r="S196" s="1">
        <v>1</v>
      </c>
      <c r="T196">
        <f>R196*(S196+1)*(S196+1)/(S196*S196+1)</f>
        <v>3.4986957609653473</v>
      </c>
      <c r="U196" s="1">
        <v>33.477664947509766</v>
      </c>
      <c r="V196" s="1">
        <v>33.125152587890625</v>
      </c>
      <c r="W196" s="1">
        <v>33.416828155517578</v>
      </c>
      <c r="X196" s="1">
        <v>400.7420654296875</v>
      </c>
      <c r="Y196" s="1">
        <v>378.4248046875</v>
      </c>
      <c r="Z196" s="1">
        <v>18.517404556274414</v>
      </c>
      <c r="AA196" s="1">
        <v>29.41261100769043</v>
      </c>
      <c r="AB196" s="1">
        <v>34.833930969238281</v>
      </c>
      <c r="AC196" s="1">
        <v>55.329399108886719</v>
      </c>
      <c r="AD196" s="1">
        <v>400.06466674804688</v>
      </c>
      <c r="AE196" s="1">
        <v>1292.7734375</v>
      </c>
      <c r="AF196" s="1">
        <v>1399.1531982421875</v>
      </c>
      <c r="AG196" s="1">
        <v>97.618179321289062</v>
      </c>
      <c r="AH196" s="1">
        <v>8.6024179458618164</v>
      </c>
      <c r="AI196" s="1">
        <v>-0.81162643432617188</v>
      </c>
      <c r="AJ196" s="1">
        <v>0</v>
      </c>
      <c r="AK196" s="1">
        <v>-0.21956524252891541</v>
      </c>
      <c r="AL196" s="1">
        <v>2.737391471862793</v>
      </c>
      <c r="AM196" s="1">
        <v>1</v>
      </c>
      <c r="AN196" s="1">
        <v>0</v>
      </c>
      <c r="AO196" s="1">
        <v>0.18999999761581421</v>
      </c>
      <c r="AP196" s="1">
        <v>111115</v>
      </c>
      <c r="AQ196">
        <f>AD196*0.000001/(Q196*0.0001)</f>
        <v>0.88903259277343738</v>
      </c>
      <c r="AR196">
        <f>(AA196-Z196)/(1000-AA196)*AQ196</f>
        <v>9.9797233615004366E-3</v>
      </c>
      <c r="AS196">
        <f>(V196+273.15)</f>
        <v>306.2751525878906</v>
      </c>
      <c r="AT196">
        <f>(U196+273.15)</f>
        <v>306.62766494750974</v>
      </c>
      <c r="AU196">
        <f>(AE196*AM196+AF196*AN196)*AO196</f>
        <v>245.62695004278794</v>
      </c>
      <c r="AV196">
        <f>((AU196+0.00000010773*(AT196^4-AS196^4))-AR196*44100)/(R196*51.4+0.00000043092*AS196^3)</f>
        <v>-1.8583874302038379</v>
      </c>
      <c r="AW196">
        <f>0.61365*EXP(17.502*P196/(240.97+P196))</f>
        <v>5.0877427332047622</v>
      </c>
      <c r="AX196">
        <f>AW196*1000/AG196</f>
        <v>52.118803777927063</v>
      </c>
      <c r="AY196">
        <f>(AX196-AA196)</f>
        <v>22.706192770236633</v>
      </c>
      <c r="AZ196">
        <f>IF(J196,V196,(U196+V196)/2)</f>
        <v>33.301408767700195</v>
      </c>
      <c r="BA196">
        <f>0.61365*EXP(17.502*AZ196/(240.97+AZ196))</f>
        <v>5.1383004211200412</v>
      </c>
      <c r="BB196">
        <f>IF(AY196&lt;&gt;0,(1000-(AX196+AA196)/2)/AY196*AR196,0)</f>
        <v>0.4215983267627551</v>
      </c>
      <c r="BC196">
        <f>AA196*AG196/1000</f>
        <v>2.8712055356560451</v>
      </c>
      <c r="BD196">
        <f>(BA196-BC196)</f>
        <v>2.2670948854639961</v>
      </c>
      <c r="BE196">
        <f>1/(1.6/L196+1.37/T196)</f>
        <v>0.26814376750686397</v>
      </c>
      <c r="BF196">
        <f>M196*AG196*0.001</f>
        <v>29.850032466825326</v>
      </c>
      <c r="BG196">
        <f>M196/Y196</f>
        <v>0.80804306819905458</v>
      </c>
      <c r="BH196">
        <f>(1-AR196*AG196/AW196/L196)*100</f>
        <v>60.055199708582826</v>
      </c>
      <c r="BI196">
        <f>(Y196-K196/(T196/1.35))</f>
        <v>372.22630448627251</v>
      </c>
      <c r="BJ196">
        <f>K196*BH196/100/BI196</f>
        <v>2.5918065607453977E-2</v>
      </c>
    </row>
    <row r="197" spans="1:62">
      <c r="A197" s="1">
        <v>21</v>
      </c>
      <c r="B197" s="1" t="s">
        <v>42</v>
      </c>
      <c r="C197" s="2">
        <v>40724</v>
      </c>
      <c r="D197" s="1" t="s">
        <v>1</v>
      </c>
      <c r="E197" s="1">
        <v>10</v>
      </c>
      <c r="F197" s="1" t="s">
        <v>5</v>
      </c>
      <c r="G197" s="1" t="s">
        <v>31</v>
      </c>
      <c r="H197" s="1">
        <v>0</v>
      </c>
      <c r="I197" s="1">
        <v>8114</v>
      </c>
      <c r="J197" s="1">
        <v>0</v>
      </c>
      <c r="K197">
        <f>(X197-Y197*(1000-Z197)/(1000-AA197))*AQ197</f>
        <v>-59.140884557258566</v>
      </c>
      <c r="L197">
        <f>IF(BB197&lt;&gt;0,1/(1/BB197-1/T197),0)</f>
        <v>0.10479247298563256</v>
      </c>
      <c r="M197">
        <f>((BE197-AR197/2)*Y197-K197)/(BE197+AR197/2)</f>
        <v>1338.5189169282253</v>
      </c>
      <c r="N197">
        <f>AR197*1000</f>
        <v>2.595057055255138</v>
      </c>
      <c r="O197">
        <f>(AW197-BC197)</f>
        <v>2.3999570716571439</v>
      </c>
      <c r="P197">
        <f>(V197+AV197*J197)</f>
        <v>30.627584457397461</v>
      </c>
      <c r="Q197" s="1">
        <v>3.5</v>
      </c>
      <c r="R197">
        <f>(Q197*AK197+AL197)</f>
        <v>1.9689131230115891</v>
      </c>
      <c r="S197" s="1">
        <v>1</v>
      </c>
      <c r="T197">
        <f>R197*(S197+1)*(S197+1)/(S197*S197+1)</f>
        <v>3.9378262460231781</v>
      </c>
      <c r="U197" s="1">
        <v>33.46063232421875</v>
      </c>
      <c r="V197" s="1">
        <v>30.627584457397461</v>
      </c>
      <c r="W197" s="1">
        <v>33.561256408691406</v>
      </c>
      <c r="X197" s="1">
        <v>400.51919555664062</v>
      </c>
      <c r="Y197" s="1">
        <v>451.2288818359375</v>
      </c>
      <c r="Z197" s="1">
        <v>18.43389892578125</v>
      </c>
      <c r="AA197" s="1">
        <v>20.657054901123047</v>
      </c>
      <c r="AB197" s="1">
        <v>34.709983825683594</v>
      </c>
      <c r="AC197" s="1">
        <v>38.89605712890625</v>
      </c>
      <c r="AD197" s="1">
        <v>400.11038208007812</v>
      </c>
      <c r="AE197" s="1">
        <v>1484.413818359375</v>
      </c>
      <c r="AF197" s="1">
        <v>1115.5880126953125</v>
      </c>
      <c r="AG197" s="1">
        <v>97.618316650390625</v>
      </c>
      <c r="AH197" s="1">
        <v>8.6024179458618164</v>
      </c>
      <c r="AI197" s="1">
        <v>-0.81162643432617188</v>
      </c>
      <c r="AJ197" s="1">
        <v>1</v>
      </c>
      <c r="AK197" s="1">
        <v>-0.21956524252891541</v>
      </c>
      <c r="AL197" s="1">
        <v>2.737391471862793</v>
      </c>
      <c r="AM197" s="1">
        <v>1</v>
      </c>
      <c r="AN197" s="1">
        <v>0</v>
      </c>
      <c r="AO197" s="1">
        <v>0.18999999761581421</v>
      </c>
      <c r="AP197" s="1">
        <v>111115</v>
      </c>
      <c r="AQ197">
        <f>AD197*0.000001/(Q197*0.0001)</f>
        <v>1.1431725202287946</v>
      </c>
      <c r="AR197">
        <f>(AA197-Z197)/(1000-AA197)*AQ197</f>
        <v>2.5950570552551381E-3</v>
      </c>
      <c r="AS197">
        <f>(V197+273.15)</f>
        <v>303.77758445739744</v>
      </c>
      <c r="AT197">
        <f>(U197+273.15)</f>
        <v>306.61063232421873</v>
      </c>
      <c r="AU197">
        <f>(AE197*AM197+AF197*AN197)*AO197</f>
        <v>282.03862194916292</v>
      </c>
      <c r="AV197">
        <f>((AU197+0.00000010773*(AT197^4-AS197^4))-AR197*44100)/(R197*51.4+0.00000043092*AS197^3)</f>
        <v>1.7858196796693548</v>
      </c>
      <c r="AW197">
        <f>0.61365*EXP(17.502*P197/(240.97+P197))</f>
        <v>4.4164639980594771</v>
      </c>
      <c r="AX197">
        <f>AW197*1000/AG197</f>
        <v>45.242165093632607</v>
      </c>
      <c r="AY197">
        <f>(AX197-AA197)</f>
        <v>24.585110192509561</v>
      </c>
      <c r="AZ197">
        <f>IF(J197,V197,(U197+V197)/2)</f>
        <v>32.044108390808105</v>
      </c>
      <c r="BA197">
        <f>0.61365*EXP(17.502*AZ197/(240.97+AZ197))</f>
        <v>4.7870174730839068</v>
      </c>
      <c r="BB197">
        <f>IF(AY197&lt;&gt;0,(1000-(AX197+AA197)/2)/AY197*AR197,0)</f>
        <v>0.10207605000396264</v>
      </c>
      <c r="BC197">
        <f>AA197*AG197/1000</f>
        <v>2.0165069264023332</v>
      </c>
      <c r="BD197">
        <f>(BA197-BC197)</f>
        <v>2.7705105466815736</v>
      </c>
      <c r="BE197">
        <f>1/(1.6/L197+1.37/T197)</f>
        <v>6.403614769007708E-2</v>
      </c>
      <c r="BF197">
        <f>M197*AG197*0.001</f>
        <v>130.66396347523741</v>
      </c>
      <c r="BG197">
        <f>M197/Y197</f>
        <v>2.9663857319640679</v>
      </c>
      <c r="BH197">
        <f>(1-AR197*AG197/AW197/L197)*100</f>
        <v>45.263951557612728</v>
      </c>
      <c r="BI197">
        <f>(Y197-K197/(T197/1.35))</f>
        <v>471.50407661705054</v>
      </c>
      <c r="BJ197">
        <f>K197*BH197/100/BI197</f>
        <v>-5.6774697535612234E-2</v>
      </c>
    </row>
    <row r="198" spans="1:62">
      <c r="A198" s="1">
        <v>3</v>
      </c>
      <c r="B198" s="1" t="s">
        <v>50</v>
      </c>
      <c r="C198" s="2">
        <v>40738</v>
      </c>
      <c r="D198" s="1" t="s">
        <v>51</v>
      </c>
      <c r="E198" s="1">
        <v>25</v>
      </c>
      <c r="F198" s="1" t="s">
        <v>2</v>
      </c>
      <c r="G198" s="1" t="s">
        <v>52</v>
      </c>
      <c r="H198" s="1">
        <v>0</v>
      </c>
      <c r="I198" s="1">
        <v>859.5</v>
      </c>
      <c r="J198" s="1">
        <v>0</v>
      </c>
      <c r="K198">
        <f>(X198-Y198*(1000-Z198)/(1000-AA198))*AQ198</f>
        <v>31.458644051084367</v>
      </c>
      <c r="L198">
        <f>IF(BB198&lt;&gt;0,1/(1/BB198-1/T198),0)</f>
        <v>0.5159552263614402</v>
      </c>
      <c r="M198">
        <f>((BE198-AR198/2)*Y198-K198)/(BE198+AR198/2)</f>
        <v>264.04545788769565</v>
      </c>
      <c r="N198">
        <f>AR198*1000</f>
        <v>14.524538148931727</v>
      </c>
      <c r="O198">
        <f>(AW198-BC198)</f>
        <v>2.8924233495969887</v>
      </c>
      <c r="P198">
        <f>(V198+AV198*J198)</f>
        <v>36.845718383789062</v>
      </c>
      <c r="Q198" s="1">
        <v>1.5</v>
      </c>
      <c r="R198">
        <f>(Q198*AK198+AL198)</f>
        <v>2.4080436080694199</v>
      </c>
      <c r="S198" s="1">
        <v>1</v>
      </c>
      <c r="T198">
        <f>R198*(S198+1)*(S198+1)/(S198*S198+1)</f>
        <v>4.8160872161388397</v>
      </c>
      <c r="U198" s="1">
        <v>36.469219207763672</v>
      </c>
      <c r="V198" s="1">
        <v>36.845718383789062</v>
      </c>
      <c r="W198" s="1">
        <v>36.391387939453125</v>
      </c>
      <c r="X198" s="1">
        <v>400.4757080078125</v>
      </c>
      <c r="Y198" s="1">
        <v>386.54464721679688</v>
      </c>
      <c r="Z198" s="1">
        <v>29.14771842956543</v>
      </c>
      <c r="AA198" s="1">
        <v>34.417804718017578</v>
      </c>
      <c r="AB198" s="1">
        <v>46.455020904541016</v>
      </c>
      <c r="AC198" s="1">
        <v>54.854373931884766</v>
      </c>
      <c r="AD198" s="1">
        <v>399.1766357421875</v>
      </c>
      <c r="AE198" s="1">
        <v>1145.903076171875</v>
      </c>
      <c r="AF198" s="1">
        <v>1732.31787109375</v>
      </c>
      <c r="AG198" s="1">
        <v>97.6109619140625</v>
      </c>
      <c r="AH198" s="1">
        <v>15.544315338134766</v>
      </c>
      <c r="AI198" s="1">
        <v>-0.75834810733795166</v>
      </c>
      <c r="AJ198" s="1">
        <v>1</v>
      </c>
      <c r="AK198" s="1">
        <v>-0.21956524252891541</v>
      </c>
      <c r="AL198" s="1">
        <v>2.737391471862793</v>
      </c>
      <c r="AM198" s="1">
        <v>1</v>
      </c>
      <c r="AN198" s="1">
        <v>0</v>
      </c>
      <c r="AO198" s="1">
        <v>0.18999999761581421</v>
      </c>
      <c r="AP198" s="1">
        <v>111115</v>
      </c>
      <c r="AQ198">
        <f>AD198*0.000001/(Q198*0.0001)</f>
        <v>2.6611775716145827</v>
      </c>
      <c r="AR198">
        <f>(AA198-Z198)/(1000-AA198)*AQ198</f>
        <v>1.4524538148931726E-2</v>
      </c>
      <c r="AS198">
        <f>(V198+273.15)</f>
        <v>309.99571838378904</v>
      </c>
      <c r="AT198">
        <f>(U198+273.15)</f>
        <v>309.61921920776365</v>
      </c>
      <c r="AU198">
        <f>(AE198*AM198+AF198*AN198)*AO198</f>
        <v>217.72158174061042</v>
      </c>
      <c r="AV198">
        <f>((AU198+0.00000010773*(AT198^4-AS198^4))-AR198*44100)/(R198*51.4+0.00000043092*AS198^3)</f>
        <v>-3.1303233646006308</v>
      </c>
      <c r="AW198">
        <f>0.61365*EXP(17.502*P198/(240.97+P198))</f>
        <v>6.2519783750930431</v>
      </c>
      <c r="AX198">
        <f>AW198*1000/AG198</f>
        <v>64.049961730705377</v>
      </c>
      <c r="AY198">
        <f>(AX198-AA198)</f>
        <v>29.632157012687799</v>
      </c>
      <c r="AZ198">
        <f>IF(J198,V198,(U198+V198)/2)</f>
        <v>36.657468795776367</v>
      </c>
      <c r="BA198">
        <f>0.61365*EXP(17.502*AZ198/(240.97+AZ198))</f>
        <v>6.1879533715133199</v>
      </c>
      <c r="BB198">
        <f>IF(AY198&lt;&gt;0,(1000-(AX198+AA198)/2)/AY198*AR198,0)</f>
        <v>0.46602880539228242</v>
      </c>
      <c r="BC198">
        <f>AA198*AG198/1000</f>
        <v>3.3595550254960544</v>
      </c>
      <c r="BD198">
        <f>(BA198-BC198)</f>
        <v>2.8283983460172655</v>
      </c>
      <c r="BE198">
        <f>1/(1.6/L198+1.37/T198)</f>
        <v>0.29537668493731323</v>
      </c>
      <c r="BF198">
        <f>M198*AG198*0.001</f>
        <v>25.773731133457055</v>
      </c>
      <c r="BG198">
        <f>M198/Y198</f>
        <v>0.68309174577601506</v>
      </c>
      <c r="BH198">
        <f>(1-AR198*AG198/AW198/L198)*100</f>
        <v>56.048728765442426</v>
      </c>
      <c r="BI198">
        <f>(Y198-K198/(T198/1.35))</f>
        <v>377.72645776901265</v>
      </c>
      <c r="BJ198">
        <f>K198*BH198/100/BI198</f>
        <v>4.6679732687035368E-2</v>
      </c>
    </row>
    <row r="199" spans="1:62">
      <c r="A199" s="1">
        <v>4</v>
      </c>
      <c r="B199" s="1" t="s">
        <v>53</v>
      </c>
      <c r="C199" s="2">
        <v>40738</v>
      </c>
      <c r="D199" s="1" t="s">
        <v>51</v>
      </c>
      <c r="E199" s="1">
        <v>25</v>
      </c>
      <c r="F199" s="1" t="s">
        <v>5</v>
      </c>
      <c r="G199" s="1" t="s">
        <v>52</v>
      </c>
      <c r="H199" s="1">
        <v>0</v>
      </c>
      <c r="I199" s="1">
        <v>1019</v>
      </c>
      <c r="J199" s="1">
        <v>0</v>
      </c>
      <c r="K199">
        <f>(X199-Y199*(1000-Z199)/(1000-AA199))*AQ199</f>
        <v>9.7293729733258214</v>
      </c>
      <c r="L199">
        <f>IF(BB199&lt;&gt;0,1/(1/BB199-1/T199),0)</f>
        <v>7.3975313890417421E-2</v>
      </c>
      <c r="M199">
        <f>((BE199-AR199/2)*Y199-K199)/(BE199+AR199/2)</f>
        <v>166.55833275958202</v>
      </c>
      <c r="N199">
        <f>AR199*1000</f>
        <v>2.4339018931891228</v>
      </c>
      <c r="O199">
        <f>(AW199-BC199)</f>
        <v>3.1118266467531535</v>
      </c>
      <c r="P199">
        <f>(V199+AV199*J199)</f>
        <v>36.329574584960938</v>
      </c>
      <c r="Q199" s="1">
        <v>2</v>
      </c>
      <c r="R199">
        <f>(Q199*AK199+AL199)</f>
        <v>2.2982609868049622</v>
      </c>
      <c r="S199" s="1">
        <v>1</v>
      </c>
      <c r="T199">
        <f>R199*(S199+1)*(S199+1)/(S199*S199+1)</f>
        <v>4.5965219736099243</v>
      </c>
      <c r="U199" s="1">
        <v>36.505786895751953</v>
      </c>
      <c r="V199" s="1">
        <v>36.329574584960938</v>
      </c>
      <c r="W199" s="1">
        <v>36.508068084716797</v>
      </c>
      <c r="X199" s="1">
        <v>400.23092651367188</v>
      </c>
      <c r="Y199" s="1">
        <v>394.87445068359375</v>
      </c>
      <c r="Z199" s="1">
        <v>29.205362319946289</v>
      </c>
      <c r="AA199" s="1">
        <v>30.387815475463867</v>
      </c>
      <c r="AB199" s="1">
        <v>46.450325012207031</v>
      </c>
      <c r="AC199" s="1">
        <v>48.330986022949219</v>
      </c>
      <c r="AD199" s="1">
        <v>399.16015625</v>
      </c>
      <c r="AE199" s="1">
        <v>70.126853942871094</v>
      </c>
      <c r="AF199" s="1">
        <v>25.594734191894531</v>
      </c>
      <c r="AG199" s="1">
        <v>97.603805541992188</v>
      </c>
      <c r="AH199" s="1">
        <v>15.544315338134766</v>
      </c>
      <c r="AI199" s="1">
        <v>-0.75834810733795166</v>
      </c>
      <c r="AJ199" s="1">
        <v>0</v>
      </c>
      <c r="AK199" s="1">
        <v>-0.21956524252891541</v>
      </c>
      <c r="AL199" s="1">
        <v>2.737391471862793</v>
      </c>
      <c r="AM199" s="1">
        <v>1</v>
      </c>
      <c r="AN199" s="1">
        <v>0</v>
      </c>
      <c r="AO199" s="1">
        <v>0.18999999761581421</v>
      </c>
      <c r="AP199" s="1">
        <v>111115</v>
      </c>
      <c r="AQ199">
        <f>AD199*0.000001/(Q199*0.0001)</f>
        <v>1.9958007812499998</v>
      </c>
      <c r="AR199">
        <f>(AA199-Z199)/(1000-AA199)*AQ199</f>
        <v>2.433901893189123E-3</v>
      </c>
      <c r="AS199">
        <f>(V199+273.15)</f>
        <v>309.47957458496091</v>
      </c>
      <c r="AT199">
        <f>(U199+273.15)</f>
        <v>309.65578689575193</v>
      </c>
      <c r="AU199">
        <f>(AE199*AM199+AF199*AN199)*AO199</f>
        <v>13.324102081950059</v>
      </c>
      <c r="AV199">
        <f>((AU199+0.00000010773*(AT199^4-AS199^4))-AR199*44100)/(R199*51.4+0.00000043092*AS199^3)</f>
        <v>-0.70096074984312451</v>
      </c>
      <c r="AW199">
        <f>0.61365*EXP(17.502*P199/(240.97+P199))</f>
        <v>6.0777930792662698</v>
      </c>
      <c r="AX199">
        <f>AW199*1000/AG199</f>
        <v>62.270042090227875</v>
      </c>
      <c r="AY199">
        <f>(AX199-AA199)</f>
        <v>31.882226614764008</v>
      </c>
      <c r="AZ199">
        <f>IF(J199,V199,(U199+V199)/2)</f>
        <v>36.417680740356445</v>
      </c>
      <c r="BA199">
        <f>0.61365*EXP(17.502*AZ199/(240.97+AZ199))</f>
        <v>6.107224814383633</v>
      </c>
      <c r="BB199">
        <f>IF(AY199&lt;&gt;0,(1000-(AX199+AA199)/2)/AY199*AR199,0)</f>
        <v>7.2803629864429134E-2</v>
      </c>
      <c r="BC199">
        <f>AA199*AG199/1000</f>
        <v>2.9659664325131163</v>
      </c>
      <c r="BD199">
        <f>(BA199-BC199)</f>
        <v>3.1412583818705166</v>
      </c>
      <c r="BE199">
        <f>1/(1.6/L199+1.37/T199)</f>
        <v>4.5606106241048404E-2</v>
      </c>
      <c r="BF199">
        <f>M199*AG199*0.001</f>
        <v>16.256727122064671</v>
      </c>
      <c r="BG199">
        <f>M199/Y199</f>
        <v>0.42180073304626742</v>
      </c>
      <c r="BH199">
        <f>(1-AR199*AG199/AW199/L199)*100</f>
        <v>47.163128777440008</v>
      </c>
      <c r="BI199">
        <f>(Y199-K199/(T199/1.35))</f>
        <v>392.01693067402999</v>
      </c>
      <c r="BJ199">
        <f>K199*BH199/100/BI199</f>
        <v>1.1705302362215265E-2</v>
      </c>
    </row>
    <row r="200" spans="1:62">
      <c r="A200" s="1">
        <v>1</v>
      </c>
      <c r="B200" s="1" t="s">
        <v>54</v>
      </c>
      <c r="C200" s="2">
        <v>40738</v>
      </c>
      <c r="D200" s="1" t="s">
        <v>51</v>
      </c>
      <c r="E200" s="1">
        <v>22</v>
      </c>
      <c r="F200" s="1" t="s">
        <v>2</v>
      </c>
      <c r="G200" s="1" t="s">
        <v>52</v>
      </c>
      <c r="H200" s="1">
        <v>0</v>
      </c>
      <c r="I200" s="1">
        <v>12</v>
      </c>
      <c r="J200" s="1">
        <v>0</v>
      </c>
      <c r="K200">
        <f>(X200-Y200*(1000-Z200)/(1000-AA200))*AQ200</f>
        <v>10.902361778994264</v>
      </c>
      <c r="L200">
        <f>IF(BB200&lt;&gt;0,1/(1/BB200-1/T200),0)</f>
        <v>0.26309382180274243</v>
      </c>
      <c r="M200">
        <f>((BE200-AR200/2)*Y200-K200)/(BE200+AR200/2)</f>
        <v>300.55021991952714</v>
      </c>
      <c r="N200">
        <f>AR200*1000</f>
        <v>9.6555036554802243</v>
      </c>
      <c r="O200">
        <f>(AW200-BC200)</f>
        <v>3.5833741142176128</v>
      </c>
      <c r="P200">
        <f>(V200+AV200*J200)</f>
        <v>38.851779937744141</v>
      </c>
      <c r="Q200" s="1">
        <v>2</v>
      </c>
      <c r="R200">
        <f>(Q200*AK200+AL200)</f>
        <v>2.2982609868049622</v>
      </c>
      <c r="S200" s="1">
        <v>1</v>
      </c>
      <c r="T200">
        <f>R200*(S200+1)*(S200+1)/(S200*S200+1)</f>
        <v>4.5965219736099243</v>
      </c>
      <c r="U200" s="1">
        <v>37.709457397460938</v>
      </c>
      <c r="V200" s="1">
        <v>38.851779937744141</v>
      </c>
      <c r="W200" s="1">
        <v>37.548881530761719</v>
      </c>
      <c r="X200" s="1">
        <v>398.73751831054688</v>
      </c>
      <c r="Y200" s="1">
        <v>391.41384887695312</v>
      </c>
      <c r="Z200" s="1">
        <v>30.081878662109375</v>
      </c>
      <c r="AA200" s="1">
        <v>34.731063842773438</v>
      </c>
      <c r="AB200" s="1">
        <v>44.7718505859375</v>
      </c>
      <c r="AC200" s="1">
        <v>51.691383361816406</v>
      </c>
      <c r="AD200" s="1">
        <v>400.937255859375</v>
      </c>
      <c r="AE200" s="1">
        <v>1898.4552001953125</v>
      </c>
      <c r="AF200" s="1">
        <v>912.7308349609375</v>
      </c>
      <c r="AG200" s="1">
        <v>97.53302001953125</v>
      </c>
      <c r="AH200" s="1">
        <v>23.734088897705078</v>
      </c>
      <c r="AI200" s="1">
        <v>-0.52818059921264648</v>
      </c>
      <c r="AJ200" s="1">
        <v>1</v>
      </c>
      <c r="AK200" s="1">
        <v>-0.21956524252891541</v>
      </c>
      <c r="AL200" s="1">
        <v>2.737391471862793</v>
      </c>
      <c r="AM200" s="1">
        <v>1</v>
      </c>
      <c r="AN200" s="1">
        <v>0</v>
      </c>
      <c r="AO200" s="1">
        <v>0.18999999761581421</v>
      </c>
      <c r="AP200" s="1">
        <v>111115</v>
      </c>
      <c r="AQ200">
        <f>AD200*0.000001/(Q200*0.0001)</f>
        <v>2.0046862792968749</v>
      </c>
      <c r="AR200">
        <f>(AA200-Z200)/(1000-AA200)*AQ200</f>
        <v>9.655503655480225E-3</v>
      </c>
      <c r="AS200">
        <f>(V200+273.15)</f>
        <v>312.00177993774412</v>
      </c>
      <c r="AT200">
        <f>(U200+273.15)</f>
        <v>310.85945739746091</v>
      </c>
      <c r="AU200">
        <f>(AE200*AM200+AF200*AN200)*AO200</f>
        <v>360.70648351083946</v>
      </c>
      <c r="AV200">
        <f>((AU200+0.00000010773*(AT200^4-AS200^4))-AR200*44100)/(R200*51.4+0.00000043092*AS200^3)</f>
        <v>-0.6094406009112382</v>
      </c>
      <c r="AW200">
        <f>0.61365*EXP(17.502*P200/(240.97+P200))</f>
        <v>6.9707996592944523</v>
      </c>
      <c r="AX200">
        <f>AW200*1000/AG200</f>
        <v>71.471176201644639</v>
      </c>
      <c r="AY200">
        <f>(AX200-AA200)</f>
        <v>36.740112358871201</v>
      </c>
      <c r="AZ200">
        <f>IF(J200,V200,(U200+V200)/2)</f>
        <v>38.280618667602539</v>
      </c>
      <c r="BA200">
        <f>0.61365*EXP(17.502*AZ200/(240.97+AZ200))</f>
        <v>6.7591880400187305</v>
      </c>
      <c r="BB200">
        <f>IF(AY200&lt;&gt;0,(1000-(AX200+AA200)/2)/AY200*AR200,0)</f>
        <v>0.24885023506979262</v>
      </c>
      <c r="BC200">
        <f>AA200*AG200/1000</f>
        <v>3.3874255450768396</v>
      </c>
      <c r="BD200">
        <f>(BA200-BC200)</f>
        <v>3.371762494941891</v>
      </c>
      <c r="BE200">
        <f>1/(1.6/L200+1.37/T200)</f>
        <v>0.15675130676907573</v>
      </c>
      <c r="BF200">
        <f>M200*AG200*0.001</f>
        <v>29.313570616285762</v>
      </c>
      <c r="BG200">
        <f>M200/Y200</f>
        <v>0.76785790993820879</v>
      </c>
      <c r="BH200">
        <f>(1-AR200*AG200/AW200/L200)*100</f>
        <v>48.650838819246701</v>
      </c>
      <c r="BI200">
        <f>(Y200-K200/(T200/1.35))</f>
        <v>388.21182167331</v>
      </c>
      <c r="BJ200">
        <f>K200*BH200/100/BI200</f>
        <v>1.3662877224416885E-2</v>
      </c>
    </row>
    <row r="201" spans="1:62">
      <c r="A201" s="1">
        <v>2</v>
      </c>
      <c r="B201" s="1" t="s">
        <v>55</v>
      </c>
      <c r="C201" s="2">
        <v>40738</v>
      </c>
      <c r="D201" s="1" t="s">
        <v>51</v>
      </c>
      <c r="E201" s="1">
        <v>22</v>
      </c>
      <c r="F201" s="1" t="s">
        <v>5</v>
      </c>
      <c r="G201" s="1" t="s">
        <v>52</v>
      </c>
      <c r="H201" s="1">
        <v>0</v>
      </c>
      <c r="I201" s="1">
        <v>107.5</v>
      </c>
      <c r="J201" s="1">
        <v>0</v>
      </c>
      <c r="K201">
        <f>(X201-Y201*(1000-Z201)/(1000-AA201))*AQ201</f>
        <v>-2.4599178369825099</v>
      </c>
      <c r="L201">
        <f>IF(BB201&lt;&gt;0,1/(1/BB201-1/T201),0)</f>
        <v>3.1152790399726678E-2</v>
      </c>
      <c r="M201">
        <f>((BE201-AR201/2)*Y201-K201)/(BE201+AR201/2)</f>
        <v>499.77163768933394</v>
      </c>
      <c r="N201">
        <f>AR201*1000</f>
        <v>1.1827476280974869</v>
      </c>
      <c r="O201">
        <f>(AW201-BC201)</f>
        <v>3.5436470593911431</v>
      </c>
      <c r="P201">
        <f>(V201+AV201*J201)</f>
        <v>37.819934844970703</v>
      </c>
      <c r="Q201" s="1">
        <v>2</v>
      </c>
      <c r="R201">
        <f>(Q201*AK201+AL201)</f>
        <v>2.2982609868049622</v>
      </c>
      <c r="S201" s="1">
        <v>1</v>
      </c>
      <c r="T201">
        <f>R201*(S201+1)*(S201+1)/(S201*S201+1)</f>
        <v>4.5965219736099243</v>
      </c>
      <c r="U201" s="1">
        <v>37.931190490722656</v>
      </c>
      <c r="V201" s="1">
        <v>37.819934844970703</v>
      </c>
      <c r="W201" s="1">
        <v>37.821178436279297</v>
      </c>
      <c r="X201" s="1">
        <v>399.19970703125</v>
      </c>
      <c r="Y201" s="1">
        <v>400.190673828125</v>
      </c>
      <c r="Z201" s="1">
        <v>30.690130233764648</v>
      </c>
      <c r="AA201" s="1">
        <v>31.261672973632812</v>
      </c>
      <c r="AB201" s="1">
        <v>45.129341125488281</v>
      </c>
      <c r="AC201" s="1">
        <v>45.96978759765625</v>
      </c>
      <c r="AD201" s="1">
        <v>400.9404296875</v>
      </c>
      <c r="AE201" s="1">
        <v>27.994091033935547</v>
      </c>
      <c r="AF201" s="1">
        <v>150.34275817871094</v>
      </c>
      <c r="AG201" s="1">
        <v>97.529754638671875</v>
      </c>
      <c r="AH201" s="1">
        <v>23.734088897705078</v>
      </c>
      <c r="AI201" s="1">
        <v>-0.52818059921264648</v>
      </c>
      <c r="AJ201" s="1">
        <v>1</v>
      </c>
      <c r="AK201" s="1">
        <v>-0.21956524252891541</v>
      </c>
      <c r="AL201" s="1">
        <v>2.737391471862793</v>
      </c>
      <c r="AM201" s="1">
        <v>1</v>
      </c>
      <c r="AN201" s="1">
        <v>0</v>
      </c>
      <c r="AO201" s="1">
        <v>0.18999999761581421</v>
      </c>
      <c r="AP201" s="1">
        <v>111115</v>
      </c>
      <c r="AQ201">
        <f>AD201*0.000001/(Q201*0.0001)</f>
        <v>2.0047021484374996</v>
      </c>
      <c r="AR201">
        <f>(AA201-Z201)/(1000-AA201)*AQ201</f>
        <v>1.1827476280974868E-3</v>
      </c>
      <c r="AS201">
        <f>(V201+273.15)</f>
        <v>310.96993484497068</v>
      </c>
      <c r="AT201">
        <f>(U201+273.15)</f>
        <v>311.08119049072263</v>
      </c>
      <c r="AU201">
        <f>(AE201*AM201+AF201*AN201)*AO201</f>
        <v>5.3188772297046398</v>
      </c>
      <c r="AV201">
        <f>((AU201+0.00000010773*(AT201^4-AS201^4))-AR201*44100)/(R201*51.4+0.00000043092*AS201^3)</f>
        <v>-0.34631290584173641</v>
      </c>
      <c r="AW201">
        <f>0.61365*EXP(17.502*P201/(240.97+P201))</f>
        <v>6.592590354103951</v>
      </c>
      <c r="AX201">
        <f>AW201*1000/AG201</f>
        <v>67.595682758848028</v>
      </c>
      <c r="AY201">
        <f>(AX201-AA201)</f>
        <v>36.334009785215216</v>
      </c>
      <c r="AZ201">
        <f>IF(J201,V201,(U201+V201)/2)</f>
        <v>37.87556266784668</v>
      </c>
      <c r="BA201">
        <f>0.61365*EXP(17.502*AZ201/(240.97+AZ201))</f>
        <v>6.6125160488027657</v>
      </c>
      <c r="BB201">
        <f>IF(AY201&lt;&gt;0,(1000-(AX201+AA201)/2)/AY201*AR201,0)</f>
        <v>3.0943074635508109E-2</v>
      </c>
      <c r="BC201">
        <f>AA201*AG201/1000</f>
        <v>3.0489432947128079</v>
      </c>
      <c r="BD201">
        <f>(BA201-BC201)</f>
        <v>3.5635727540899578</v>
      </c>
      <c r="BE201">
        <f>1/(1.6/L201+1.37/T201)</f>
        <v>1.935815458672448E-2</v>
      </c>
      <c r="BF201">
        <f>M201*AG201*0.001</f>
        <v>48.742605199207958</v>
      </c>
      <c r="BG201">
        <f>M201/Y201</f>
        <v>1.2488337944226489</v>
      </c>
      <c r="BH201">
        <f>(1-AR201*AG201/AW201/L201)*100</f>
        <v>43.833653662297301</v>
      </c>
      <c r="BI201">
        <f>(Y201-K201/(T201/1.35))</f>
        <v>400.9131524976479</v>
      </c>
      <c r="BJ201">
        <f>K201*BH201/100/BI201</f>
        <v>-2.6895397627203425E-3</v>
      </c>
    </row>
    <row r="202" spans="1:62">
      <c r="A202" s="1">
        <v>7</v>
      </c>
      <c r="B202" s="1" t="s">
        <v>56</v>
      </c>
      <c r="C202" s="2">
        <v>40738</v>
      </c>
      <c r="D202" s="1" t="s">
        <v>51</v>
      </c>
      <c r="E202" s="1">
        <v>20</v>
      </c>
      <c r="F202" s="1" t="s">
        <v>2</v>
      </c>
      <c r="G202" s="1" t="s">
        <v>52</v>
      </c>
      <c r="H202" s="1">
        <v>0</v>
      </c>
      <c r="I202" s="1">
        <v>2155</v>
      </c>
      <c r="J202" s="1">
        <v>0</v>
      </c>
      <c r="K202">
        <f>(X202-Y202*(1000-Z202)/(1000-AA202))*AQ202</f>
        <v>18.764663743532306</v>
      </c>
      <c r="L202">
        <f>IF(BB202&lt;&gt;0,1/(1/BB202-1/T202),0)</f>
        <v>0.55919067241581033</v>
      </c>
      <c r="M202">
        <f>((BE202-AR202/2)*Y202-K202)/(BE202+AR202/2)</f>
        <v>312.67653866732212</v>
      </c>
      <c r="N202">
        <f>AR202*1000</f>
        <v>16.671592389299008</v>
      </c>
      <c r="O202">
        <f>(AW202-BC202)</f>
        <v>3.0561297481612373</v>
      </c>
      <c r="P202">
        <f>(V202+AV202*J202)</f>
        <v>39.373256683349609</v>
      </c>
      <c r="Q202" s="1">
        <v>1.5</v>
      </c>
      <c r="R202">
        <f>(Q202*AK202+AL202)</f>
        <v>2.4080436080694199</v>
      </c>
      <c r="S202" s="1">
        <v>1</v>
      </c>
      <c r="T202">
        <f>R202*(S202+1)*(S202+1)/(S202*S202+1)</f>
        <v>4.8160872161388397</v>
      </c>
      <c r="U202" s="1">
        <v>38.935825347900391</v>
      </c>
      <c r="V202" s="1">
        <v>39.373256683349609</v>
      </c>
      <c r="W202" s="1">
        <v>38.832324981689453</v>
      </c>
      <c r="X202" s="1">
        <v>399.58908081054688</v>
      </c>
      <c r="Y202" s="1">
        <v>390.13461303710938</v>
      </c>
      <c r="Z202" s="1">
        <v>36.215435028076172</v>
      </c>
      <c r="AA202" s="1">
        <v>42.190029144287109</v>
      </c>
      <c r="AB202" s="1">
        <v>50.417415618896484</v>
      </c>
      <c r="AC202" s="1">
        <v>58.734958648681641</v>
      </c>
      <c r="AD202" s="1">
        <v>400.90298461914062</v>
      </c>
      <c r="AE202" s="1">
        <v>1823.1109619140625</v>
      </c>
      <c r="AF202" s="1">
        <v>1977.0283203125</v>
      </c>
      <c r="AG202" s="1">
        <v>97.484352111816406</v>
      </c>
      <c r="AH202" s="1">
        <v>23.569446563720703</v>
      </c>
      <c r="AI202" s="1">
        <v>-0.77161169052124023</v>
      </c>
      <c r="AJ202" s="1">
        <v>1</v>
      </c>
      <c r="AK202" s="1">
        <v>-0.21956524252891541</v>
      </c>
      <c r="AL202" s="1">
        <v>2.737391471862793</v>
      </c>
      <c r="AM202" s="1">
        <v>1</v>
      </c>
      <c r="AN202" s="1">
        <v>0</v>
      </c>
      <c r="AO202" s="1">
        <v>0.18999999761581421</v>
      </c>
      <c r="AP202" s="1">
        <v>111115</v>
      </c>
      <c r="AQ202">
        <f>AD202*0.000001/(Q202*0.0001)</f>
        <v>2.6726865641276039</v>
      </c>
      <c r="AR202">
        <f>(AA202-Z202)/(1000-AA202)*AQ202</f>
        <v>1.6671592389299009E-2</v>
      </c>
      <c r="AS202">
        <f>(V202+273.15)</f>
        <v>312.52325668334959</v>
      </c>
      <c r="AT202">
        <f>(U202+273.15)</f>
        <v>312.08582534790037</v>
      </c>
      <c r="AU202">
        <f>(AE202*AM202+AF202*AN202)*AO202</f>
        <v>346.39107841703662</v>
      </c>
      <c r="AV202">
        <f>((AU202+0.00000010773*(AT202^4-AS202^4))-AR202*44100)/(R202*51.4+0.00000043092*AS202^3)</f>
        <v>-2.881592565277475</v>
      </c>
      <c r="AW202">
        <f>0.61365*EXP(17.502*P202/(240.97+P202))</f>
        <v>7.1689974048707183</v>
      </c>
      <c r="AX202">
        <f>AW202*1000/AG202</f>
        <v>73.53998102841922</v>
      </c>
      <c r="AY202">
        <f>(AX202-AA202)</f>
        <v>31.349951884132111</v>
      </c>
      <c r="AZ202">
        <f>IF(J202,V202,(U202+V202)/2)</f>
        <v>39.154541015625</v>
      </c>
      <c r="BA202">
        <f>0.61365*EXP(17.502*AZ202/(240.97+AZ202))</f>
        <v>7.0852831159822136</v>
      </c>
      <c r="BB202">
        <f>IF(AY202&lt;&gt;0,(1000-(AX202+AA202)/2)/AY202*AR202,0)</f>
        <v>0.50101801332730955</v>
      </c>
      <c r="BC202">
        <f>AA202*AG202/1000</f>
        <v>4.1128676567094811</v>
      </c>
      <c r="BD202">
        <f>(BA202-BC202)</f>
        <v>2.9724154592727325</v>
      </c>
      <c r="BE202">
        <f>1/(1.6/L202+1.37/T202)</f>
        <v>0.31789009044964978</v>
      </c>
      <c r="BF202">
        <f>M202*AG202*0.001</f>
        <v>30.481069792549206</v>
      </c>
      <c r="BG202">
        <f>M202/Y202</f>
        <v>0.80145808195075607</v>
      </c>
      <c r="BH202">
        <f>(1-AR202*AG202/AW202/L202)*100</f>
        <v>59.459075192916529</v>
      </c>
      <c r="BI202">
        <f>(Y202-K202/(T202/1.35))</f>
        <v>384.87468004235808</v>
      </c>
      <c r="BJ202">
        <f>K202*BH202/100/BI202</f>
        <v>2.8989424619299153E-2</v>
      </c>
    </row>
    <row r="203" spans="1:62">
      <c r="A203" s="1">
        <v>8</v>
      </c>
      <c r="B203" s="1" t="s">
        <v>57</v>
      </c>
      <c r="C203" s="2">
        <v>40738</v>
      </c>
      <c r="D203" s="1" t="s">
        <v>51</v>
      </c>
      <c r="E203" s="1">
        <v>20</v>
      </c>
      <c r="F203" s="1" t="s">
        <v>5</v>
      </c>
      <c r="G203" s="1" t="s">
        <v>52</v>
      </c>
      <c r="H203" s="1">
        <v>0</v>
      </c>
      <c r="I203" s="1">
        <v>2296</v>
      </c>
      <c r="J203" s="1">
        <v>0</v>
      </c>
      <c r="K203">
        <f>(X203-Y203*(1000-Z203)/(1000-AA203))*AQ203</f>
        <v>-2.9797523516392341</v>
      </c>
      <c r="L203">
        <f>IF(BB203&lt;&gt;0,1/(1/BB203-1/T203),0)</f>
        <v>2.7488194195152547E-2</v>
      </c>
      <c r="M203">
        <f>((BE203-AR203/2)*Y203-K203)/(BE203+AR203/2)</f>
        <v>547.74654929374083</v>
      </c>
      <c r="N203">
        <f>AR203*1000</f>
        <v>0.96125778654801441</v>
      </c>
      <c r="O203">
        <f>(AW203-BC203)</f>
        <v>3.246075873244977</v>
      </c>
      <c r="P203">
        <f>(V203+AV203*J203)</f>
        <v>38.420894622802734</v>
      </c>
      <c r="Q203" s="1">
        <v>1.5</v>
      </c>
      <c r="R203">
        <f>(Q203*AK203+AL203)</f>
        <v>2.4080436080694199</v>
      </c>
      <c r="S203" s="1">
        <v>1</v>
      </c>
      <c r="T203">
        <f>R203*(S203+1)*(S203+1)/(S203*S203+1)</f>
        <v>4.8160872161388397</v>
      </c>
      <c r="U203" s="1">
        <v>39.041332244873047</v>
      </c>
      <c r="V203" s="1">
        <v>38.420894622802734</v>
      </c>
      <c r="W203" s="1">
        <v>38.990428924560547</v>
      </c>
      <c r="X203" s="1">
        <v>399.132568359375</v>
      </c>
      <c r="Y203" s="1">
        <v>400.10357666015625</v>
      </c>
      <c r="Z203" s="1">
        <v>36.218399047851562</v>
      </c>
      <c r="AA203" s="1">
        <v>36.564914703369141</v>
      </c>
      <c r="AB203" s="1">
        <v>50.136844635009766</v>
      </c>
      <c r="AC203" s="1">
        <v>50.616523742675781</v>
      </c>
      <c r="AD203" s="1">
        <v>400.89508056640625</v>
      </c>
      <c r="AE203" s="1">
        <v>131.75845336914062</v>
      </c>
      <c r="AF203" s="1">
        <v>177.99702453613281</v>
      </c>
      <c r="AG203" s="1">
        <v>97.485809326171875</v>
      </c>
      <c r="AH203" s="1">
        <v>23.569446563720703</v>
      </c>
      <c r="AI203" s="1">
        <v>-0.77161169052124023</v>
      </c>
      <c r="AJ203" s="1">
        <v>1</v>
      </c>
      <c r="AK203" s="1">
        <v>-0.21956524252891541</v>
      </c>
      <c r="AL203" s="1">
        <v>2.737391471862793</v>
      </c>
      <c r="AM203" s="1">
        <v>1</v>
      </c>
      <c r="AN203" s="1">
        <v>0</v>
      </c>
      <c r="AO203" s="1">
        <v>0.18999999761581421</v>
      </c>
      <c r="AP203" s="1">
        <v>111115</v>
      </c>
      <c r="AQ203">
        <f>AD203*0.000001/(Q203*0.0001)</f>
        <v>2.6726338704427079</v>
      </c>
      <c r="AR203">
        <f>(AA203-Z203)/(1000-AA203)*AQ203</f>
        <v>9.6125778654801441E-4</v>
      </c>
      <c r="AS203">
        <f>(V203+273.15)</f>
        <v>311.57089462280271</v>
      </c>
      <c r="AT203">
        <f>(U203+273.15)</f>
        <v>312.19133224487302</v>
      </c>
      <c r="AU203">
        <f>(AE203*AM203+AF203*AN203)*AO203</f>
        <v>25.034105826000086</v>
      </c>
      <c r="AV203">
        <f>((AU203+0.00000010773*(AT203^4-AS203^4))-AR203*44100)/(R203*51.4+0.00000043092*AS203^3)</f>
        <v>-6.7588481399266112E-2</v>
      </c>
      <c r="AW203">
        <f>0.61365*EXP(17.502*P203/(240.97+P203))</f>
        <v>6.8106361760453593</v>
      </c>
      <c r="AX203">
        <f>AW203*1000/AG203</f>
        <v>69.862846942759262</v>
      </c>
      <c r="AY203">
        <f>(AX203-AA203)</f>
        <v>33.297932239390121</v>
      </c>
      <c r="AZ203">
        <f>IF(J203,V203,(U203+V203)/2)</f>
        <v>38.731113433837891</v>
      </c>
      <c r="BA203">
        <f>0.61365*EXP(17.502*AZ203/(240.97+AZ203))</f>
        <v>6.9256210243916856</v>
      </c>
      <c r="BB203">
        <f>IF(AY203&lt;&gt;0,(1000-(AX203+AA203)/2)/AY203*AR203,0)</f>
        <v>2.7332193564193381E-2</v>
      </c>
      <c r="BC203">
        <f>AA203*AG203/1000</f>
        <v>3.5645603028003823</v>
      </c>
      <c r="BD203">
        <f>(BA203-BC203)</f>
        <v>3.3610607215913033</v>
      </c>
      <c r="BE203">
        <f>1/(1.6/L203+1.37/T203)</f>
        <v>1.7096568496198131E-2</v>
      </c>
      <c r="BF203">
        <f>M203*AG203*0.001</f>
        <v>53.39751566351822</v>
      </c>
      <c r="BG203">
        <f>M203/Y203</f>
        <v>1.3690118790389894</v>
      </c>
      <c r="BH203">
        <f>(1-AR203*AG203/AW203/L203)*100</f>
        <v>49.945009751776759</v>
      </c>
      <c r="BI203">
        <f>(Y203-K203/(T203/1.35))</f>
        <v>400.93883264581052</v>
      </c>
      <c r="BJ203">
        <f>K203*BH203/100/BI203</f>
        <v>-3.711881916710528E-3</v>
      </c>
    </row>
    <row r="204" spans="1:62">
      <c r="A204" s="1">
        <v>9</v>
      </c>
      <c r="B204" s="1" t="s">
        <v>58</v>
      </c>
      <c r="C204" s="2">
        <v>40738</v>
      </c>
      <c r="D204" s="1" t="s">
        <v>51</v>
      </c>
      <c r="E204" s="1">
        <v>10</v>
      </c>
      <c r="F204" s="1" t="s">
        <v>2</v>
      </c>
      <c r="G204" s="1" t="s">
        <v>59</v>
      </c>
      <c r="H204" s="1">
        <v>0</v>
      </c>
      <c r="I204" s="1">
        <v>4447.5</v>
      </c>
      <c r="J204" s="1">
        <v>0</v>
      </c>
      <c r="K204">
        <f>(X204-Y204*(1000-Z204)/(1000-AA204))*AQ204</f>
        <v>15.973000551083654</v>
      </c>
      <c r="L204">
        <f>IF(BB204&lt;&gt;0,1/(1/BB204-1/T204),0)</f>
        <v>0.31910759605812883</v>
      </c>
      <c r="M204">
        <f>((BE204-AR204/2)*Y204-K204)/(BE204+AR204/2)</f>
        <v>280.42184151770357</v>
      </c>
      <c r="N204">
        <f>AR204*1000</f>
        <v>13.958707366533007</v>
      </c>
      <c r="O204">
        <f>(AW204-BC204)</f>
        <v>4.2683449179828648</v>
      </c>
      <c r="P204">
        <f>(V204+AV204*J204)</f>
        <v>42.200233459472656</v>
      </c>
      <c r="Q204" s="1">
        <v>2</v>
      </c>
      <c r="R204">
        <f>(Q204*AK204+AL204)</f>
        <v>2.2982609868049622</v>
      </c>
      <c r="S204" s="1">
        <v>1</v>
      </c>
      <c r="T204">
        <f>R204*(S204+1)*(S204+1)/(S204*S204+1)</f>
        <v>4.5965219736099243</v>
      </c>
      <c r="U204" s="1">
        <v>42.301761627197266</v>
      </c>
      <c r="V204" s="1">
        <v>42.200233459472656</v>
      </c>
      <c r="W204" s="1">
        <v>42.163089752197266</v>
      </c>
      <c r="X204" s="1">
        <v>400.81527709960938</v>
      </c>
      <c r="Y204" s="1">
        <v>390.13143920898438</v>
      </c>
      <c r="Z204" s="1">
        <v>35.018936157226562</v>
      </c>
      <c r="AA204" s="1">
        <v>41.691368103027344</v>
      </c>
      <c r="AB204" s="1">
        <v>40.741573333740234</v>
      </c>
      <c r="AC204" s="1">
        <v>48.504379272460938</v>
      </c>
      <c r="AD204" s="1">
        <v>400.95574951171875</v>
      </c>
      <c r="AE204" s="1">
        <v>1789.221435546875</v>
      </c>
      <c r="AF204" s="1">
        <v>1908.451904296875</v>
      </c>
      <c r="AG204" s="1">
        <v>97.440017700195312</v>
      </c>
      <c r="AH204" s="1">
        <v>23.569446563720703</v>
      </c>
      <c r="AI204" s="1">
        <v>-0.77161169052124023</v>
      </c>
      <c r="AJ204" s="1">
        <v>1</v>
      </c>
      <c r="AK204" s="1">
        <v>-0.21956524252891541</v>
      </c>
      <c r="AL204" s="1">
        <v>2.737391471862793</v>
      </c>
      <c r="AM204" s="1">
        <v>1</v>
      </c>
      <c r="AN204" s="1">
        <v>0</v>
      </c>
      <c r="AO204" s="1">
        <v>0.18999999761581421</v>
      </c>
      <c r="AP204" s="1">
        <v>111115</v>
      </c>
      <c r="AQ204">
        <f>AD204*0.000001/(Q204*0.0001)</f>
        <v>2.0047787475585936</v>
      </c>
      <c r="AR204">
        <f>(AA204-Z204)/(1000-AA204)*AQ204</f>
        <v>1.3958707366533008E-2</v>
      </c>
      <c r="AS204">
        <f>(V204+273.15)</f>
        <v>315.35023345947263</v>
      </c>
      <c r="AT204">
        <f>(U204+273.15)</f>
        <v>315.45176162719724</v>
      </c>
      <c r="AU204">
        <f>(AE204*AM204+AF204*AN204)*AO204</f>
        <v>339.95206848806993</v>
      </c>
      <c r="AV204">
        <f>((AU204+0.00000010773*(AT204^4-AS204^4))-AR204*44100)/(R204*51.4+0.00000043092*AS204^3)</f>
        <v>-2.0832963228986685</v>
      </c>
      <c r="AW204">
        <f>0.61365*EXP(17.502*P204/(240.97+P204))</f>
        <v>8.3307525638872075</v>
      </c>
      <c r="AX204">
        <f>AW204*1000/AG204</f>
        <v>85.496213573353117</v>
      </c>
      <c r="AY204">
        <f>(AX204-AA204)</f>
        <v>43.804845470325773</v>
      </c>
      <c r="AZ204">
        <f>IF(J204,V204,(U204+V204)/2)</f>
        <v>42.250997543334961</v>
      </c>
      <c r="BA204">
        <f>0.61365*EXP(17.502*AZ204/(240.97+AZ204))</f>
        <v>8.3530214353094951</v>
      </c>
      <c r="BB204">
        <f>IF(AY204&lt;&gt;0,(1000-(AX204+AA204)/2)/AY204*AR204,0)</f>
        <v>0.29839210958405865</v>
      </c>
      <c r="BC204">
        <f>AA204*AG204/1000</f>
        <v>4.0624076459043428</v>
      </c>
      <c r="BD204">
        <f>(BA204-BC204)</f>
        <v>4.2906137894051524</v>
      </c>
      <c r="BE204">
        <f>1/(1.6/L204+1.37/T204)</f>
        <v>0.18825179834189934</v>
      </c>
      <c r="BF204">
        <f>M204*AG204*0.001</f>
        <v>27.3243092010064</v>
      </c>
      <c r="BG204">
        <f>M204/Y204</f>
        <v>0.71878811429880196</v>
      </c>
      <c r="BH204">
        <f>(1-AR204*AG204/AW204/L204)*100</f>
        <v>48.836390080207927</v>
      </c>
      <c r="BI204">
        <f>(Y204-K204/(T204/1.35))</f>
        <v>385.44016374728398</v>
      </c>
      <c r="BJ204">
        <f>K204*BH204/100/BI204</f>
        <v>2.023825638927319E-2</v>
      </c>
    </row>
    <row r="205" spans="1:62">
      <c r="A205" s="1">
        <v>10</v>
      </c>
      <c r="B205" s="1" t="s">
        <v>60</v>
      </c>
      <c r="C205" s="2">
        <v>40738</v>
      </c>
      <c r="D205" s="1" t="s">
        <v>51</v>
      </c>
      <c r="E205" s="1">
        <v>10</v>
      </c>
      <c r="F205" s="1" t="s">
        <v>5</v>
      </c>
      <c r="G205" s="1" t="s">
        <v>59</v>
      </c>
      <c r="H205" s="1">
        <v>0</v>
      </c>
      <c r="I205" s="1">
        <v>4612</v>
      </c>
      <c r="J205" s="1">
        <v>0</v>
      </c>
      <c r="K205">
        <f>(X205-Y205*(1000-Z205)/(1000-AA205))*AQ205</f>
        <v>1.368323185943902</v>
      </c>
      <c r="L205">
        <f>IF(BB205&lt;&gt;0,1/(1/BB205-1/T205),0)</f>
        <v>0.19215789234196426</v>
      </c>
      <c r="M205">
        <f>((BE205-AR205/2)*Y205-K205)/(BE205+AR205/2)</f>
        <v>359.37392870033943</v>
      </c>
      <c r="N205">
        <f>AR205*1000</f>
        <v>8.359212183845969</v>
      </c>
      <c r="O205">
        <f>(AW205-BC205)</f>
        <v>4.1500413898367743</v>
      </c>
      <c r="P205">
        <f>(V205+AV205*J205)</f>
        <v>41.286228179931641</v>
      </c>
      <c r="Q205" s="1">
        <v>2</v>
      </c>
      <c r="R205">
        <f>(Q205*AK205+AL205)</f>
        <v>2.2982609868049622</v>
      </c>
      <c r="S205" s="1">
        <v>1</v>
      </c>
      <c r="T205">
        <f>R205*(S205+1)*(S205+1)/(S205*S205+1)</f>
        <v>4.5965219736099243</v>
      </c>
      <c r="U205" s="1">
        <v>42.103378295898438</v>
      </c>
      <c r="V205" s="1">
        <v>41.286228179931641</v>
      </c>
      <c r="W205" s="1">
        <v>42.062690734863281</v>
      </c>
      <c r="X205" s="1">
        <v>400.83831787109375</v>
      </c>
      <c r="Y205" s="1">
        <v>398.49407958984375</v>
      </c>
      <c r="Z205" s="1">
        <v>34.874336242675781</v>
      </c>
      <c r="AA205" s="1">
        <v>38.882076263427734</v>
      </c>
      <c r="AB205" s="1">
        <v>40.996650695800781</v>
      </c>
      <c r="AC205" s="1">
        <v>45.707962036132812</v>
      </c>
      <c r="AD205" s="1">
        <v>400.93362426757812</v>
      </c>
      <c r="AE205" s="1">
        <v>674.311767578125</v>
      </c>
      <c r="AF205" s="1">
        <v>830.1673583984375</v>
      </c>
      <c r="AG205" s="1">
        <v>97.434669494628906</v>
      </c>
      <c r="AH205" s="1">
        <v>23.569446563720703</v>
      </c>
      <c r="AI205" s="1">
        <v>-0.77161169052124023</v>
      </c>
      <c r="AJ205" s="1">
        <v>1</v>
      </c>
      <c r="AK205" s="1">
        <v>-0.21956524252891541</v>
      </c>
      <c r="AL205" s="1">
        <v>2.737391471862793</v>
      </c>
      <c r="AM205" s="1">
        <v>1</v>
      </c>
      <c r="AN205" s="1">
        <v>0</v>
      </c>
      <c r="AO205" s="1">
        <v>0.18999999761581421</v>
      </c>
      <c r="AP205" s="1">
        <v>111115</v>
      </c>
      <c r="AQ205">
        <f>AD205*0.000001/(Q205*0.0001)</f>
        <v>2.0046681213378905</v>
      </c>
      <c r="AR205">
        <f>(AA205-Z205)/(1000-AA205)*AQ205</f>
        <v>8.3592121838459692E-3</v>
      </c>
      <c r="AS205">
        <f>(V205+273.15)</f>
        <v>314.43622817993162</v>
      </c>
      <c r="AT205">
        <f>(U205+273.15)</f>
        <v>315.25337829589841</v>
      </c>
      <c r="AU205">
        <f>(AE205*AM205+AF205*AN205)*AO205</f>
        <v>128.11923423215922</v>
      </c>
      <c r="AV205">
        <f>((AU205+0.00000010773*(AT205^4-AS205^4))-AR205*44100)/(R205*51.4+0.00000043092*AS205^3)</f>
        <v>-1.7451312960702758</v>
      </c>
      <c r="AW205">
        <f>0.61365*EXP(17.502*P205/(240.97+P205))</f>
        <v>7.9385036398288111</v>
      </c>
      <c r="AX205">
        <f>AW205*1000/AG205</f>
        <v>81.475143098488388</v>
      </c>
      <c r="AY205">
        <f>(AX205-AA205)</f>
        <v>42.593066835060654</v>
      </c>
      <c r="AZ205">
        <f>IF(J205,V205,(U205+V205)/2)</f>
        <v>41.694803237915039</v>
      </c>
      <c r="BA205">
        <f>0.61365*EXP(17.502*AZ205/(240.97+AZ205))</f>
        <v>8.1118218546462195</v>
      </c>
      <c r="BB205">
        <f>IF(AY205&lt;&gt;0,(1000-(AX205+AA205)/2)/AY205*AR205,0)</f>
        <v>0.18444707085818857</v>
      </c>
      <c r="BC205">
        <f>AA205*AG205/1000</f>
        <v>3.7884622499920368</v>
      </c>
      <c r="BD205">
        <f>(BA205-BC205)</f>
        <v>4.3233596046541827</v>
      </c>
      <c r="BE205">
        <f>1/(1.6/L205+1.37/T205)</f>
        <v>0.11594824731322922</v>
      </c>
      <c r="BF205">
        <f>M205*AG205*0.001</f>
        <v>35.015479967903907</v>
      </c>
      <c r="BG205">
        <f>M205/Y205</f>
        <v>0.90183003238148651</v>
      </c>
      <c r="BH205">
        <f>(1-AR205*AG205/AW205/L205)*100</f>
        <v>46.607286777500448</v>
      </c>
      <c r="BI205">
        <f>(Y205-K205/(T205/1.35))</f>
        <v>398.09220262468841</v>
      </c>
      <c r="BJ205">
        <f>K205*BH205/100/BI205</f>
        <v>1.6019864421136355E-3</v>
      </c>
    </row>
    <row r="206" spans="1:62">
      <c r="A206" s="1">
        <v>1</v>
      </c>
      <c r="B206" s="1" t="s">
        <v>76</v>
      </c>
      <c r="C206" s="2">
        <v>40738</v>
      </c>
      <c r="D206" s="1" t="s">
        <v>51</v>
      </c>
      <c r="E206" s="1">
        <v>29</v>
      </c>
      <c r="F206" s="1" t="s">
        <v>5</v>
      </c>
      <c r="G206" s="1" t="s">
        <v>31</v>
      </c>
      <c r="H206" s="1">
        <v>0</v>
      </c>
      <c r="I206" s="1">
        <v>130</v>
      </c>
      <c r="J206" s="1">
        <v>0</v>
      </c>
      <c r="K206">
        <f>(X206-Y206*(1000-Z206)/(1000-AA206))*AQ206</f>
        <v>-9.0956373191236448</v>
      </c>
      <c r="L206">
        <f>IF(BB206&lt;&gt;0,1/(1/BB206-1/T206),0)</f>
        <v>0.2472102896382582</v>
      </c>
      <c r="M206">
        <f>((BE206-AR206/2)*Y206-K206)/(BE206+AR206/2)</f>
        <v>72.132852882741474</v>
      </c>
      <c r="N206">
        <f>AR206*1000</f>
        <v>4.531636829061676</v>
      </c>
      <c r="O206">
        <f>(AW206-BC206)</f>
        <v>1.8226084322137845</v>
      </c>
      <c r="P206">
        <f>(V206+AV206*J206)</f>
        <v>33.898200988769531</v>
      </c>
      <c r="Q206" s="1">
        <v>4</v>
      </c>
      <c r="R206">
        <f>(Q206*AK206+AL206)</f>
        <v>1.8591305017471313</v>
      </c>
      <c r="S206" s="1">
        <v>1</v>
      </c>
      <c r="T206">
        <f>R206*(S206+1)*(S206+1)/(S206*S206+1)</f>
        <v>3.7182610034942627</v>
      </c>
      <c r="U206" s="1">
        <v>35.613521575927734</v>
      </c>
      <c r="V206" s="1">
        <v>33.898200988769531</v>
      </c>
      <c r="W206" s="1">
        <v>35.633018493652344</v>
      </c>
      <c r="X206" s="1">
        <v>2.1401224136352539</v>
      </c>
      <c r="Y206" s="1">
        <v>11.204262733459473</v>
      </c>
      <c r="Z206" s="1">
        <v>31.369588851928711</v>
      </c>
      <c r="AA206" s="1">
        <v>35.748538970947266</v>
      </c>
      <c r="AB206" s="1">
        <v>52.414012908935547</v>
      </c>
      <c r="AC206" s="1">
        <v>59.730602264404297</v>
      </c>
      <c r="AD206" s="1">
        <v>399.14932250976562</v>
      </c>
      <c r="AE206" s="1">
        <v>50.570766448974609</v>
      </c>
      <c r="AF206" s="1">
        <v>60.190711975097656</v>
      </c>
      <c r="AG206" s="1">
        <v>97.630195617675781</v>
      </c>
      <c r="AH206" s="1">
        <v>21.662200927734375</v>
      </c>
      <c r="AI206" s="1">
        <v>-0.23080599308013916</v>
      </c>
      <c r="AJ206" s="1">
        <v>1</v>
      </c>
      <c r="AK206" s="1">
        <v>-0.21956524252891541</v>
      </c>
      <c r="AL206" s="1">
        <v>2.737391471862793</v>
      </c>
      <c r="AM206" s="1">
        <v>1</v>
      </c>
      <c r="AN206" s="1">
        <v>0</v>
      </c>
      <c r="AO206" s="1">
        <v>0.18999999761581421</v>
      </c>
      <c r="AP206" s="1">
        <v>111105</v>
      </c>
      <c r="AQ206">
        <f>AD206*0.000001/(Q206*0.0001)</f>
        <v>0.99787330627441395</v>
      </c>
      <c r="AR206">
        <f>(AA206-Z206)/(1000-AA206)*AQ206</f>
        <v>4.5316368290616756E-3</v>
      </c>
      <c r="AS206">
        <f>(V206+273.15)</f>
        <v>307.04820098876951</v>
      </c>
      <c r="AT206">
        <f>(U206+273.15)</f>
        <v>308.76352157592771</v>
      </c>
      <c r="AU206">
        <f>(AE206*AM206+AF206*AN206)*AO206</f>
        <v>9.608445504735073</v>
      </c>
      <c r="AV206">
        <f>((AU206+0.00000010773*(AT206^4-AS206^4))-AR206*44100)/(R206*51.4+0.00000043092*AS206^3)</f>
        <v>-1.5611746389809358</v>
      </c>
      <c r="AW206">
        <f>0.61365*EXP(17.502*P206/(240.97+P206))</f>
        <v>5.312745284993472</v>
      </c>
      <c r="AX206">
        <f>AW206*1000/AG206</f>
        <v>54.4170300118871</v>
      </c>
      <c r="AY206">
        <f>(AX206-AA206)</f>
        <v>18.668491040939834</v>
      </c>
      <c r="AZ206">
        <f>IF(J206,V206,(U206+V206)/2)</f>
        <v>34.755861282348633</v>
      </c>
      <c r="BA206">
        <f>0.61365*EXP(17.502*AZ206/(240.97+AZ206))</f>
        <v>5.5724548559347555</v>
      </c>
      <c r="BB206">
        <f>IF(AY206&lt;&gt;0,(1000-(AX206+AA206)/2)/AY206*AR206,0)</f>
        <v>0.23179902505317143</v>
      </c>
      <c r="BC206">
        <f>AA206*AG206/1000</f>
        <v>3.4901368527796874</v>
      </c>
      <c r="BD206">
        <f>(BA206-BC206)</f>
        <v>2.0823180031550681</v>
      </c>
      <c r="BE206">
        <f>1/(1.6/L206+1.37/T206)</f>
        <v>0.14618441894230391</v>
      </c>
      <c r="BF206">
        <f>M206*AG206*0.001</f>
        <v>7.0423445374030793</v>
      </c>
      <c r="BG206">
        <f>M206/Y206</f>
        <v>6.4379829890395159</v>
      </c>
      <c r="BH206">
        <f>(1-AR206*AG206/AW206/L206)*100</f>
        <v>66.313668416447314</v>
      </c>
      <c r="BI206">
        <f>(Y206-K206/(T206/1.35))</f>
        <v>14.506642628060078</v>
      </c>
      <c r="BJ206">
        <f>K206*BH206/100/BI206</f>
        <v>-0.41578543890640274</v>
      </c>
    </row>
    <row r="207" spans="1:62">
      <c r="A207" s="1">
        <v>2</v>
      </c>
      <c r="B207" s="1" t="s">
        <v>77</v>
      </c>
      <c r="C207" s="2">
        <v>40738</v>
      </c>
      <c r="D207" s="1" t="s">
        <v>51</v>
      </c>
      <c r="E207" s="1">
        <v>29</v>
      </c>
      <c r="F207" s="1" t="s">
        <v>2</v>
      </c>
      <c r="G207" s="1" t="s">
        <v>31</v>
      </c>
      <c r="H207" s="1">
        <v>0</v>
      </c>
      <c r="I207" s="1">
        <v>459</v>
      </c>
      <c r="J207" s="1">
        <v>0</v>
      </c>
      <c r="K207">
        <f>(X207-Y207*(1000-Z207)/(1000-AA207))*AQ207</f>
        <v>32.233678827302256</v>
      </c>
      <c r="L207">
        <f>IF(BB207&lt;&gt;0,1/(1/BB207-1/T207),0)</f>
        <v>0.55240338653004228</v>
      </c>
      <c r="M207">
        <f>((BE207-AR207/2)*Y207-K207)/(BE207+AR207/2)</f>
        <v>248.47024540476792</v>
      </c>
      <c r="N207">
        <f>AR207*1000</f>
        <v>10.537798529365482</v>
      </c>
      <c r="O207">
        <f>(AW207-BC207)</f>
        <v>2.0315245458067683</v>
      </c>
      <c r="P207">
        <f>(V207+AV207*J207)</f>
        <v>35.850307464599609</v>
      </c>
      <c r="Q207" s="1">
        <v>4</v>
      </c>
      <c r="R207">
        <f>(Q207*AK207+AL207)</f>
        <v>1.8591305017471313</v>
      </c>
      <c r="S207" s="1">
        <v>1</v>
      </c>
      <c r="T207">
        <f>R207*(S207+1)*(S207+1)/(S207*S207+1)</f>
        <v>3.7182610034942627</v>
      </c>
      <c r="U207" s="1">
        <v>35.909439086914062</v>
      </c>
      <c r="V207" s="1">
        <v>35.850307464599609</v>
      </c>
      <c r="W207" s="1">
        <v>35.868995666503906</v>
      </c>
      <c r="X207" s="1">
        <v>400.39492797851562</v>
      </c>
      <c r="Y207" s="1">
        <v>364.249755859375</v>
      </c>
      <c r="Z207" s="1">
        <v>29.690948486328125</v>
      </c>
      <c r="AA207" s="1">
        <v>39.829536437988281</v>
      </c>
      <c r="AB207" s="1">
        <v>48.804218292236328</v>
      </c>
      <c r="AC207" s="1">
        <v>65.46942138671875</v>
      </c>
      <c r="AD207" s="1">
        <v>399.19100952148438</v>
      </c>
      <c r="AE207" s="1">
        <v>1645.55615234375</v>
      </c>
      <c r="AF207" s="1">
        <v>1837.16552734375</v>
      </c>
      <c r="AG207" s="1">
        <v>97.623977661132812</v>
      </c>
      <c r="AH207" s="1">
        <v>15.544315338134766</v>
      </c>
      <c r="AI207" s="1">
        <v>-0.75834810733795166</v>
      </c>
      <c r="AJ207" s="1">
        <v>1</v>
      </c>
      <c r="AK207" s="1">
        <v>-0.21956524252891541</v>
      </c>
      <c r="AL207" s="1">
        <v>2.737391471862793</v>
      </c>
      <c r="AM207" s="1">
        <v>1</v>
      </c>
      <c r="AN207" s="1">
        <v>0</v>
      </c>
      <c r="AO207" s="1">
        <v>0.18999999761581421</v>
      </c>
      <c r="AP207" s="1">
        <v>111115</v>
      </c>
      <c r="AQ207">
        <f>AD207*0.000001/(Q207*0.0001)</f>
        <v>0.99797752380371085</v>
      </c>
      <c r="AR207">
        <f>(AA207-Z207)/(1000-AA207)*AQ207</f>
        <v>1.0537798529365481E-2</v>
      </c>
      <c r="AS207">
        <f>(V207+273.15)</f>
        <v>309.00030746459959</v>
      </c>
      <c r="AT207">
        <f>(U207+273.15)</f>
        <v>309.05943908691404</v>
      </c>
      <c r="AU207">
        <f>(AE207*AM207+AF207*AN207)*AO207</f>
        <v>312.6556650220009</v>
      </c>
      <c r="AV207">
        <f>((AU207+0.00000010773*(AT207^4-AS207^4))-AR207*44100)/(R207*51.4+0.00000043092*AS207^3)</f>
        <v>-1.3974784191565794</v>
      </c>
      <c r="AW207">
        <f>0.61365*EXP(17.502*P207/(240.97+P207))</f>
        <v>5.9198423212822116</v>
      </c>
      <c r="AX207">
        <f>AW207*1000/AG207</f>
        <v>60.639224738730228</v>
      </c>
      <c r="AY207">
        <f>(AX207-AA207)</f>
        <v>20.809688300741946</v>
      </c>
      <c r="AZ207">
        <f>IF(J207,V207,(U207+V207)/2)</f>
        <v>35.879873275756836</v>
      </c>
      <c r="BA207">
        <f>0.61365*EXP(17.502*AZ207/(240.97+AZ207))</f>
        <v>5.9294819803535681</v>
      </c>
      <c r="BB207">
        <f>IF(AY207&lt;&gt;0,(1000-(AX207+AA207)/2)/AY207*AR207,0)</f>
        <v>0.48095092068827594</v>
      </c>
      <c r="BC207">
        <f>AA207*AG207/1000</f>
        <v>3.8883177754754432</v>
      </c>
      <c r="BD207">
        <f>(BA207-BC207)</f>
        <v>2.0411642048781249</v>
      </c>
      <c r="BE207">
        <f>1/(1.6/L207+1.37/T207)</f>
        <v>0.30628941729134934</v>
      </c>
      <c r="BF207">
        <f>M207*AG207*0.001</f>
        <v>24.256653686851251</v>
      </c>
      <c r="BG207">
        <f>M207/Y207</f>
        <v>0.68214251734651599</v>
      </c>
      <c r="BH207">
        <f>(1-AR207*AG207/AW207/L207)*100</f>
        <v>68.541361818468744</v>
      </c>
      <c r="BI207">
        <f>(Y207-K207/(T207/1.35))</f>
        <v>352.546578923715</v>
      </c>
      <c r="BJ207">
        <f>K207*BH207/100/BI207</f>
        <v>6.2668038078466284E-2</v>
      </c>
    </row>
    <row r="208" spans="1:62">
      <c r="A208" s="1">
        <v>5</v>
      </c>
      <c r="B208" s="1" t="s">
        <v>78</v>
      </c>
      <c r="C208" s="2">
        <v>40738</v>
      </c>
      <c r="D208" s="1" t="s">
        <v>51</v>
      </c>
      <c r="E208" s="1">
        <v>25</v>
      </c>
      <c r="F208" s="1" t="s">
        <v>2</v>
      </c>
      <c r="G208" s="1" t="s">
        <v>31</v>
      </c>
      <c r="H208" s="1">
        <v>0</v>
      </c>
      <c r="I208" s="1">
        <v>1141.5</v>
      </c>
      <c r="J208" s="1">
        <v>0</v>
      </c>
      <c r="K208">
        <f>(X208-Y208*(1000-Z208)/(1000-AA208))*AQ208</f>
        <v>22.447771763128994</v>
      </c>
      <c r="L208">
        <f>IF(BB208&lt;&gt;0,1/(1/BB208-1/T208),0)</f>
        <v>0.57673506528321383</v>
      </c>
      <c r="M208">
        <f>((BE208-AR208/2)*Y208-K208)/(BE208+AR208/2)</f>
        <v>281.25750205178076</v>
      </c>
      <c r="N208">
        <f>AR208*1000</f>
        <v>10.265665768817701</v>
      </c>
      <c r="O208">
        <f>(AW208-BC208)</f>
        <v>1.9556189667692578</v>
      </c>
      <c r="P208">
        <f>(V208+AV208*J208)</f>
        <v>36.516918182373047</v>
      </c>
      <c r="Q208" s="1">
        <v>5.5</v>
      </c>
      <c r="R208">
        <f>(Q208*AK208+AL208)</f>
        <v>1.5297826379537582</v>
      </c>
      <c r="S208" s="1">
        <v>1</v>
      </c>
      <c r="T208">
        <f>R208*(S208+1)*(S208+1)/(S208*S208+1)</f>
        <v>3.0595652759075165</v>
      </c>
      <c r="U208" s="1">
        <v>36.630462646484375</v>
      </c>
      <c r="V208" s="1">
        <v>36.516918182373047</v>
      </c>
      <c r="W208" s="1">
        <v>36.576812744140625</v>
      </c>
      <c r="X208" s="1">
        <v>400.34103393554688</v>
      </c>
      <c r="Y208" s="1">
        <v>364.2601318359375</v>
      </c>
      <c r="Z208" s="1">
        <v>29.33796501159668</v>
      </c>
      <c r="AA208" s="1">
        <v>42.875659942626953</v>
      </c>
      <c r="AB208" s="1">
        <v>46.344635009765625</v>
      </c>
      <c r="AC208" s="1">
        <v>67.729881286621094</v>
      </c>
      <c r="AD208" s="1">
        <v>399.18429565429688</v>
      </c>
      <c r="AE208" s="1">
        <v>1850.4830322265625</v>
      </c>
      <c r="AF208" s="1">
        <v>1963.6956787109375</v>
      </c>
      <c r="AG208" s="1">
        <v>97.6055908203125</v>
      </c>
      <c r="AH208" s="1">
        <v>15.544315338134766</v>
      </c>
      <c r="AI208" s="1">
        <v>-0.75834810733795166</v>
      </c>
      <c r="AJ208" s="1">
        <v>1</v>
      </c>
      <c r="AK208" s="1">
        <v>-0.21956524252891541</v>
      </c>
      <c r="AL208" s="1">
        <v>2.737391471862793</v>
      </c>
      <c r="AM208" s="1">
        <v>1</v>
      </c>
      <c r="AN208" s="1">
        <v>0</v>
      </c>
      <c r="AO208" s="1">
        <v>0.18999999761581421</v>
      </c>
      <c r="AP208" s="1">
        <v>111115</v>
      </c>
      <c r="AQ208">
        <f>AD208*0.000001/(Q208*0.0001)</f>
        <v>0.72578962846235784</v>
      </c>
      <c r="AR208">
        <f>(AA208-Z208)/(1000-AA208)*AQ208</f>
        <v>1.0265665768817701E-2</v>
      </c>
      <c r="AS208">
        <f>(V208+273.15)</f>
        <v>309.66691818237302</v>
      </c>
      <c r="AT208">
        <f>(U208+273.15)</f>
        <v>309.78046264648435</v>
      </c>
      <c r="AU208">
        <f>(AE208*AM208+AF208*AN208)*AO208</f>
        <v>351.59177171115152</v>
      </c>
      <c r="AV208">
        <f>((AU208+0.00000010773*(AT208^4-AS208^4))-AR208*44100)/(R208*51.4+0.00000043092*AS208^3)</f>
        <v>-1.0901628537002479</v>
      </c>
      <c r="AW208">
        <f>0.61365*EXP(17.502*P208/(240.97+P208))</f>
        <v>6.1405230872801679</v>
      </c>
      <c r="AX208">
        <f>AW208*1000/AG208</f>
        <v>62.911591801996202</v>
      </c>
      <c r="AY208">
        <f>(AX208-AA208)</f>
        <v>20.035931859369249</v>
      </c>
      <c r="AZ208">
        <f>IF(J208,V208,(U208+V208)/2)</f>
        <v>36.573690414428711</v>
      </c>
      <c r="BA208">
        <f>0.61365*EXP(17.502*AZ208/(240.97+AZ208))</f>
        <v>6.1596433297773316</v>
      </c>
      <c r="BB208">
        <f>IF(AY208&lt;&gt;0,(1000-(AX208+AA208)/2)/AY208*AR208,0)</f>
        <v>0.48526205581823845</v>
      </c>
      <c r="BC208">
        <f>AA208*AG208/1000</f>
        <v>4.1849041205109101</v>
      </c>
      <c r="BD208">
        <f>(BA208-BC208)</f>
        <v>1.9747392092664215</v>
      </c>
      <c r="BE208">
        <f>1/(1.6/L208+1.37/T208)</f>
        <v>0.31036493625327127</v>
      </c>
      <c r="BF208">
        <f>M208*AG208*0.001</f>
        <v>27.452304660409318</v>
      </c>
      <c r="BG208">
        <f>M208/Y208</f>
        <v>0.77213364151105879</v>
      </c>
      <c r="BH208">
        <f>(1-AR208*AG208/AW208/L208)*100</f>
        <v>71.706929011805698</v>
      </c>
      <c r="BI208">
        <f>(Y208-K208/(T208/1.35))</f>
        <v>354.3552959695952</v>
      </c>
      <c r="BJ208">
        <f>K208*BH208/100/BI208</f>
        <v>4.5425052048044499E-2</v>
      </c>
    </row>
    <row r="209" spans="1:62">
      <c r="A209" s="1">
        <v>6</v>
      </c>
      <c r="B209" s="1" t="s">
        <v>79</v>
      </c>
      <c r="C209" s="2">
        <v>40738</v>
      </c>
      <c r="D209" s="1" t="s">
        <v>51</v>
      </c>
      <c r="E209" s="1">
        <v>25</v>
      </c>
      <c r="F209" s="1" t="s">
        <v>5</v>
      </c>
      <c r="G209" s="1" t="s">
        <v>31</v>
      </c>
      <c r="H209" s="1">
        <v>0</v>
      </c>
      <c r="I209" s="1">
        <v>1288</v>
      </c>
      <c r="J209" s="1">
        <v>0</v>
      </c>
      <c r="K209">
        <f>(X209-Y209*(1000-Z209)/(1000-AA209))*AQ209</f>
        <v>4.6145830270716335</v>
      </c>
      <c r="L209">
        <f>IF(BB209&lt;&gt;0,1/(1/BB209-1/T209),0)</f>
        <v>5.4759132404160762E-2</v>
      </c>
      <c r="M209">
        <f>((BE209-AR209/2)*Y209-K209)/(BE209+AR209/2)</f>
        <v>241.38046320974513</v>
      </c>
      <c r="N209">
        <f>AR209*1000</f>
        <v>1.6415057795860046</v>
      </c>
      <c r="O209">
        <f>(AW209-BC209)</f>
        <v>2.8375559151612717</v>
      </c>
      <c r="P209">
        <f>(V209+AV209*J209)</f>
        <v>35.849025726318359</v>
      </c>
      <c r="Q209" s="1">
        <v>5</v>
      </c>
      <c r="R209">
        <f>(Q209*AK209+AL209)</f>
        <v>1.6395652592182159</v>
      </c>
      <c r="S209" s="1">
        <v>1</v>
      </c>
      <c r="T209">
        <f>R209*(S209+1)*(S209+1)/(S209*S209+1)</f>
        <v>3.2791305184364319</v>
      </c>
      <c r="U209" s="1">
        <v>36.788585662841797</v>
      </c>
      <c r="V209" s="1">
        <v>35.849025726318359</v>
      </c>
      <c r="W209" s="1">
        <v>36.787132263183594</v>
      </c>
      <c r="X209" s="1">
        <v>400.17593383789062</v>
      </c>
      <c r="Y209" s="1">
        <v>393.58648681640625</v>
      </c>
      <c r="Z209" s="1">
        <v>29.583969116210938</v>
      </c>
      <c r="AA209" s="1">
        <v>31.575180053710938</v>
      </c>
      <c r="AB209" s="1">
        <v>46.330116271972656</v>
      </c>
      <c r="AC209" s="1">
        <v>49.448463439941406</v>
      </c>
      <c r="AD209" s="1">
        <v>399.17291259765625</v>
      </c>
      <c r="AE209" s="1">
        <v>103.16331481933594</v>
      </c>
      <c r="AF209" s="1">
        <v>918.10638427734375</v>
      </c>
      <c r="AG209" s="1">
        <v>97.604156494140625</v>
      </c>
      <c r="AH209" s="1">
        <v>15.544315338134766</v>
      </c>
      <c r="AI209" s="1">
        <v>-0.75834810733795166</v>
      </c>
      <c r="AJ209" s="1">
        <v>1</v>
      </c>
      <c r="AK209" s="1">
        <v>-0.21956524252891541</v>
      </c>
      <c r="AL209" s="1">
        <v>2.737391471862793</v>
      </c>
      <c r="AM209" s="1">
        <v>1</v>
      </c>
      <c r="AN209" s="1">
        <v>0</v>
      </c>
      <c r="AO209" s="1">
        <v>0.18999999761581421</v>
      </c>
      <c r="AP209" s="1">
        <v>111115</v>
      </c>
      <c r="AQ209">
        <f>AD209*0.000001/(Q209*0.0001)</f>
        <v>0.7983458251953125</v>
      </c>
      <c r="AR209">
        <f>(AA209-Z209)/(1000-AA209)*AQ209</f>
        <v>1.6415057795860046E-3</v>
      </c>
      <c r="AS209">
        <f>(V209+273.15)</f>
        <v>308.99902572631834</v>
      </c>
      <c r="AT209">
        <f>(U209+273.15)</f>
        <v>309.93858566284177</v>
      </c>
      <c r="AU209">
        <f>(AE209*AM209+AF209*AN209)*AO209</f>
        <v>19.601029569713319</v>
      </c>
      <c r="AV209">
        <f>((AU209+0.00000010773*(AT209^4-AS209^4))-AR209*44100)/(R209*51.4+0.00000043092*AS209^3)</f>
        <v>-0.42056676907632845</v>
      </c>
      <c r="AW209">
        <f>0.61365*EXP(17.502*P209/(240.97+P209))</f>
        <v>5.9194247304543417</v>
      </c>
      <c r="AX209">
        <f>AW209*1000/AG209</f>
        <v>60.64726076301573</v>
      </c>
      <c r="AY209">
        <f>(AX209-AA209)</f>
        <v>29.072080709304792</v>
      </c>
      <c r="AZ209">
        <f>IF(J209,V209,(U209+V209)/2)</f>
        <v>36.318805694580078</v>
      </c>
      <c r="BA209">
        <f>0.61365*EXP(17.502*AZ209/(240.97+AZ209))</f>
        <v>6.074204209255023</v>
      </c>
      <c r="BB209">
        <f>IF(AY209&lt;&gt;0,(1000-(AX209+AA209)/2)/AY209*AR209,0)</f>
        <v>5.3859713738368876E-2</v>
      </c>
      <c r="BC209">
        <f>AA209*AG209/1000</f>
        <v>3.08186881529307</v>
      </c>
      <c r="BD209">
        <f>(BA209-BC209)</f>
        <v>2.992335393961953</v>
      </c>
      <c r="BE209">
        <f>1/(1.6/L209+1.37/T209)</f>
        <v>3.3741989078570789E-2</v>
      </c>
      <c r="BF209">
        <f>M209*AG209*0.001</f>
        <v>23.559736505752117</v>
      </c>
      <c r="BG209">
        <f>M209/Y209</f>
        <v>0.61328442742583367</v>
      </c>
      <c r="BH209">
        <f>(1-AR209*AG209/AW209/L209)*100</f>
        <v>50.571814535633351</v>
      </c>
      <c r="BI209">
        <f>(Y209-K209/(T209/1.35))</f>
        <v>391.68668836327328</v>
      </c>
      <c r="BJ209">
        <f>K209*BH209/100/BI209</f>
        <v>5.9580231837725655E-3</v>
      </c>
    </row>
    <row r="210" spans="1:62">
      <c r="A210" s="1">
        <v>3</v>
      </c>
      <c r="B210" s="1" t="s">
        <v>80</v>
      </c>
      <c r="C210" s="2">
        <v>40738</v>
      </c>
      <c r="D210" s="1" t="s">
        <v>51</v>
      </c>
      <c r="E210" s="1">
        <v>22</v>
      </c>
      <c r="F210" s="1" t="s">
        <v>2</v>
      </c>
      <c r="G210" s="1" t="s">
        <v>31</v>
      </c>
      <c r="H210" s="1">
        <v>0</v>
      </c>
      <c r="I210" s="1">
        <v>203</v>
      </c>
      <c r="J210" s="1">
        <v>0</v>
      </c>
      <c r="K210">
        <f>(X210-Y210*(1000-Z210)/(1000-AA210))*AQ210</f>
        <v>16.210104242892658</v>
      </c>
      <c r="L210">
        <f>IF(BB210&lt;&gt;0,1/(1/BB210-1/T210),0)</f>
        <v>0.40820994697954854</v>
      </c>
      <c r="M210">
        <f>((BE210-AR210/2)*Y210-K210)/(BE210+AR210/2)</f>
        <v>293.53263567922249</v>
      </c>
      <c r="N210">
        <f>AR210*1000</f>
        <v>10.707957079452502</v>
      </c>
      <c r="O210">
        <f>(AW210-BC210)</f>
        <v>2.6823453353496571</v>
      </c>
      <c r="P210">
        <f>(V210+AV210*J210)</f>
        <v>38.201854705810547</v>
      </c>
      <c r="Q210" s="1">
        <v>4</v>
      </c>
      <c r="R210">
        <f>(Q210*AK210+AL210)</f>
        <v>1.8591305017471313</v>
      </c>
      <c r="S210" s="1">
        <v>1</v>
      </c>
      <c r="T210">
        <f>R210*(S210+1)*(S210+1)/(S210*S210+1)</f>
        <v>3.7182610034942627</v>
      </c>
      <c r="U210" s="1">
        <v>38.071090698242188</v>
      </c>
      <c r="V210" s="1">
        <v>38.201854705810547</v>
      </c>
      <c r="W210" s="1">
        <v>37.972896575927734</v>
      </c>
      <c r="X210" s="1">
        <v>398.6854248046875</v>
      </c>
      <c r="Y210" s="1">
        <v>378.4693603515625</v>
      </c>
      <c r="Z210" s="1">
        <v>31.266263961791992</v>
      </c>
      <c r="AA210" s="1">
        <v>41.506134033203125</v>
      </c>
      <c r="AB210" s="1">
        <v>45.6295166015625</v>
      </c>
      <c r="AC210" s="1">
        <v>60.573429107666016</v>
      </c>
      <c r="AD210" s="1">
        <v>400.92349243164062</v>
      </c>
      <c r="AE210" s="1">
        <v>140.45596313476562</v>
      </c>
      <c r="AF210" s="1">
        <v>1347.4521484375</v>
      </c>
      <c r="AG210" s="1">
        <v>97.530235290527344</v>
      </c>
      <c r="AH210" s="1">
        <v>23.734088897705078</v>
      </c>
      <c r="AI210" s="1">
        <v>-0.52818059921264648</v>
      </c>
      <c r="AJ210" s="1">
        <v>1</v>
      </c>
      <c r="AK210" s="1">
        <v>-0.21956524252891541</v>
      </c>
      <c r="AL210" s="1">
        <v>2.737391471862793</v>
      </c>
      <c r="AM210" s="1">
        <v>1</v>
      </c>
      <c r="AN210" s="1">
        <v>0</v>
      </c>
      <c r="AO210" s="1">
        <v>0.18999999761581421</v>
      </c>
      <c r="AP210" s="1">
        <v>111115</v>
      </c>
      <c r="AQ210">
        <f>AD210*0.000001/(Q210*0.0001)</f>
        <v>1.0023087310791015</v>
      </c>
      <c r="AR210">
        <f>(AA210-Z210)/(1000-AA210)*AQ210</f>
        <v>1.0707957079452502E-2</v>
      </c>
      <c r="AS210">
        <f>(V210+273.15)</f>
        <v>311.35185470581052</v>
      </c>
      <c r="AT210">
        <f>(U210+273.15)</f>
        <v>311.22109069824216</v>
      </c>
      <c r="AU210">
        <f>(AE210*AM210+AF210*AN210)*AO210</f>
        <v>26.686632660732357</v>
      </c>
      <c r="AV210">
        <f>((AU210+0.00000010773*(AT210^4-AS210^4))-AR210*44100)/(R210*51.4+0.00000043092*AS210^3)</f>
        <v>-4.1194840269212287</v>
      </c>
      <c r="AW210">
        <f>0.61365*EXP(17.502*P210/(240.97+P210))</f>
        <v>6.7304483536081223</v>
      </c>
      <c r="AX210">
        <f>AW210*1000/AG210</f>
        <v>69.008839500480718</v>
      </c>
      <c r="AY210">
        <f>(AX210-AA210)</f>
        <v>27.502705467277593</v>
      </c>
      <c r="AZ210">
        <f>IF(J210,V210,(U210+V210)/2)</f>
        <v>38.136472702026367</v>
      </c>
      <c r="BA210">
        <f>0.61365*EXP(17.502*AZ210/(240.97+AZ210))</f>
        <v>6.7066721174666997</v>
      </c>
      <c r="BB210">
        <f>IF(AY210&lt;&gt;0,(1000-(AX210+AA210)/2)/AY210*AR210,0)</f>
        <v>0.36782789587267906</v>
      </c>
      <c r="BC210">
        <f>AA210*AG210/1000</f>
        <v>4.0481030182584652</v>
      </c>
      <c r="BD210">
        <f>(BA210-BC210)</f>
        <v>2.6585690992082345</v>
      </c>
      <c r="BE210">
        <f>1/(1.6/L210+1.37/T210)</f>
        <v>0.23320876316702649</v>
      </c>
      <c r="BF210">
        <f>M210*AG210*0.001</f>
        <v>28.628307023243213</v>
      </c>
      <c r="BG210">
        <f>M210/Y210</f>
        <v>0.7755783332277103</v>
      </c>
      <c r="BH210">
        <f>(1-AR210*AG210/AW210/L210)*100</f>
        <v>61.988210588874715</v>
      </c>
      <c r="BI210">
        <f>(Y210-K210/(T210/1.35))</f>
        <v>372.58390994683305</v>
      </c>
      <c r="BJ210">
        <f>K210*BH210/100/BI210</f>
        <v>2.6969370620954339E-2</v>
      </c>
    </row>
    <row r="211" spans="1:62">
      <c r="A211" s="1">
        <v>4</v>
      </c>
      <c r="B211" s="1" t="s">
        <v>81</v>
      </c>
      <c r="C211" s="2">
        <v>40738</v>
      </c>
      <c r="D211" s="1" t="s">
        <v>51</v>
      </c>
      <c r="E211" s="1">
        <v>22</v>
      </c>
      <c r="F211" s="1" t="s">
        <v>5</v>
      </c>
      <c r="G211" s="1" t="s">
        <v>31</v>
      </c>
      <c r="H211" s="1">
        <v>0</v>
      </c>
      <c r="I211" s="1">
        <v>352.5</v>
      </c>
      <c r="J211" s="1">
        <v>0</v>
      </c>
      <c r="K211">
        <f>(X211-Y211*(1000-Z211)/(1000-AA211))*AQ211</f>
        <v>0.95904266201819588</v>
      </c>
      <c r="L211">
        <f>IF(BB211&lt;&gt;0,1/(1/BB211-1/T211),0)</f>
        <v>4.479296806300944E-2</v>
      </c>
      <c r="M211">
        <f>((BE211-AR211/2)*Y211-K211)/(BE211+AR211/2)</f>
        <v>343.92475326692056</v>
      </c>
      <c r="N211">
        <f>AR211*1000</f>
        <v>1.4672949987560908</v>
      </c>
      <c r="O211">
        <f>(AW211-BC211)</f>
        <v>3.0718879666738763</v>
      </c>
      <c r="P211">
        <f>(V211+AV211*J211)</f>
        <v>37.088321685791016</v>
      </c>
      <c r="Q211" s="1">
        <v>3.5</v>
      </c>
      <c r="R211">
        <f>(Q211*AK211+AL211)</f>
        <v>1.9689131230115891</v>
      </c>
      <c r="S211" s="1">
        <v>1</v>
      </c>
      <c r="T211">
        <f>R211*(S211+1)*(S211+1)/(S211*S211+1)</f>
        <v>3.9378262460231781</v>
      </c>
      <c r="U211" s="1">
        <v>38.028636932373047</v>
      </c>
      <c r="V211" s="1">
        <v>37.088321685791016</v>
      </c>
      <c r="W211" s="1">
        <v>37.995872497558594</v>
      </c>
      <c r="X211" s="1">
        <v>399.49868774414062</v>
      </c>
      <c r="Y211" s="1">
        <v>398.15142822265625</v>
      </c>
      <c r="Z211" s="1">
        <v>32.225643157958984</v>
      </c>
      <c r="AA211" s="1">
        <v>33.463729858398438</v>
      </c>
      <c r="AB211" s="1">
        <v>47.1339111328125</v>
      </c>
      <c r="AC211" s="1">
        <v>48.94476318359375</v>
      </c>
      <c r="AD211" s="1">
        <v>400.91525268554688</v>
      </c>
      <c r="AE211" s="1">
        <v>1555.5052490234375</v>
      </c>
      <c r="AF211" s="1">
        <v>1646.658447265625</v>
      </c>
      <c r="AG211" s="1">
        <v>97.521980285644531</v>
      </c>
      <c r="AH211" s="1">
        <v>23.734088897705078</v>
      </c>
      <c r="AI211" s="1">
        <v>-0.52818059921264648</v>
      </c>
      <c r="AJ211" s="1">
        <v>1</v>
      </c>
      <c r="AK211" s="1">
        <v>-0.21956524252891541</v>
      </c>
      <c r="AL211" s="1">
        <v>2.737391471862793</v>
      </c>
      <c r="AM211" s="1">
        <v>1</v>
      </c>
      <c r="AN211" s="1">
        <v>0</v>
      </c>
      <c r="AO211" s="1">
        <v>0.18999999761581421</v>
      </c>
      <c r="AP211" s="1">
        <v>111115</v>
      </c>
      <c r="AQ211">
        <f>AD211*0.000001/(Q211*0.0001)</f>
        <v>1.145472150530134</v>
      </c>
      <c r="AR211">
        <f>(AA211-Z211)/(1000-AA211)*AQ211</f>
        <v>1.4672949987560909E-3</v>
      </c>
      <c r="AS211">
        <f>(V211+273.15)</f>
        <v>310.23832168579099</v>
      </c>
      <c r="AT211">
        <f>(U211+273.15)</f>
        <v>311.17863693237302</v>
      </c>
      <c r="AU211">
        <f>(AE211*AM211+AF211*AN211)*AO211</f>
        <v>295.54599360583961</v>
      </c>
      <c r="AV211">
        <f>((AU211+0.00000010773*(AT211^4-AS211^4))-AR211*44100)/(R211*51.4+0.00000043092*AS211^3)</f>
        <v>2.1302190161674663</v>
      </c>
      <c r="AW211">
        <f>0.61365*EXP(17.502*P211/(240.97+P211))</f>
        <v>6.3353371702087431</v>
      </c>
      <c r="AX211">
        <f>AW211*1000/AG211</f>
        <v>64.963171909064684</v>
      </c>
      <c r="AY211">
        <f>(AX211-AA211)</f>
        <v>31.499442050666246</v>
      </c>
      <c r="AZ211">
        <f>IF(J211,V211,(U211+V211)/2)</f>
        <v>37.558479309082031</v>
      </c>
      <c r="BA211">
        <f>0.61365*EXP(17.502*AZ211/(240.97+AZ211))</f>
        <v>6.4996342414008961</v>
      </c>
      <c r="BB211">
        <f>IF(AY211&lt;&gt;0,(1000-(AX211+AA211)/2)/AY211*AR211,0)</f>
        <v>4.4289176492678717E-2</v>
      </c>
      <c r="BC211">
        <f>AA211*AG211/1000</f>
        <v>3.2634492035348668</v>
      </c>
      <c r="BD211">
        <f>(BA211-BC211)</f>
        <v>3.2361850378660293</v>
      </c>
      <c r="BE211">
        <f>1/(1.6/L211+1.37/T211)</f>
        <v>2.7725561232424572E-2</v>
      </c>
      <c r="BF211">
        <f>M211*AG211*0.001</f>
        <v>33.540223007841789</v>
      </c>
      <c r="BG211">
        <f>M211/Y211</f>
        <v>0.86380389190664719</v>
      </c>
      <c r="BH211">
        <f>(1-AR211*AG211/AW211/L211)*100</f>
        <v>49.575642291619346</v>
      </c>
      <c r="BI211">
        <f>(Y211-K211/(T211/1.35))</f>
        <v>397.82264083772981</v>
      </c>
      <c r="BJ211">
        <f>K211*BH211/100/BI211</f>
        <v>1.1951344914531885E-3</v>
      </c>
    </row>
    <row r="212" spans="1:62">
      <c r="A212" s="1">
        <v>5</v>
      </c>
      <c r="B212" s="1" t="s">
        <v>82</v>
      </c>
      <c r="C212" s="2">
        <v>40738</v>
      </c>
      <c r="D212" s="1" t="s">
        <v>51</v>
      </c>
      <c r="E212" s="1">
        <v>20</v>
      </c>
      <c r="F212" s="1" t="s">
        <v>2</v>
      </c>
      <c r="G212" s="1" t="s">
        <v>31</v>
      </c>
      <c r="H212" s="1">
        <v>0</v>
      </c>
      <c r="I212" s="1">
        <v>1824</v>
      </c>
      <c r="J212" s="1">
        <v>0</v>
      </c>
      <c r="K212">
        <f>(X212-Y212*(1000-Z212)/(1000-AA212))*AQ212</f>
        <v>15.64115564669625</v>
      </c>
      <c r="L212">
        <f>IF(BB212&lt;&gt;0,1/(1/BB212-1/T212),0)</f>
        <v>0.40709358123207295</v>
      </c>
      <c r="M212">
        <f>((BE212-AR212/2)*Y212-K212)/(BE212+AR212/2)</f>
        <v>303.96981474493253</v>
      </c>
      <c r="N212">
        <f>AR212*1000</f>
        <v>11.226596804131647</v>
      </c>
      <c r="O212">
        <f>(AW212-BC212)</f>
        <v>2.7715911199059482</v>
      </c>
      <c r="P212">
        <f>(V212+AV212*J212)</f>
        <v>38.731513977050781</v>
      </c>
      <c r="Q212" s="1">
        <v>2.5</v>
      </c>
      <c r="R212">
        <f>(Q212*AK212+AL212)</f>
        <v>2.1884783655405045</v>
      </c>
      <c r="S212" s="1">
        <v>1</v>
      </c>
      <c r="T212">
        <f>R212*(S212+1)*(S212+1)/(S212*S212+1)</f>
        <v>4.3769567310810089</v>
      </c>
      <c r="U212" s="1">
        <v>38.511974334716797</v>
      </c>
      <c r="V212" s="1">
        <v>38.731513977050781</v>
      </c>
      <c r="W212" s="1">
        <v>38.437068939208984</v>
      </c>
      <c r="X212" s="1">
        <v>399.25326538085938</v>
      </c>
      <c r="Y212" s="1">
        <v>386.793212890625</v>
      </c>
      <c r="Z212" s="1">
        <v>35.909656524658203</v>
      </c>
      <c r="AA212" s="1">
        <v>42.611343383789062</v>
      </c>
      <c r="AB212" s="1">
        <v>51.150180816650391</v>
      </c>
      <c r="AC212" s="1">
        <v>60.696151733398438</v>
      </c>
      <c r="AD212" s="1">
        <v>400.951904296875</v>
      </c>
      <c r="AE212" s="1">
        <v>1937.7470703125</v>
      </c>
      <c r="AF212" s="1">
        <v>2050.6015625</v>
      </c>
      <c r="AG212" s="1">
        <v>97.489990234375</v>
      </c>
      <c r="AH212" s="1">
        <v>23.569446563720703</v>
      </c>
      <c r="AI212" s="1">
        <v>-0.77161169052124023</v>
      </c>
      <c r="AJ212" s="1">
        <v>1</v>
      </c>
      <c r="AK212" s="1">
        <v>-0.21956524252891541</v>
      </c>
      <c r="AL212" s="1">
        <v>2.737391471862793</v>
      </c>
      <c r="AM212" s="1">
        <v>1</v>
      </c>
      <c r="AN212" s="1">
        <v>0</v>
      </c>
      <c r="AO212" s="1">
        <v>0.18999999761581421</v>
      </c>
      <c r="AP212" s="1">
        <v>111115</v>
      </c>
      <c r="AQ212">
        <f>AD212*0.000001/(Q212*0.0001)</f>
        <v>1.6038076171875</v>
      </c>
      <c r="AR212">
        <f>(AA212-Z212)/(1000-AA212)*AQ212</f>
        <v>1.1226596804131647E-2</v>
      </c>
      <c r="AS212">
        <f>(V212+273.15)</f>
        <v>311.88151397705076</v>
      </c>
      <c r="AT212">
        <f>(U212+273.15)</f>
        <v>311.66197433471677</v>
      </c>
      <c r="AU212">
        <f>(AE212*AM212+AF212*AN212)*AO212</f>
        <v>368.17193873942597</v>
      </c>
      <c r="AV212">
        <f>((AU212+0.00000010773*(AT212^4-AS212^4))-AR212*44100)/(R212*51.4+0.00000043092*AS212^3)</f>
        <v>-1.0336684974760793</v>
      </c>
      <c r="AW212">
        <f>0.61365*EXP(17.502*P212/(240.97+P212))</f>
        <v>6.9257705702651435</v>
      </c>
      <c r="AX212">
        <f>AW212*1000/AG212</f>
        <v>71.040837665640822</v>
      </c>
      <c r="AY212">
        <f>(AX212-AA212)</f>
        <v>28.42949428185176</v>
      </c>
      <c r="AZ212">
        <f>IF(J212,V212,(U212+V212)/2)</f>
        <v>38.621744155883789</v>
      </c>
      <c r="BA212">
        <f>0.61365*EXP(17.502*AZ212/(240.97+AZ212))</f>
        <v>6.8848918117411362</v>
      </c>
      <c r="BB212">
        <f>IF(AY212&lt;&gt;0,(1000-(AX212+AA212)/2)/AY212*AR212,0)</f>
        <v>0.37245239373163747</v>
      </c>
      <c r="BC212">
        <f>AA212*AG212/1000</f>
        <v>4.1541794503591953</v>
      </c>
      <c r="BD212">
        <f>(BA212-BC212)</f>
        <v>2.7307123613819408</v>
      </c>
      <c r="BE212">
        <f>1/(1.6/L212+1.37/T212)</f>
        <v>0.23566546510919997</v>
      </c>
      <c r="BF212">
        <f>M212*AG212*0.001</f>
        <v>29.634014271028249</v>
      </c>
      <c r="BG212">
        <f>M212/Y212</f>
        <v>0.78587163531974191</v>
      </c>
      <c r="BH212">
        <f>(1-AR212*AG212/AW212/L212)*100</f>
        <v>61.180870078547443</v>
      </c>
      <c r="BI212">
        <f>(Y212-K212/(T212/1.35))</f>
        <v>381.96895681034505</v>
      </c>
      <c r="BJ212">
        <f>K212*BH212/100/BI212</f>
        <v>2.5052808466160273E-2</v>
      </c>
    </row>
    <row r="213" spans="1:62">
      <c r="A213" s="1">
        <v>6</v>
      </c>
      <c r="B213" s="1" t="s">
        <v>83</v>
      </c>
      <c r="C213" s="2">
        <v>40738</v>
      </c>
      <c r="D213" s="1" t="s">
        <v>51</v>
      </c>
      <c r="E213" s="1">
        <v>20</v>
      </c>
      <c r="F213" s="1" t="s">
        <v>5</v>
      </c>
      <c r="G213" s="1" t="s">
        <v>31</v>
      </c>
      <c r="H213" s="1">
        <v>0</v>
      </c>
      <c r="I213" s="1">
        <v>1978</v>
      </c>
      <c r="J213" s="1">
        <v>0</v>
      </c>
      <c r="K213">
        <f>(X213-Y213*(1000-Z213)/(1000-AA213))*AQ213</f>
        <v>0.50702062064581943</v>
      </c>
      <c r="L213">
        <f>IF(BB213&lt;&gt;0,1/(1/BB213-1/T213),0)</f>
        <v>2.3003520782905861E-2</v>
      </c>
      <c r="M213">
        <f>((BE213-AR213/2)*Y213-K213)/(BE213+AR213/2)</f>
        <v>342.72004371110552</v>
      </c>
      <c r="N213">
        <f>AR213*1000</f>
        <v>0.8096334423846302</v>
      </c>
      <c r="O213">
        <f>(AW213-BC213)</f>
        <v>3.2652441872760694</v>
      </c>
      <c r="P213">
        <f>(V213+AV213*J213)</f>
        <v>38.480628967285156</v>
      </c>
      <c r="Q213" s="1">
        <v>2.5</v>
      </c>
      <c r="R213">
        <f>(Q213*AK213+AL213)</f>
        <v>2.1884783655405045</v>
      </c>
      <c r="S213" s="1">
        <v>1</v>
      </c>
      <c r="T213">
        <f>R213*(S213+1)*(S213+1)/(S213*S213+1)</f>
        <v>4.3769567310810089</v>
      </c>
      <c r="U213" s="1">
        <v>38.627471923828125</v>
      </c>
      <c r="V213" s="1">
        <v>38.480628967285156</v>
      </c>
      <c r="W213" s="1">
        <v>38.571819305419922</v>
      </c>
      <c r="X213" s="1">
        <v>399.64410400390625</v>
      </c>
      <c r="Y213" s="1">
        <v>399.12640380859375</v>
      </c>
      <c r="Z213" s="1">
        <v>36.106842041015625</v>
      </c>
      <c r="AA213" s="1">
        <v>36.59326171875</v>
      </c>
      <c r="AB213" s="1">
        <v>51.110401153564453</v>
      </c>
      <c r="AC213" s="1">
        <v>51.798942565917969</v>
      </c>
      <c r="AD213" s="1">
        <v>400.89163208007812</v>
      </c>
      <c r="AE213" s="1">
        <v>321.37924194335938</v>
      </c>
      <c r="AF213" s="1">
        <v>1725.93408203125</v>
      </c>
      <c r="AG213" s="1">
        <v>97.487983703613281</v>
      </c>
      <c r="AH213" s="1">
        <v>23.569446563720703</v>
      </c>
      <c r="AI213" s="1">
        <v>-0.77161169052124023</v>
      </c>
      <c r="AJ213" s="1">
        <v>1</v>
      </c>
      <c r="AK213" s="1">
        <v>-0.21956524252891541</v>
      </c>
      <c r="AL213" s="1">
        <v>2.737391471862793</v>
      </c>
      <c r="AM213" s="1">
        <v>1</v>
      </c>
      <c r="AN213" s="1">
        <v>0</v>
      </c>
      <c r="AO213" s="1">
        <v>0.18999999761581421</v>
      </c>
      <c r="AP213" s="1">
        <v>111115</v>
      </c>
      <c r="AQ213">
        <f>AD213*0.000001/(Q213*0.0001)</f>
        <v>1.6035665283203124</v>
      </c>
      <c r="AR213">
        <f>(AA213-Z213)/(1000-AA213)*AQ213</f>
        <v>8.0963344238463015E-4</v>
      </c>
      <c r="AS213">
        <f>(V213+273.15)</f>
        <v>311.63062896728513</v>
      </c>
      <c r="AT213">
        <f>(U213+273.15)</f>
        <v>311.7774719238281</v>
      </c>
      <c r="AU213">
        <f>(AE213*AM213+AF213*AN213)*AO213</f>
        <v>61.062055203010459</v>
      </c>
      <c r="AV213">
        <f>((AU213+0.00000010773*(AT213^4-AS213^4))-AR213*44100)/(R213*51.4+0.00000043092*AS213^3)</f>
        <v>0.21726920784702383</v>
      </c>
      <c r="AW213">
        <f>0.61365*EXP(17.502*P213/(240.97+P213))</f>
        <v>6.832647489375625</v>
      </c>
      <c r="AX213">
        <f>AW213*1000/AG213</f>
        <v>70.087073604358281</v>
      </c>
      <c r="AY213">
        <f>(AX213-AA213)</f>
        <v>33.493811885608281</v>
      </c>
      <c r="AZ213">
        <f>IF(J213,V213,(U213+V213)/2)</f>
        <v>38.554050445556641</v>
      </c>
      <c r="BA213">
        <f>0.61365*EXP(17.502*AZ213/(240.97+AZ213))</f>
        <v>6.8597868499970938</v>
      </c>
      <c r="BB213">
        <f>IF(AY213&lt;&gt;0,(1000-(AX213+AA213)/2)/AY213*AR213,0)</f>
        <v>2.2883255612740877E-2</v>
      </c>
      <c r="BC213">
        <f>AA213*AG213/1000</f>
        <v>3.5674033020995557</v>
      </c>
      <c r="BD213">
        <f>(BA213-BC213)</f>
        <v>3.2923835478975381</v>
      </c>
      <c r="BE213">
        <f>1/(1.6/L213+1.37/T213)</f>
        <v>1.431279142571123E-2</v>
      </c>
      <c r="BF213">
        <f>M213*AG213*0.001</f>
        <v>33.41108603620988</v>
      </c>
      <c r="BG213">
        <f>M213/Y213</f>
        <v>0.85867544828094455</v>
      </c>
      <c r="BH213">
        <f>(1-AR213*AG213/AW213/L213)*100</f>
        <v>49.782371441349781</v>
      </c>
      <c r="BI213">
        <f>(Y213-K213/(T213/1.35))</f>
        <v>398.97002167371647</v>
      </c>
      <c r="BJ213">
        <f>K213*BH213/100/BI213</f>
        <v>6.3264625145335082E-4</v>
      </c>
    </row>
    <row r="214" spans="1:62">
      <c r="A214" s="1">
        <v>11</v>
      </c>
      <c r="B214" s="1" t="s">
        <v>84</v>
      </c>
      <c r="C214" s="2">
        <v>40738</v>
      </c>
      <c r="D214" s="1" t="s">
        <v>51</v>
      </c>
      <c r="E214" s="1">
        <v>10</v>
      </c>
      <c r="F214" s="1" t="s">
        <v>2</v>
      </c>
      <c r="G214" s="1" t="s">
        <v>31</v>
      </c>
      <c r="H214" s="1">
        <v>0</v>
      </c>
      <c r="I214" s="1">
        <v>4723.5</v>
      </c>
      <c r="J214" s="1">
        <v>0</v>
      </c>
      <c r="K214">
        <f>(X214-Y214*(1000-Z214)/(1000-AA214))*AQ214</f>
        <v>9.2377168671910361</v>
      </c>
      <c r="L214">
        <f>IF(BB214&lt;&gt;0,1/(1/BB214-1/T214),0)</f>
        <v>0.33032579712561433</v>
      </c>
      <c r="M214">
        <f>((BE214-AR214/2)*Y214-K214)/(BE214+AR214/2)</f>
        <v>315.98733317817431</v>
      </c>
      <c r="N214">
        <f>AR214*1000</f>
        <v>11.573333188350249</v>
      </c>
      <c r="O214">
        <f>(AW214-BC214)</f>
        <v>3.4925398766505875</v>
      </c>
      <c r="P214">
        <f>(V214+AV214*J214)</f>
        <v>41.641624450683594</v>
      </c>
      <c r="Q214" s="1">
        <v>4.5</v>
      </c>
      <c r="R214">
        <f>(Q214*AK214+AL214)</f>
        <v>1.7493478804826736</v>
      </c>
      <c r="S214" s="1">
        <v>1</v>
      </c>
      <c r="T214">
        <f>R214*(S214+1)*(S214+1)/(S214*S214+1)</f>
        <v>3.4986957609653473</v>
      </c>
      <c r="U214" s="1">
        <v>42.038333892822266</v>
      </c>
      <c r="V214" s="1">
        <v>41.641624450683594</v>
      </c>
      <c r="W214" s="1">
        <v>41.969940185546875</v>
      </c>
      <c r="X214" s="1">
        <v>400.98016357421875</v>
      </c>
      <c r="Y214" s="1">
        <v>385.60391235351562</v>
      </c>
      <c r="Z214" s="1">
        <v>34.803089141845703</v>
      </c>
      <c r="AA214" s="1">
        <v>47.179241180419922</v>
      </c>
      <c r="AB214" s="1">
        <v>41.050067901611328</v>
      </c>
      <c r="AC214" s="1">
        <v>55.647674560546875</v>
      </c>
      <c r="AD214" s="1">
        <v>400.95584106445312</v>
      </c>
      <c r="AE214" s="1">
        <v>1933.2445068359375</v>
      </c>
      <c r="AF214" s="1">
        <v>2049.8564453125</v>
      </c>
      <c r="AG214" s="1">
        <v>97.427162170410156</v>
      </c>
      <c r="AH214" s="1">
        <v>23.569446563720703</v>
      </c>
      <c r="AI214" s="1">
        <v>-0.77161169052124023</v>
      </c>
      <c r="AJ214" s="1">
        <v>0</v>
      </c>
      <c r="AK214" s="1">
        <v>-0.21956524252891541</v>
      </c>
      <c r="AL214" s="1">
        <v>2.737391471862793</v>
      </c>
      <c r="AM214" s="1">
        <v>1</v>
      </c>
      <c r="AN214" s="1">
        <v>0</v>
      </c>
      <c r="AO214" s="1">
        <v>0.18999999761581421</v>
      </c>
      <c r="AP214" s="1">
        <v>111115</v>
      </c>
      <c r="AQ214">
        <f>AD214*0.000001/(Q214*0.0001)</f>
        <v>0.89101298014322905</v>
      </c>
      <c r="AR214">
        <f>(AA214-Z214)/(1000-AA214)*AQ214</f>
        <v>1.1573333188350248E-2</v>
      </c>
      <c r="AS214">
        <f>(V214+273.15)</f>
        <v>314.79162445068357</v>
      </c>
      <c r="AT214">
        <f>(U214+273.15)</f>
        <v>315.18833389282224</v>
      </c>
      <c r="AU214">
        <f>(AE214*AM214+AF214*AN214)*AO214</f>
        <v>367.31645168961404</v>
      </c>
      <c r="AV214">
        <f>((AU214+0.00000010773*(AT214^4-AS214^4))-AR214*44100)/(R214*51.4+0.00000043092*AS214^3)</f>
        <v>-1.3324960079257315</v>
      </c>
      <c r="AW214">
        <f>0.61365*EXP(17.502*P214/(240.97+P214))</f>
        <v>8.089079458212252</v>
      </c>
      <c r="AX214">
        <f>AW214*1000/AG214</f>
        <v>83.026943185141917</v>
      </c>
      <c r="AY214">
        <f>(AX214-AA214)</f>
        <v>35.847702004721995</v>
      </c>
      <c r="AZ214">
        <f>IF(J214,V214,(U214+V214)/2)</f>
        <v>41.83997917175293</v>
      </c>
      <c r="BA214">
        <f>0.61365*EXP(17.502*AZ214/(240.97+AZ214))</f>
        <v>8.1741898009724867</v>
      </c>
      <c r="BB214">
        <f>IF(AY214&lt;&gt;0,(1000-(AX214+AA214)/2)/AY214*AR214,0)</f>
        <v>0.30182892642607351</v>
      </c>
      <c r="BC214">
        <f>AA214*AG214/1000</f>
        <v>4.5965395815616645</v>
      </c>
      <c r="BD214">
        <f>(BA214-BC214)</f>
        <v>3.5776502194108222</v>
      </c>
      <c r="BE214">
        <f>1/(1.6/L214+1.37/T214)</f>
        <v>0.19101184872906102</v>
      </c>
      <c r="BF214">
        <f>M214*AG214*0.001</f>
        <v>30.785749153345417</v>
      </c>
      <c r="BG214">
        <f>M214/Y214</f>
        <v>0.81946091067790328</v>
      </c>
      <c r="BH214">
        <f>(1-AR214*AG214/AW214/L214)*100</f>
        <v>57.801509498079518</v>
      </c>
      <c r="BI214">
        <f>(Y214-K214/(T214/1.35))</f>
        <v>382.03946473567902</v>
      </c>
      <c r="BJ214">
        <f>K214*BH214/100/BI214</f>
        <v>1.3976408945315056E-2</v>
      </c>
    </row>
    <row r="215" spans="1:62">
      <c r="A215" s="1">
        <v>12</v>
      </c>
      <c r="B215" s="1" t="s">
        <v>85</v>
      </c>
      <c r="C215" s="2">
        <v>40738</v>
      </c>
      <c r="D215" s="1" t="s">
        <v>51</v>
      </c>
      <c r="E215" s="1">
        <v>10</v>
      </c>
      <c r="F215" s="1" t="s">
        <v>5</v>
      </c>
      <c r="G215" s="1" t="s">
        <v>31</v>
      </c>
      <c r="H215" s="1">
        <v>0</v>
      </c>
      <c r="I215" s="1">
        <v>4948.5</v>
      </c>
      <c r="J215" s="1">
        <v>0</v>
      </c>
      <c r="K215">
        <f>(X215-Y215*(1000-Z215)/(1000-AA215))*AQ215</f>
        <v>-1.3573471863743287</v>
      </c>
      <c r="L215">
        <f>IF(BB215&lt;&gt;0,1/(1/BB215-1/T215),0)</f>
        <v>7.5278455827685123E-2</v>
      </c>
      <c r="M215">
        <f>((BE215-AR215/2)*Y215-K215)/(BE215+AR215/2)</f>
        <v>405.9699683456148</v>
      </c>
      <c r="N215">
        <f>AR215*1000</f>
        <v>2.8624576152559356</v>
      </c>
      <c r="O215">
        <f>(AW215-BC215)</f>
        <v>3.5761836860207405</v>
      </c>
      <c r="P215">
        <f>(V215+AV215*J215)</f>
        <v>39.650642395019531</v>
      </c>
      <c r="Q215" s="1">
        <v>5</v>
      </c>
      <c r="R215">
        <f>(Q215*AK215+AL215)</f>
        <v>1.6395652592182159</v>
      </c>
      <c r="S215" s="1">
        <v>1</v>
      </c>
      <c r="T215">
        <f>R215*(S215+1)*(S215+1)/(S215*S215+1)</f>
        <v>3.2791305184364319</v>
      </c>
      <c r="U215" s="1">
        <v>41.452987670898438</v>
      </c>
      <c r="V215" s="1">
        <v>39.650642395019531</v>
      </c>
      <c r="W215" s="1">
        <v>41.481620788574219</v>
      </c>
      <c r="X215" s="1">
        <v>401.34332275390625</v>
      </c>
      <c r="Y215" s="1">
        <v>401.60244750976562</v>
      </c>
      <c r="Z215" s="1">
        <v>34.545452117919922</v>
      </c>
      <c r="AA215" s="1">
        <v>37.979721069335938</v>
      </c>
      <c r="AB215" s="1">
        <v>42.02386474609375</v>
      </c>
      <c r="AC215" s="1">
        <v>46.201587677001953</v>
      </c>
      <c r="AD215" s="1">
        <v>400.92117309570312</v>
      </c>
      <c r="AE215" s="1">
        <v>290.74993896484375</v>
      </c>
      <c r="AF215" s="1">
        <v>23.245223999023438</v>
      </c>
      <c r="AG215" s="1">
        <v>97.426116943359375</v>
      </c>
      <c r="AH215" s="1">
        <v>23.569446563720703</v>
      </c>
      <c r="AI215" s="1">
        <v>-0.77161169052124023</v>
      </c>
      <c r="AJ215" s="1">
        <v>1</v>
      </c>
      <c r="AK215" s="1">
        <v>-0.21956524252891541</v>
      </c>
      <c r="AL215" s="1">
        <v>2.737391471862793</v>
      </c>
      <c r="AM215" s="1">
        <v>1</v>
      </c>
      <c r="AN215" s="1">
        <v>0</v>
      </c>
      <c r="AO215" s="1">
        <v>0.18999999761581421</v>
      </c>
      <c r="AP215" s="1">
        <v>111115</v>
      </c>
      <c r="AQ215">
        <f>AD215*0.000001/(Q215*0.0001)</f>
        <v>0.80184234619140626</v>
      </c>
      <c r="AR215">
        <f>(AA215-Z215)/(1000-AA215)*AQ215</f>
        <v>2.8624576152559357E-3</v>
      </c>
      <c r="AS215">
        <f>(V215+273.15)</f>
        <v>312.80064239501951</v>
      </c>
      <c r="AT215">
        <f>(U215+273.15)</f>
        <v>314.60298767089841</v>
      </c>
      <c r="AU215">
        <f>(AE215*AM215+AF215*AN215)*AO215</f>
        <v>55.242487710118439</v>
      </c>
      <c r="AV215">
        <f>((AU215+0.00000010773*(AT215^4-AS215^4))-AR215*44100)/(R215*51.4+0.00000043092*AS215^3)</f>
        <v>-0.48239378021211066</v>
      </c>
      <c r="AW215">
        <f>0.61365*EXP(17.502*P215/(240.97+P215))</f>
        <v>7.2764004323980336</v>
      </c>
      <c r="AX215">
        <f>AW215*1000/AG215</f>
        <v>74.686343464025299</v>
      </c>
      <c r="AY215">
        <f>(AX215-AA215)</f>
        <v>36.706622394689361</v>
      </c>
      <c r="AZ215">
        <f>IF(J215,V215,(U215+V215)/2)</f>
        <v>40.551815032958984</v>
      </c>
      <c r="BA215">
        <f>0.61365*EXP(17.502*AZ215/(240.97+AZ215))</f>
        <v>7.6350185365340293</v>
      </c>
      <c r="BB215">
        <f>IF(AY215&lt;&gt;0,(1000-(AX215+AA215)/2)/AY215*AR215,0)</f>
        <v>7.3589083435923047E-2</v>
      </c>
      <c r="BC215">
        <f>AA215*AG215/1000</f>
        <v>3.700216746377293</v>
      </c>
      <c r="BD215">
        <f>(BA215-BC215)</f>
        <v>3.9348017901567363</v>
      </c>
      <c r="BE215">
        <f>1/(1.6/L215+1.37/T215)</f>
        <v>4.6142030715054169E-2</v>
      </c>
      <c r="BF215">
        <f>M215*AG215*0.001</f>
        <v>39.552077611531772</v>
      </c>
      <c r="BG215">
        <f>M215/Y215</f>
        <v>1.0108752346080834</v>
      </c>
      <c r="BH215">
        <f>(1-AR215*AG215/AW215/L215)*100</f>
        <v>49.087178528224996</v>
      </c>
      <c r="BI215">
        <f>(Y215-K215/(T215/1.35))</f>
        <v>402.1612598813083</v>
      </c>
      <c r="BJ215">
        <f>K215*BH215/100/BI215</f>
        <v>-1.6567568860810929E-3</v>
      </c>
    </row>
  </sheetData>
  <sortState ref="A2:BJ215">
    <sortCondition ref="D2:D2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opLeftCell="A177" workbookViewId="0">
      <selection activeCell="I209" sqref="A1:M215"/>
    </sheetView>
  </sheetViews>
  <sheetFormatPr baseColWidth="10" defaultRowHeight="15" x14ac:dyDescent="0"/>
  <cols>
    <col min="10" max="10" width="15.83203125" bestFit="1" customWidth="1"/>
    <col min="11" max="11" width="10.83203125" bestFit="1" customWidth="1"/>
    <col min="12" max="12" width="14" bestFit="1" customWidth="1"/>
  </cols>
  <sheetData>
    <row r="1" spans="1:12">
      <c r="A1" s="1" t="s">
        <v>232</v>
      </c>
      <c r="B1" s="1" t="s">
        <v>292</v>
      </c>
      <c r="C1" s="1" t="s">
        <v>233</v>
      </c>
      <c r="D1" s="1" t="s">
        <v>236</v>
      </c>
      <c r="E1" s="1" t="s">
        <v>243</v>
      </c>
      <c r="F1" s="1" t="s">
        <v>297</v>
      </c>
      <c r="G1" s="1" t="s">
        <v>250</v>
      </c>
      <c r="H1" s="1" t="s">
        <v>257</v>
      </c>
      <c r="I1" s="1" t="s">
        <v>260</v>
      </c>
      <c r="J1" s="1" t="s">
        <v>293</v>
      </c>
      <c r="K1" s="1" t="s">
        <v>294</v>
      </c>
      <c r="L1" s="1" t="s">
        <v>295</v>
      </c>
    </row>
    <row r="2" spans="1:12">
      <c r="A2" s="1" t="s">
        <v>30</v>
      </c>
      <c r="B2" s="2">
        <v>40724</v>
      </c>
      <c r="C2" s="1" t="s">
        <v>1</v>
      </c>
      <c r="D2" s="1" t="s">
        <v>31</v>
      </c>
      <c r="E2">
        <v>10.324824745257814</v>
      </c>
      <c r="F2" s="1">
        <v>4.5</v>
      </c>
      <c r="G2" s="1">
        <v>33.368080139160156</v>
      </c>
      <c r="H2" s="1">
        <v>34.915187835693359</v>
      </c>
      <c r="I2" s="1">
        <v>1337.32080078125</v>
      </c>
      <c r="J2">
        <v>27.8</v>
      </c>
      <c r="K2">
        <v>29.2</v>
      </c>
      <c r="L2">
        <v>1.2</v>
      </c>
    </row>
    <row r="3" spans="1:12">
      <c r="A3" s="1" t="s">
        <v>32</v>
      </c>
      <c r="B3" s="2">
        <v>40724</v>
      </c>
      <c r="C3" s="1" t="s">
        <v>1</v>
      </c>
      <c r="D3" s="1" t="s">
        <v>31</v>
      </c>
      <c r="E3">
        <v>1.6203869212603166</v>
      </c>
      <c r="F3" s="1">
        <v>5.5</v>
      </c>
      <c r="G3" s="1">
        <v>33.287723541259766</v>
      </c>
      <c r="H3" s="1">
        <v>35.140865325927734</v>
      </c>
      <c r="I3" s="1">
        <v>12.996228218078613</v>
      </c>
      <c r="J3">
        <v>27.8</v>
      </c>
      <c r="K3">
        <v>29.2</v>
      </c>
      <c r="L3">
        <v>1.2</v>
      </c>
    </row>
    <row r="4" spans="1:12">
      <c r="A4" s="1" t="s">
        <v>13</v>
      </c>
      <c r="B4" s="2">
        <v>40724</v>
      </c>
      <c r="C4" s="1" t="s">
        <v>1</v>
      </c>
      <c r="D4" s="1" t="s">
        <v>3</v>
      </c>
      <c r="E4">
        <v>1.5885514529671676</v>
      </c>
      <c r="F4" s="1">
        <v>3</v>
      </c>
      <c r="G4" s="1">
        <v>33.257179260253906</v>
      </c>
      <c r="H4" s="1">
        <v>35.267826080322266</v>
      </c>
      <c r="I4" s="1">
        <v>46.015609741210938</v>
      </c>
      <c r="J4">
        <v>27.8</v>
      </c>
      <c r="K4">
        <v>29.2</v>
      </c>
      <c r="L4">
        <v>1.2</v>
      </c>
    </row>
    <row r="5" spans="1:12">
      <c r="A5" s="1" t="s">
        <v>14</v>
      </c>
      <c r="B5" s="2">
        <v>40724</v>
      </c>
      <c r="C5" s="1" t="s">
        <v>1</v>
      </c>
      <c r="D5" s="1" t="s">
        <v>3</v>
      </c>
      <c r="E5">
        <v>8.8061134595246493</v>
      </c>
      <c r="F5" s="1">
        <v>2.5</v>
      </c>
      <c r="G5" s="1">
        <v>33.386371612548828</v>
      </c>
      <c r="H5" s="1">
        <v>34.9619140625</v>
      </c>
      <c r="I5" s="1">
        <v>1503.23291015625</v>
      </c>
      <c r="J5">
        <v>27.8</v>
      </c>
      <c r="K5">
        <v>29.2</v>
      </c>
      <c r="L5">
        <v>1.2</v>
      </c>
    </row>
    <row r="6" spans="1:12">
      <c r="A6" s="1" t="s">
        <v>22</v>
      </c>
      <c r="B6" s="2">
        <v>40724</v>
      </c>
      <c r="C6" s="1" t="s">
        <v>1</v>
      </c>
      <c r="D6" s="1" t="s">
        <v>19</v>
      </c>
      <c r="E6">
        <v>12.46341896759893</v>
      </c>
      <c r="F6" s="1">
        <v>1.5</v>
      </c>
      <c r="G6" s="1">
        <v>33.347812652587891</v>
      </c>
      <c r="H6" s="1">
        <v>35.002071380615234</v>
      </c>
      <c r="I6" s="1">
        <v>1514.044921875</v>
      </c>
      <c r="J6">
        <v>27.8</v>
      </c>
      <c r="K6">
        <v>29.2</v>
      </c>
      <c r="L6">
        <v>1.2</v>
      </c>
    </row>
    <row r="7" spans="1:12">
      <c r="A7" s="1" t="s">
        <v>23</v>
      </c>
      <c r="B7" s="2">
        <v>40724</v>
      </c>
      <c r="C7" s="1" t="s">
        <v>1</v>
      </c>
      <c r="D7" s="1" t="s">
        <v>19</v>
      </c>
      <c r="E7">
        <v>10.591352490380249</v>
      </c>
      <c r="F7" s="1">
        <v>2</v>
      </c>
      <c r="G7" s="1">
        <v>33.484508514404297</v>
      </c>
      <c r="H7" s="1">
        <v>34.734024047851562</v>
      </c>
      <c r="I7" s="1">
        <v>57.914402008056641</v>
      </c>
      <c r="J7">
        <v>27.8</v>
      </c>
      <c r="K7">
        <v>29.2</v>
      </c>
      <c r="L7">
        <v>1.2</v>
      </c>
    </row>
    <row r="8" spans="1:12">
      <c r="A8" s="1" t="s">
        <v>33</v>
      </c>
      <c r="B8" s="2">
        <v>40724</v>
      </c>
      <c r="C8" s="1" t="s">
        <v>1</v>
      </c>
      <c r="D8" s="1" t="s">
        <v>31</v>
      </c>
      <c r="E8">
        <v>9.9509054292183254</v>
      </c>
      <c r="F8" s="1">
        <v>5</v>
      </c>
      <c r="G8" s="1">
        <v>33.384658813476562</v>
      </c>
      <c r="H8" s="1">
        <v>36.78759765625</v>
      </c>
      <c r="I8" s="1">
        <v>1007.4249877929688</v>
      </c>
      <c r="J8">
        <v>27.8</v>
      </c>
      <c r="K8">
        <v>29.2</v>
      </c>
      <c r="L8">
        <v>1.2</v>
      </c>
    </row>
    <row r="9" spans="1:12">
      <c r="A9" s="1" t="s">
        <v>34</v>
      </c>
      <c r="B9" s="2">
        <v>40724</v>
      </c>
      <c r="C9" s="1" t="s">
        <v>1</v>
      </c>
      <c r="D9" s="1" t="s">
        <v>31</v>
      </c>
      <c r="E9">
        <v>1.721974968027763</v>
      </c>
      <c r="F9" s="1">
        <v>5.5</v>
      </c>
      <c r="G9" s="1">
        <v>33.286094665527344</v>
      </c>
      <c r="H9" s="1">
        <v>36.830368041992188</v>
      </c>
      <c r="I9" s="1">
        <v>5.1632027626037598</v>
      </c>
      <c r="J9">
        <v>27.8</v>
      </c>
      <c r="K9">
        <v>29.2</v>
      </c>
      <c r="L9">
        <v>1.2</v>
      </c>
    </row>
    <row r="10" spans="1:12">
      <c r="A10" s="1" t="s">
        <v>35</v>
      </c>
      <c r="B10" s="2">
        <v>40724</v>
      </c>
      <c r="C10" s="1" t="s">
        <v>1</v>
      </c>
      <c r="D10" s="1" t="s">
        <v>31</v>
      </c>
      <c r="E10">
        <v>12.15891623071389</v>
      </c>
      <c r="F10" s="1">
        <v>3.5</v>
      </c>
      <c r="G10" s="1">
        <v>33.489593505859375</v>
      </c>
      <c r="H10" s="1">
        <v>35.224361419677734</v>
      </c>
      <c r="I10" s="1">
        <v>1657.5791015625</v>
      </c>
      <c r="J10">
        <v>27.8</v>
      </c>
      <c r="K10">
        <v>29.2</v>
      </c>
      <c r="L10">
        <v>1.2</v>
      </c>
    </row>
    <row r="11" spans="1:12">
      <c r="A11" s="1" t="s">
        <v>36</v>
      </c>
      <c r="B11" s="2">
        <v>40724</v>
      </c>
      <c r="C11" s="1" t="s">
        <v>1</v>
      </c>
      <c r="D11" s="1" t="s">
        <v>31</v>
      </c>
      <c r="E11">
        <v>4.8668563045310869</v>
      </c>
      <c r="F11" s="1">
        <v>4.5</v>
      </c>
      <c r="G11" s="1">
        <v>33.440914154052734</v>
      </c>
      <c r="H11" s="1">
        <v>35.173385620117188</v>
      </c>
      <c r="I11" s="1">
        <v>13.918767929077148</v>
      </c>
      <c r="J11">
        <v>27.8</v>
      </c>
      <c r="K11">
        <v>29.2</v>
      </c>
      <c r="L11">
        <v>1.2</v>
      </c>
    </row>
    <row r="12" spans="1:12">
      <c r="A12" s="1" t="s">
        <v>0</v>
      </c>
      <c r="B12" s="2">
        <v>40724</v>
      </c>
      <c r="C12" s="1" t="s">
        <v>1</v>
      </c>
      <c r="D12" s="1" t="s">
        <v>3</v>
      </c>
      <c r="E12">
        <v>17.99025684627555</v>
      </c>
      <c r="F12" s="1">
        <v>1.5</v>
      </c>
      <c r="G12" s="1">
        <v>33.641555786132812</v>
      </c>
      <c r="H12" s="1">
        <v>34.529361724853516</v>
      </c>
      <c r="I12" s="1">
        <v>1641.980712890625</v>
      </c>
      <c r="J12">
        <v>30.4</v>
      </c>
      <c r="K12">
        <v>25</v>
      </c>
      <c r="L12">
        <v>1.93</v>
      </c>
    </row>
    <row r="13" spans="1:12">
      <c r="A13" s="1" t="s">
        <v>4</v>
      </c>
      <c r="B13" s="2">
        <v>40724</v>
      </c>
      <c r="C13" s="1" t="s">
        <v>1</v>
      </c>
      <c r="D13" s="1" t="s">
        <v>3</v>
      </c>
      <c r="E13">
        <v>0.79518886349874507</v>
      </c>
      <c r="F13" s="1">
        <v>2</v>
      </c>
      <c r="G13" s="1">
        <v>34.653724670410156</v>
      </c>
      <c r="H13" s="1">
        <v>32.110816955566406</v>
      </c>
      <c r="I13" s="1">
        <v>23.084262847900391</v>
      </c>
      <c r="J13">
        <v>30.4</v>
      </c>
      <c r="K13">
        <v>25</v>
      </c>
      <c r="L13">
        <v>1.93</v>
      </c>
    </row>
    <row r="14" spans="1:12">
      <c r="A14" s="1" t="s">
        <v>37</v>
      </c>
      <c r="B14" s="2">
        <v>40724</v>
      </c>
      <c r="C14" s="1" t="s">
        <v>1</v>
      </c>
      <c r="D14" s="1" t="s">
        <v>31</v>
      </c>
      <c r="E14">
        <v>10.741870022782763</v>
      </c>
      <c r="F14" s="1">
        <v>5</v>
      </c>
      <c r="G14" s="1">
        <v>34.164894104003906</v>
      </c>
      <c r="H14" s="1">
        <v>33.500598907470703</v>
      </c>
      <c r="I14" s="1">
        <v>1285.432861328125</v>
      </c>
      <c r="J14">
        <v>30.4</v>
      </c>
      <c r="K14">
        <v>25</v>
      </c>
      <c r="L14">
        <v>1.93</v>
      </c>
    </row>
    <row r="15" spans="1:12">
      <c r="A15" s="1" t="s">
        <v>38</v>
      </c>
      <c r="B15" s="2">
        <v>40724</v>
      </c>
      <c r="C15" s="1" t="s">
        <v>1</v>
      </c>
      <c r="D15" s="1" t="s">
        <v>31</v>
      </c>
      <c r="E15">
        <v>1.5345858353535984</v>
      </c>
      <c r="F15" s="1">
        <v>5</v>
      </c>
      <c r="G15" s="1">
        <v>33.934822082519531</v>
      </c>
      <c r="H15" s="1">
        <v>33.730537414550781</v>
      </c>
      <c r="I15" s="1">
        <v>21.079648971557617</v>
      </c>
      <c r="J15">
        <v>30.4</v>
      </c>
      <c r="K15">
        <v>25</v>
      </c>
      <c r="L15">
        <v>1.93</v>
      </c>
    </row>
    <row r="16" spans="1:12">
      <c r="A16" s="1" t="s">
        <v>39</v>
      </c>
      <c r="B16" s="2">
        <v>40724</v>
      </c>
      <c r="C16" s="1" t="s">
        <v>1</v>
      </c>
      <c r="D16" s="1" t="s">
        <v>31</v>
      </c>
      <c r="E16">
        <v>9.5643171166575449</v>
      </c>
      <c r="F16" s="1">
        <v>4</v>
      </c>
      <c r="G16" s="1">
        <v>33.544288635253906</v>
      </c>
      <c r="H16" s="1">
        <v>34.18206787109375</v>
      </c>
      <c r="I16" s="1">
        <v>1421.9725341796875</v>
      </c>
      <c r="J16">
        <v>30.4</v>
      </c>
      <c r="K16">
        <v>25</v>
      </c>
      <c r="L16">
        <v>1.93</v>
      </c>
    </row>
    <row r="17" spans="1:12">
      <c r="A17" s="1" t="s">
        <v>40</v>
      </c>
      <c r="B17" s="2">
        <v>40724</v>
      </c>
      <c r="C17" s="1" t="s">
        <v>1</v>
      </c>
      <c r="D17" s="1" t="s">
        <v>31</v>
      </c>
      <c r="E17">
        <v>1.7953009397264457</v>
      </c>
      <c r="F17" s="1">
        <v>3.5</v>
      </c>
      <c r="G17" s="1">
        <v>33.353897094726562</v>
      </c>
      <c r="H17" s="1">
        <v>34.330429077148438</v>
      </c>
      <c r="I17" s="1">
        <v>10.687718391418457</v>
      </c>
      <c r="J17">
        <v>30.4</v>
      </c>
      <c r="K17">
        <v>25</v>
      </c>
      <c r="L17">
        <v>1.93</v>
      </c>
    </row>
    <row r="18" spans="1:12">
      <c r="A18" s="1" t="s">
        <v>41</v>
      </c>
      <c r="B18" s="2">
        <v>40724</v>
      </c>
      <c r="C18" s="1" t="s">
        <v>1</v>
      </c>
      <c r="D18" s="1" t="s">
        <v>31</v>
      </c>
      <c r="E18">
        <v>9.9797233615004366</v>
      </c>
      <c r="F18" s="1">
        <v>4.5</v>
      </c>
      <c r="G18" s="1">
        <v>33.477664947509766</v>
      </c>
      <c r="H18" s="1">
        <v>34.833930969238281</v>
      </c>
      <c r="I18" s="1">
        <v>1292.7734375</v>
      </c>
      <c r="J18">
        <v>30.4</v>
      </c>
      <c r="K18">
        <v>25</v>
      </c>
      <c r="L18">
        <v>1.93</v>
      </c>
    </row>
    <row r="19" spans="1:12">
      <c r="A19" s="1" t="s">
        <v>42</v>
      </c>
      <c r="B19" s="2">
        <v>40724</v>
      </c>
      <c r="C19" s="1" t="s">
        <v>1</v>
      </c>
      <c r="D19" s="1" t="s">
        <v>31</v>
      </c>
      <c r="E19">
        <v>2.595057055255138</v>
      </c>
      <c r="F19" s="1">
        <v>3.5</v>
      </c>
      <c r="G19" s="1">
        <v>33.46063232421875</v>
      </c>
      <c r="H19" s="1">
        <v>34.709983825683594</v>
      </c>
      <c r="I19" s="1">
        <v>1484.413818359375</v>
      </c>
      <c r="J19">
        <v>30.4</v>
      </c>
      <c r="K19">
        <v>25</v>
      </c>
      <c r="L19">
        <v>1.93</v>
      </c>
    </row>
    <row r="20" spans="1:12">
      <c r="A20" s="1" t="s">
        <v>24</v>
      </c>
      <c r="B20" s="2">
        <v>40724</v>
      </c>
      <c r="C20" s="1" t="s">
        <v>1</v>
      </c>
      <c r="D20" s="1" t="s">
        <v>19</v>
      </c>
      <c r="E20">
        <v>14.216670274996334</v>
      </c>
      <c r="F20" s="1">
        <v>2.5</v>
      </c>
      <c r="G20" s="1">
        <v>33.841144561767578</v>
      </c>
      <c r="H20" s="1">
        <v>33.854118347167969</v>
      </c>
      <c r="I20" s="1">
        <v>1798.93994140625</v>
      </c>
      <c r="J20">
        <v>30.4</v>
      </c>
      <c r="K20">
        <v>25</v>
      </c>
      <c r="L20">
        <v>1.93</v>
      </c>
    </row>
    <row r="21" spans="1:12">
      <c r="A21" s="1" t="s">
        <v>18</v>
      </c>
      <c r="B21" s="2">
        <v>40724</v>
      </c>
      <c r="C21" s="1" t="s">
        <v>1</v>
      </c>
      <c r="D21" s="1" t="s">
        <v>19</v>
      </c>
      <c r="E21">
        <v>2.3028101624976949</v>
      </c>
      <c r="F21" s="1">
        <v>3</v>
      </c>
      <c r="G21" s="1">
        <v>34.166053771972656</v>
      </c>
      <c r="H21" s="1">
        <v>33.046623229980469</v>
      </c>
      <c r="I21" s="1">
        <v>8.6093606948852539</v>
      </c>
      <c r="J21">
        <v>30.4</v>
      </c>
      <c r="K21">
        <v>25</v>
      </c>
      <c r="L21">
        <v>1.93</v>
      </c>
    </row>
    <row r="22" spans="1:12">
      <c r="A22" s="1" t="s">
        <v>6</v>
      </c>
      <c r="B22" s="2">
        <v>40724</v>
      </c>
      <c r="C22" s="1" t="s">
        <v>1</v>
      </c>
      <c r="D22" s="1" t="s">
        <v>3</v>
      </c>
      <c r="E22">
        <v>4.7436150068523428</v>
      </c>
      <c r="F22" s="1">
        <v>2</v>
      </c>
      <c r="G22" s="1">
        <v>34.916942596435547</v>
      </c>
      <c r="H22" s="1">
        <v>30.763044357299805</v>
      </c>
      <c r="I22" s="1">
        <v>46.787094116210938</v>
      </c>
      <c r="J22">
        <v>30.4</v>
      </c>
      <c r="K22">
        <v>25</v>
      </c>
      <c r="L22">
        <v>1.93</v>
      </c>
    </row>
    <row r="23" spans="1:12">
      <c r="A23" s="1" t="s">
        <v>7</v>
      </c>
      <c r="B23" s="2">
        <v>40724</v>
      </c>
      <c r="C23" s="1" t="s">
        <v>1</v>
      </c>
      <c r="D23" s="1" t="s">
        <v>3</v>
      </c>
      <c r="E23">
        <v>23.222785865664822</v>
      </c>
      <c r="F23" s="1">
        <v>1.5</v>
      </c>
      <c r="G23" s="1">
        <v>35.450187683105469</v>
      </c>
      <c r="H23" s="1">
        <v>29.942045211791992</v>
      </c>
      <c r="I23" s="1">
        <v>1802.9071044921875</v>
      </c>
      <c r="J23">
        <v>32.5</v>
      </c>
      <c r="K23">
        <v>21.7</v>
      </c>
      <c r="L23">
        <v>2.6</v>
      </c>
    </row>
    <row r="24" spans="1:12">
      <c r="A24" s="1" t="s">
        <v>8</v>
      </c>
      <c r="B24" s="2">
        <v>40724</v>
      </c>
      <c r="C24" s="1" t="s">
        <v>9</v>
      </c>
      <c r="D24" s="1" t="s">
        <v>3</v>
      </c>
      <c r="E24">
        <v>23.431285041162777</v>
      </c>
      <c r="F24" s="1">
        <v>1.5</v>
      </c>
      <c r="G24" s="1">
        <v>39.024967193603516</v>
      </c>
      <c r="H24" s="1">
        <v>36.011299133300781</v>
      </c>
      <c r="I24" s="1">
        <v>1695.2386474609375</v>
      </c>
      <c r="J24">
        <v>34</v>
      </c>
      <c r="K24">
        <v>19.7</v>
      </c>
      <c r="L24">
        <v>3.12</v>
      </c>
    </row>
    <row r="25" spans="1:12">
      <c r="A25" s="1" t="s">
        <v>10</v>
      </c>
      <c r="B25" s="2">
        <v>40724</v>
      </c>
      <c r="C25" s="1" t="s">
        <v>9</v>
      </c>
      <c r="D25" s="1" t="s">
        <v>3</v>
      </c>
      <c r="E25">
        <v>1.759912225588113</v>
      </c>
      <c r="F25" s="1">
        <v>3</v>
      </c>
      <c r="G25" s="1">
        <v>39.040328979492188</v>
      </c>
      <c r="H25" s="1">
        <v>35.360862731933594</v>
      </c>
      <c r="I25" s="1">
        <v>40.589534759521484</v>
      </c>
      <c r="J25">
        <v>34</v>
      </c>
      <c r="K25">
        <v>19.7</v>
      </c>
      <c r="L25">
        <v>3.12</v>
      </c>
    </row>
    <row r="26" spans="1:12">
      <c r="A26" s="1" t="s">
        <v>43</v>
      </c>
      <c r="B26" s="2">
        <v>40724</v>
      </c>
      <c r="C26" s="1" t="s">
        <v>9</v>
      </c>
      <c r="D26" s="1" t="s">
        <v>31</v>
      </c>
      <c r="E26">
        <v>15.659123169017155</v>
      </c>
      <c r="F26" s="1">
        <v>5</v>
      </c>
      <c r="G26" s="1">
        <v>38.542293548583984</v>
      </c>
      <c r="H26" s="1">
        <v>33.548397064208984</v>
      </c>
      <c r="I26" s="1">
        <v>1808.8929443359375</v>
      </c>
      <c r="J26">
        <v>34</v>
      </c>
      <c r="K26">
        <v>19.7</v>
      </c>
      <c r="L26">
        <v>3.12</v>
      </c>
    </row>
    <row r="27" spans="1:12">
      <c r="A27" s="1" t="s">
        <v>44</v>
      </c>
      <c r="B27" s="2">
        <v>40724</v>
      </c>
      <c r="C27" s="1" t="s">
        <v>9</v>
      </c>
      <c r="D27" s="1" t="s">
        <v>31</v>
      </c>
      <c r="E27">
        <v>3.1431147119099125</v>
      </c>
      <c r="F27" s="1">
        <v>5.5</v>
      </c>
      <c r="G27" s="1">
        <v>38.591953277587891</v>
      </c>
      <c r="H27" s="1">
        <v>32.803169250488281</v>
      </c>
      <c r="I27" s="1">
        <v>46.265419006347656</v>
      </c>
      <c r="J27">
        <v>34</v>
      </c>
      <c r="K27">
        <v>19.7</v>
      </c>
      <c r="L27">
        <v>3.12</v>
      </c>
    </row>
    <row r="28" spans="1:12">
      <c r="A28" s="1" t="s">
        <v>25</v>
      </c>
      <c r="B28" s="2">
        <v>40724</v>
      </c>
      <c r="C28" s="1" t="s">
        <v>9</v>
      </c>
      <c r="D28" s="1" t="s">
        <v>26</v>
      </c>
      <c r="E28">
        <v>14.555713374562437</v>
      </c>
      <c r="F28" s="1">
        <v>3.5</v>
      </c>
      <c r="G28" s="1">
        <v>38.512496948242188</v>
      </c>
      <c r="H28" s="1">
        <v>32.776660919189453</v>
      </c>
      <c r="I28" s="1">
        <v>1830.927490234375</v>
      </c>
      <c r="J28">
        <v>34</v>
      </c>
      <c r="K28">
        <v>19.7</v>
      </c>
      <c r="L28">
        <v>3.12</v>
      </c>
    </row>
    <row r="29" spans="1:12">
      <c r="A29" s="1" t="s">
        <v>27</v>
      </c>
      <c r="B29" s="2">
        <v>40724</v>
      </c>
      <c r="C29" s="1" t="s">
        <v>9</v>
      </c>
      <c r="D29" s="1" t="s">
        <v>26</v>
      </c>
      <c r="E29">
        <v>4.3222698715796621</v>
      </c>
      <c r="F29" s="1">
        <v>4</v>
      </c>
      <c r="G29" s="1">
        <v>38.472530364990234</v>
      </c>
      <c r="H29" s="1">
        <v>32.950416564941406</v>
      </c>
      <c r="I29" s="1">
        <v>60.065361022949219</v>
      </c>
      <c r="J29">
        <v>34</v>
      </c>
      <c r="K29">
        <v>19.7</v>
      </c>
      <c r="L29">
        <v>3.12</v>
      </c>
    </row>
    <row r="30" spans="1:12">
      <c r="A30" s="1" t="s">
        <v>28</v>
      </c>
      <c r="B30" s="2">
        <v>40724</v>
      </c>
      <c r="C30" s="1" t="s">
        <v>9</v>
      </c>
      <c r="D30" s="1" t="s">
        <v>26</v>
      </c>
      <c r="E30">
        <v>15.052904032891409</v>
      </c>
      <c r="F30" s="1">
        <v>4.5</v>
      </c>
      <c r="G30" s="1">
        <v>38.244132995605469</v>
      </c>
      <c r="H30" s="1">
        <v>34.023468017578125</v>
      </c>
      <c r="I30" s="1">
        <v>1905.5435791015625</v>
      </c>
      <c r="J30">
        <v>34</v>
      </c>
      <c r="K30">
        <v>19.7</v>
      </c>
      <c r="L30">
        <v>3.12</v>
      </c>
    </row>
    <row r="31" spans="1:12">
      <c r="A31" s="1" t="s">
        <v>29</v>
      </c>
      <c r="B31" s="2">
        <v>40724</v>
      </c>
      <c r="C31" s="1" t="s">
        <v>9</v>
      </c>
      <c r="D31" s="1" t="s">
        <v>26</v>
      </c>
      <c r="E31">
        <v>8.8508799605341935</v>
      </c>
      <c r="F31" s="1">
        <v>4.5</v>
      </c>
      <c r="G31" s="1">
        <v>38.241561889648438</v>
      </c>
      <c r="H31" s="1">
        <v>33.597686767578125</v>
      </c>
      <c r="I31" s="1">
        <v>50.332138061523438</v>
      </c>
      <c r="J31">
        <v>34</v>
      </c>
      <c r="K31">
        <v>19.7</v>
      </c>
      <c r="L31">
        <v>3.12</v>
      </c>
    </row>
    <row r="32" spans="1:12">
      <c r="A32" s="1" t="s">
        <v>45</v>
      </c>
      <c r="B32" s="2">
        <v>40724</v>
      </c>
      <c r="C32" s="1" t="s">
        <v>9</v>
      </c>
      <c r="D32" s="1" t="s">
        <v>31</v>
      </c>
      <c r="E32">
        <v>18.626196474302425</v>
      </c>
      <c r="F32" s="1">
        <v>2.5</v>
      </c>
      <c r="G32" s="1">
        <v>38.414772033691406</v>
      </c>
      <c r="H32" s="1">
        <v>33.121395111083984</v>
      </c>
      <c r="I32" s="1">
        <v>1891.212158203125</v>
      </c>
      <c r="J32">
        <v>34</v>
      </c>
      <c r="K32">
        <v>19.7</v>
      </c>
      <c r="L32">
        <v>3.12</v>
      </c>
    </row>
    <row r="33" spans="1:12">
      <c r="A33" s="1" t="s">
        <v>46</v>
      </c>
      <c r="B33" s="2">
        <v>40724</v>
      </c>
      <c r="C33" s="1" t="s">
        <v>9</v>
      </c>
      <c r="D33" s="1" t="s">
        <v>31</v>
      </c>
      <c r="E33">
        <v>9.8878044208155238</v>
      </c>
      <c r="F33" s="1">
        <v>4</v>
      </c>
      <c r="G33" s="1">
        <v>38.400470733642578</v>
      </c>
      <c r="H33" s="1">
        <v>33.076099395751953</v>
      </c>
      <c r="I33" s="1">
        <v>33.532932281494141</v>
      </c>
      <c r="J33">
        <v>34.6</v>
      </c>
      <c r="K33">
        <v>19.8</v>
      </c>
      <c r="L33">
        <v>3.43</v>
      </c>
    </row>
    <row r="34" spans="1:12">
      <c r="A34" s="1" t="s">
        <v>15</v>
      </c>
      <c r="B34" s="2">
        <v>40724</v>
      </c>
      <c r="C34" s="1" t="s">
        <v>9</v>
      </c>
      <c r="D34" s="1" t="s">
        <v>16</v>
      </c>
      <c r="E34">
        <v>13.374954140159364</v>
      </c>
      <c r="F34" s="1">
        <v>1.5</v>
      </c>
      <c r="G34" s="1">
        <v>38.533756256103516</v>
      </c>
      <c r="H34" s="1">
        <v>34.630237579345703</v>
      </c>
      <c r="I34" s="1">
        <v>1867.39501953125</v>
      </c>
      <c r="J34">
        <v>34.6</v>
      </c>
      <c r="K34">
        <v>19.8</v>
      </c>
      <c r="L34">
        <v>3.43</v>
      </c>
    </row>
    <row r="35" spans="1:12">
      <c r="A35" s="1" t="s">
        <v>17</v>
      </c>
      <c r="B35" s="2">
        <v>40724</v>
      </c>
      <c r="C35" s="1" t="s">
        <v>9</v>
      </c>
      <c r="D35" s="1" t="s">
        <v>16</v>
      </c>
      <c r="E35">
        <v>16.316623988699654</v>
      </c>
      <c r="F35" s="1">
        <v>2</v>
      </c>
      <c r="G35" s="1">
        <v>38.390937805175781</v>
      </c>
      <c r="H35" s="1">
        <v>35.334308624267578</v>
      </c>
      <c r="I35" s="1">
        <v>102.84257507324219</v>
      </c>
      <c r="J35">
        <v>34.6</v>
      </c>
      <c r="K35">
        <v>19.8</v>
      </c>
      <c r="L35">
        <v>3.43</v>
      </c>
    </row>
    <row r="36" spans="1:12">
      <c r="A36" s="1" t="s">
        <v>20</v>
      </c>
      <c r="B36" s="2">
        <v>40724</v>
      </c>
      <c r="C36" s="1" t="s">
        <v>9</v>
      </c>
      <c r="D36" s="1" t="s">
        <v>19</v>
      </c>
      <c r="E36">
        <v>25.788428114080549</v>
      </c>
      <c r="F36" s="1">
        <v>1.5</v>
      </c>
      <c r="G36" s="1">
        <v>38.705875396728516</v>
      </c>
      <c r="H36" s="1">
        <v>35.762966156005859</v>
      </c>
      <c r="I36" s="1">
        <v>1572.70947265625</v>
      </c>
      <c r="J36">
        <v>34.6</v>
      </c>
      <c r="K36">
        <v>19.8</v>
      </c>
      <c r="L36">
        <v>3.43</v>
      </c>
    </row>
    <row r="37" spans="1:12">
      <c r="A37" s="1" t="s">
        <v>21</v>
      </c>
      <c r="B37" s="2">
        <v>40724</v>
      </c>
      <c r="C37" s="1" t="s">
        <v>9</v>
      </c>
      <c r="D37" s="1" t="s">
        <v>19</v>
      </c>
      <c r="E37">
        <v>8.0480031009072519</v>
      </c>
      <c r="F37" s="1">
        <v>2.5</v>
      </c>
      <c r="G37" s="1">
        <v>38.985034942626953</v>
      </c>
      <c r="H37" s="1">
        <v>35.050945281982422</v>
      </c>
      <c r="I37" s="1">
        <v>59.767490386962891</v>
      </c>
      <c r="J37">
        <v>34.6</v>
      </c>
      <c r="K37">
        <v>19.8</v>
      </c>
      <c r="L37">
        <v>3.43</v>
      </c>
    </row>
    <row r="38" spans="1:12">
      <c r="A38" s="1" t="s">
        <v>11</v>
      </c>
      <c r="B38" s="2">
        <v>40724</v>
      </c>
      <c r="C38" s="1" t="s">
        <v>9</v>
      </c>
      <c r="D38" s="1" t="s">
        <v>3</v>
      </c>
      <c r="E38">
        <v>31.281019987152327</v>
      </c>
      <c r="F38" s="1">
        <v>1</v>
      </c>
      <c r="G38" s="1">
        <v>39.218666076660156</v>
      </c>
      <c r="H38" s="1">
        <v>34.958019256591797</v>
      </c>
      <c r="I38" s="1">
        <v>1869.26416015625</v>
      </c>
      <c r="J38">
        <v>34.6</v>
      </c>
      <c r="K38">
        <v>19.8</v>
      </c>
      <c r="L38">
        <v>3.43</v>
      </c>
    </row>
    <row r="39" spans="1:12">
      <c r="A39" s="1" t="s">
        <v>12</v>
      </c>
      <c r="B39" s="2">
        <v>40724</v>
      </c>
      <c r="C39" s="1" t="s">
        <v>9</v>
      </c>
      <c r="D39" s="1" t="s">
        <v>3</v>
      </c>
      <c r="E39">
        <v>12.950116305599185</v>
      </c>
      <c r="F39" s="1">
        <v>2.5</v>
      </c>
      <c r="G39" s="1">
        <v>39.249645233154297</v>
      </c>
      <c r="H39" s="1">
        <v>35.496364593505859</v>
      </c>
      <c r="I39" s="1">
        <v>38.363388061523438</v>
      </c>
      <c r="J39">
        <v>34.6</v>
      </c>
      <c r="K39">
        <v>19.8</v>
      </c>
      <c r="L39">
        <v>3.43</v>
      </c>
    </row>
    <row r="40" spans="1:12">
      <c r="A40" s="1" t="s">
        <v>136</v>
      </c>
      <c r="B40" s="2">
        <v>40731</v>
      </c>
      <c r="C40" s="1" t="s">
        <v>101</v>
      </c>
      <c r="D40" s="1" t="s">
        <v>31</v>
      </c>
      <c r="E40">
        <v>6.6043337891716209</v>
      </c>
      <c r="F40" s="1">
        <v>4</v>
      </c>
      <c r="G40" s="1">
        <v>31.741279602050781</v>
      </c>
      <c r="H40" s="1">
        <v>45.777942657470703</v>
      </c>
      <c r="I40" s="1">
        <v>760.60272216796875</v>
      </c>
      <c r="J40">
        <v>26</v>
      </c>
      <c r="K40">
        <v>73.099999999999994</v>
      </c>
      <c r="L40">
        <v>0.04</v>
      </c>
    </row>
    <row r="41" spans="1:12">
      <c r="A41" s="1" t="s">
        <v>137</v>
      </c>
      <c r="B41" s="2">
        <v>40731</v>
      </c>
      <c r="C41" s="1" t="s">
        <v>101</v>
      </c>
      <c r="D41" s="1" t="s">
        <v>31</v>
      </c>
      <c r="E41">
        <v>3.9243784963984156</v>
      </c>
      <c r="F41" s="1">
        <v>4.5</v>
      </c>
      <c r="G41" s="1">
        <v>31.856582641601562</v>
      </c>
      <c r="H41" s="1">
        <v>45.799327850341797</v>
      </c>
      <c r="I41" s="1">
        <v>48.028575897216797</v>
      </c>
      <c r="J41">
        <v>26</v>
      </c>
      <c r="K41">
        <v>73.099999999999994</v>
      </c>
      <c r="L41">
        <v>0.04</v>
      </c>
    </row>
    <row r="42" spans="1:12">
      <c r="A42" s="1" t="s">
        <v>115</v>
      </c>
      <c r="B42" s="2">
        <v>40731</v>
      </c>
      <c r="C42" s="1" t="s">
        <v>101</v>
      </c>
      <c r="D42" s="1" t="s">
        <v>19</v>
      </c>
      <c r="E42">
        <v>11.176152697590455</v>
      </c>
      <c r="F42" s="1">
        <v>1.5</v>
      </c>
      <c r="G42" s="1">
        <v>32.094223022460938</v>
      </c>
      <c r="H42" s="1">
        <v>46.223335266113281</v>
      </c>
      <c r="I42" s="1">
        <v>533.30584716796875</v>
      </c>
      <c r="J42">
        <v>27.5</v>
      </c>
      <c r="K42">
        <v>69.099999999999994</v>
      </c>
      <c r="L42">
        <v>0.5</v>
      </c>
    </row>
    <row r="43" spans="1:12">
      <c r="A43" s="1" t="s">
        <v>116</v>
      </c>
      <c r="B43" s="2">
        <v>40731</v>
      </c>
      <c r="C43" s="1" t="s">
        <v>101</v>
      </c>
      <c r="D43" s="1" t="s">
        <v>19</v>
      </c>
      <c r="E43">
        <v>0.52056373720021587</v>
      </c>
      <c r="F43" s="1">
        <v>5.5</v>
      </c>
      <c r="G43" s="1">
        <v>32.208595275878906</v>
      </c>
      <c r="H43" s="1">
        <v>46.214332580566406</v>
      </c>
      <c r="I43" s="1">
        <v>36.847774505615234</v>
      </c>
      <c r="J43">
        <v>27.5</v>
      </c>
      <c r="K43">
        <v>69.099999999999994</v>
      </c>
      <c r="L43">
        <v>0.5</v>
      </c>
    </row>
    <row r="44" spans="1:12">
      <c r="A44" s="1" t="s">
        <v>111</v>
      </c>
      <c r="B44" s="2">
        <v>40731</v>
      </c>
      <c r="C44" s="1" t="s">
        <v>101</v>
      </c>
      <c r="D44" s="1" t="s">
        <v>52</v>
      </c>
      <c r="E44">
        <v>5.6412714557184067</v>
      </c>
      <c r="F44" s="1">
        <v>1.5</v>
      </c>
      <c r="G44" s="1">
        <v>32.880855560302734</v>
      </c>
      <c r="H44" s="1">
        <v>46.474018096923828</v>
      </c>
      <c r="I44" s="1">
        <v>186.29269409179688</v>
      </c>
      <c r="J44">
        <v>27.5</v>
      </c>
      <c r="K44">
        <v>69.099999999999994</v>
      </c>
      <c r="L44">
        <v>0.5</v>
      </c>
    </row>
    <row r="45" spans="1:12">
      <c r="A45" s="1" t="s">
        <v>112</v>
      </c>
      <c r="B45" s="2">
        <v>40731</v>
      </c>
      <c r="C45" s="1" t="s">
        <v>101</v>
      </c>
      <c r="D45" s="1" t="s">
        <v>52</v>
      </c>
      <c r="E45">
        <v>1.5156938179094921</v>
      </c>
      <c r="F45" s="1">
        <v>2</v>
      </c>
      <c r="G45" s="1">
        <v>32.774215698242188</v>
      </c>
      <c r="H45" s="1">
        <v>46.709568023681641</v>
      </c>
      <c r="I45" s="1">
        <v>2.8754575252532959</v>
      </c>
      <c r="J45">
        <v>27.5</v>
      </c>
      <c r="K45">
        <v>69.099999999999994</v>
      </c>
      <c r="L45">
        <v>0.5</v>
      </c>
    </row>
    <row r="46" spans="1:12">
      <c r="A46" s="1" t="s">
        <v>138</v>
      </c>
      <c r="B46" s="2">
        <v>40731</v>
      </c>
      <c r="C46" s="1" t="s">
        <v>101</v>
      </c>
      <c r="D46" s="1" t="s">
        <v>31</v>
      </c>
      <c r="E46">
        <v>6.9392985156829581E-2</v>
      </c>
      <c r="F46" s="1">
        <v>5</v>
      </c>
      <c r="G46" s="1">
        <v>32.839130401611328</v>
      </c>
      <c r="H46" s="1">
        <v>46.513690948486328</v>
      </c>
      <c r="I46" s="1">
        <v>5.5108933448791504</v>
      </c>
      <c r="J46">
        <v>27.5</v>
      </c>
      <c r="K46">
        <v>69.099999999999994</v>
      </c>
      <c r="L46">
        <v>0.5</v>
      </c>
    </row>
    <row r="47" spans="1:12">
      <c r="A47" s="1" t="s">
        <v>139</v>
      </c>
      <c r="B47" s="2">
        <v>40731</v>
      </c>
      <c r="C47" s="1" t="s">
        <v>101</v>
      </c>
      <c r="D47" s="1" t="s">
        <v>31</v>
      </c>
      <c r="E47">
        <v>7.8171458710867592</v>
      </c>
      <c r="F47" s="1">
        <v>4.5</v>
      </c>
      <c r="G47" s="1">
        <v>32.931407928466797</v>
      </c>
      <c r="H47" s="1">
        <v>46.236129760742188</v>
      </c>
      <c r="I47" s="1">
        <v>1048.7486572265625</v>
      </c>
      <c r="J47">
        <v>27.5</v>
      </c>
      <c r="K47">
        <v>69.099999999999994</v>
      </c>
      <c r="L47">
        <v>0.5</v>
      </c>
    </row>
    <row r="48" spans="1:12">
      <c r="A48" s="1" t="s">
        <v>140</v>
      </c>
      <c r="B48" s="2">
        <v>40731</v>
      </c>
      <c r="C48" s="1" t="s">
        <v>101</v>
      </c>
      <c r="D48" s="1" t="s">
        <v>31</v>
      </c>
      <c r="E48">
        <v>1.9925741532905334</v>
      </c>
      <c r="F48" s="1">
        <v>3.5</v>
      </c>
      <c r="G48" s="1">
        <v>33.858165740966797</v>
      </c>
      <c r="H48" s="1">
        <v>46.256793975830078</v>
      </c>
      <c r="I48" s="1">
        <v>21.944650650024414</v>
      </c>
      <c r="J48">
        <v>27.5</v>
      </c>
      <c r="K48">
        <v>69.099999999999994</v>
      </c>
      <c r="L48">
        <v>0.5</v>
      </c>
    </row>
    <row r="49" spans="1:12">
      <c r="A49" s="1" t="s">
        <v>141</v>
      </c>
      <c r="B49" s="2">
        <v>40731</v>
      </c>
      <c r="C49" s="1" t="s">
        <v>101</v>
      </c>
      <c r="D49" s="1" t="s">
        <v>31</v>
      </c>
      <c r="E49">
        <v>10.812446495613749</v>
      </c>
      <c r="F49" s="1">
        <v>3</v>
      </c>
      <c r="G49" s="1">
        <v>34.078052520751953</v>
      </c>
      <c r="H49" s="1">
        <v>45.518173217773438</v>
      </c>
      <c r="I49" s="1">
        <v>1293.2039794921875</v>
      </c>
      <c r="J49">
        <v>27.5</v>
      </c>
      <c r="K49">
        <v>69.099999999999994</v>
      </c>
      <c r="L49">
        <v>0.5</v>
      </c>
    </row>
    <row r="50" spans="1:12">
      <c r="A50" s="1" t="s">
        <v>117</v>
      </c>
      <c r="B50" s="2">
        <v>40731</v>
      </c>
      <c r="C50" s="1" t="s">
        <v>101</v>
      </c>
      <c r="D50" s="1" t="s">
        <v>19</v>
      </c>
      <c r="E50">
        <v>11.884484355924823</v>
      </c>
      <c r="F50" s="1">
        <v>1.5</v>
      </c>
      <c r="G50" s="1">
        <v>34.406707763671875</v>
      </c>
      <c r="H50" s="1">
        <v>44.64306640625</v>
      </c>
      <c r="I50" s="1">
        <v>1287.3787841796875</v>
      </c>
      <c r="J50">
        <v>27.5</v>
      </c>
      <c r="K50">
        <v>69.099999999999994</v>
      </c>
      <c r="L50">
        <v>0.5</v>
      </c>
    </row>
    <row r="51" spans="1:12">
      <c r="A51" s="1" t="s">
        <v>118</v>
      </c>
      <c r="B51" s="2">
        <v>40731</v>
      </c>
      <c r="C51" s="1" t="s">
        <v>101</v>
      </c>
      <c r="D51" s="1" t="s">
        <v>19</v>
      </c>
      <c r="E51">
        <v>0.67980179419534681</v>
      </c>
      <c r="F51" s="1">
        <v>4</v>
      </c>
      <c r="G51" s="1">
        <v>34.673717498779297</v>
      </c>
      <c r="H51" s="1">
        <v>44.551536560058594</v>
      </c>
      <c r="I51" s="1">
        <v>27.021577835083008</v>
      </c>
      <c r="J51">
        <v>27.5</v>
      </c>
      <c r="K51">
        <v>69.099999999999994</v>
      </c>
      <c r="L51">
        <v>0.5</v>
      </c>
    </row>
    <row r="52" spans="1:12">
      <c r="A52" s="1" t="s">
        <v>142</v>
      </c>
      <c r="B52" s="2">
        <v>40731</v>
      </c>
      <c r="C52" s="1" t="s">
        <v>101</v>
      </c>
      <c r="D52" s="1" t="s">
        <v>31</v>
      </c>
      <c r="E52">
        <v>1.8295981859250765</v>
      </c>
      <c r="F52" s="1">
        <v>4.5</v>
      </c>
      <c r="G52" s="1">
        <v>34.884117126464844</v>
      </c>
      <c r="H52" s="1">
        <v>45.629158020019531</v>
      </c>
      <c r="I52" s="1">
        <v>20.652154922485352</v>
      </c>
      <c r="J52">
        <v>27.5</v>
      </c>
      <c r="K52">
        <v>69.099999999999994</v>
      </c>
      <c r="L52">
        <v>0.5</v>
      </c>
    </row>
    <row r="53" spans="1:12">
      <c r="A53" s="1" t="s">
        <v>143</v>
      </c>
      <c r="B53" s="2">
        <v>40731</v>
      </c>
      <c r="C53" s="1" t="s">
        <v>101</v>
      </c>
      <c r="D53" s="1" t="s">
        <v>31</v>
      </c>
      <c r="E53">
        <v>8.6591310470789029</v>
      </c>
      <c r="F53" s="1">
        <v>3</v>
      </c>
      <c r="G53" s="1">
        <v>35.056106567382812</v>
      </c>
      <c r="H53" s="1">
        <v>45.478397369384766</v>
      </c>
      <c r="I53" s="1">
        <v>1324.980224609375</v>
      </c>
      <c r="J53">
        <v>29.9</v>
      </c>
      <c r="K53">
        <v>57.4</v>
      </c>
      <c r="L53">
        <v>1.1200000000000001</v>
      </c>
    </row>
    <row r="54" spans="1:12">
      <c r="A54" s="1" t="s">
        <v>100</v>
      </c>
      <c r="B54" s="2">
        <v>40731</v>
      </c>
      <c r="C54" s="1" t="s">
        <v>101</v>
      </c>
      <c r="D54" s="1" t="s">
        <v>3</v>
      </c>
      <c r="E54">
        <v>11.220462354534266</v>
      </c>
      <c r="F54" s="1">
        <v>2</v>
      </c>
      <c r="G54" s="1">
        <v>35.356861114501953</v>
      </c>
      <c r="H54" s="1">
        <v>44.416690826416016</v>
      </c>
      <c r="I54" s="1">
        <v>1356.26953125</v>
      </c>
      <c r="J54">
        <v>29.9</v>
      </c>
      <c r="K54">
        <v>57.4</v>
      </c>
      <c r="L54">
        <v>1.1200000000000001</v>
      </c>
    </row>
    <row r="55" spans="1:12">
      <c r="A55" s="1" t="s">
        <v>102</v>
      </c>
      <c r="B55" s="2">
        <v>40731</v>
      </c>
      <c r="C55" s="1" t="s">
        <v>101</v>
      </c>
      <c r="D55" s="1" t="s">
        <v>3</v>
      </c>
      <c r="E55">
        <v>0.60748596417332978</v>
      </c>
      <c r="F55" s="1">
        <v>4.5</v>
      </c>
      <c r="G55" s="1">
        <v>35.452335357666016</v>
      </c>
      <c r="H55" s="1">
        <v>43.708446502685547</v>
      </c>
      <c r="I55" s="1">
        <v>27.294946670532227</v>
      </c>
      <c r="J55">
        <v>29.9</v>
      </c>
      <c r="K55">
        <v>57.4</v>
      </c>
      <c r="L55">
        <v>1.1200000000000001</v>
      </c>
    </row>
    <row r="56" spans="1:12">
      <c r="A56" s="1" t="s">
        <v>119</v>
      </c>
      <c r="B56" s="2">
        <v>40731</v>
      </c>
      <c r="C56" s="1" t="s">
        <v>101</v>
      </c>
      <c r="D56" s="1" t="s">
        <v>19</v>
      </c>
      <c r="E56">
        <v>0.12420108448038306</v>
      </c>
      <c r="F56" s="1">
        <v>4.5</v>
      </c>
      <c r="G56" s="1">
        <v>35.4808349609375</v>
      </c>
      <c r="H56" s="1">
        <v>42.595184326171875</v>
      </c>
      <c r="I56" s="1">
        <v>18.086189270019531</v>
      </c>
      <c r="J56">
        <v>29.9</v>
      </c>
      <c r="K56">
        <v>57.4</v>
      </c>
      <c r="L56">
        <v>1.1200000000000001</v>
      </c>
    </row>
    <row r="57" spans="1:12">
      <c r="A57" s="1" t="s">
        <v>120</v>
      </c>
      <c r="B57" s="2">
        <v>40731</v>
      </c>
      <c r="C57" s="1" t="s">
        <v>101</v>
      </c>
      <c r="D57" s="1" t="s">
        <v>19</v>
      </c>
      <c r="E57">
        <v>12.782019537706113</v>
      </c>
      <c r="F57" s="1">
        <v>2</v>
      </c>
      <c r="G57" s="1">
        <v>35.673980712890625</v>
      </c>
      <c r="H57" s="1">
        <v>41.5621337890625</v>
      </c>
      <c r="I57" s="1">
        <v>1270.94384765625</v>
      </c>
      <c r="J57">
        <v>29.9</v>
      </c>
      <c r="K57">
        <v>57.4</v>
      </c>
      <c r="L57">
        <v>1.1200000000000001</v>
      </c>
    </row>
    <row r="58" spans="1:12">
      <c r="A58" s="1" t="s">
        <v>144</v>
      </c>
      <c r="B58" s="2">
        <v>40731</v>
      </c>
      <c r="C58" s="1" t="s">
        <v>101</v>
      </c>
      <c r="D58" s="1" t="s">
        <v>31</v>
      </c>
      <c r="E58">
        <v>10.89568059502473</v>
      </c>
      <c r="F58" s="1">
        <v>3.5</v>
      </c>
      <c r="G58" s="1">
        <v>35.570022583007812</v>
      </c>
      <c r="H58" s="1">
        <v>42.609928131103516</v>
      </c>
      <c r="I58" s="1">
        <v>1071.686279296875</v>
      </c>
      <c r="J58">
        <v>29.9</v>
      </c>
      <c r="K58">
        <v>57.4</v>
      </c>
      <c r="L58">
        <v>1.1200000000000001</v>
      </c>
    </row>
    <row r="59" spans="1:12">
      <c r="A59" s="1" t="s">
        <v>145</v>
      </c>
      <c r="B59" s="2">
        <v>40731</v>
      </c>
      <c r="C59" s="1" t="s">
        <v>101</v>
      </c>
      <c r="D59" s="1" t="s">
        <v>31</v>
      </c>
      <c r="E59">
        <v>3.8417605644566373</v>
      </c>
      <c r="F59" s="1">
        <v>3</v>
      </c>
      <c r="G59" s="1">
        <v>35.484195709228516</v>
      </c>
      <c r="H59" s="1">
        <v>42.879341125488281</v>
      </c>
      <c r="I59" s="1">
        <v>42.826793670654297</v>
      </c>
      <c r="J59">
        <v>29.9</v>
      </c>
      <c r="K59">
        <v>57.4</v>
      </c>
      <c r="L59">
        <v>1.1200000000000001</v>
      </c>
    </row>
    <row r="60" spans="1:12">
      <c r="A60" s="1" t="s">
        <v>127</v>
      </c>
      <c r="B60" s="2">
        <v>40731</v>
      </c>
      <c r="C60" s="1" t="s">
        <v>96</v>
      </c>
      <c r="D60" s="1" t="s">
        <v>31</v>
      </c>
      <c r="E60">
        <v>9.6904401290807076</v>
      </c>
      <c r="F60" s="1">
        <v>5.5</v>
      </c>
      <c r="G60" s="1">
        <v>35.072532653808594</v>
      </c>
      <c r="H60" s="1">
        <v>45.600700378417969</v>
      </c>
      <c r="I60" s="1">
        <v>1625.07763671875</v>
      </c>
      <c r="J60">
        <v>31.2</v>
      </c>
      <c r="K60">
        <v>53.7</v>
      </c>
      <c r="L60">
        <v>1.84</v>
      </c>
    </row>
    <row r="61" spans="1:12">
      <c r="A61" s="1" t="s">
        <v>128</v>
      </c>
      <c r="B61" s="2">
        <v>40731</v>
      </c>
      <c r="C61" s="1" t="s">
        <v>96</v>
      </c>
      <c r="D61" s="1" t="s">
        <v>31</v>
      </c>
      <c r="E61">
        <v>1.144035879790926</v>
      </c>
      <c r="F61" s="1">
        <v>3</v>
      </c>
      <c r="G61" s="1">
        <v>35.358428955078125</v>
      </c>
      <c r="H61" s="1">
        <v>45.045707702636719</v>
      </c>
      <c r="I61" s="1">
        <v>22.321319580078125</v>
      </c>
      <c r="J61">
        <v>31.2</v>
      </c>
      <c r="K61">
        <v>53.7</v>
      </c>
      <c r="L61">
        <v>1.84</v>
      </c>
    </row>
    <row r="62" spans="1:12">
      <c r="A62" s="1" t="s">
        <v>103</v>
      </c>
      <c r="B62" s="2">
        <v>40731</v>
      </c>
      <c r="C62" s="1" t="s">
        <v>96</v>
      </c>
      <c r="D62" s="1" t="s">
        <v>52</v>
      </c>
      <c r="E62">
        <v>18.940683506989508</v>
      </c>
      <c r="F62" s="1">
        <v>2</v>
      </c>
      <c r="G62" s="1">
        <v>35.816871643066406</v>
      </c>
      <c r="H62" s="1">
        <v>44.077129364013672</v>
      </c>
      <c r="I62" s="1">
        <v>1610.8045654296875</v>
      </c>
      <c r="J62">
        <v>31.2</v>
      </c>
      <c r="K62">
        <v>53.7</v>
      </c>
      <c r="L62">
        <v>1.84</v>
      </c>
    </row>
    <row r="63" spans="1:12">
      <c r="A63" s="1" t="s">
        <v>104</v>
      </c>
      <c r="B63" s="2">
        <v>40731</v>
      </c>
      <c r="C63" s="1" t="s">
        <v>96</v>
      </c>
      <c r="D63" s="1" t="s">
        <v>52</v>
      </c>
      <c r="E63">
        <v>1.420254375266859</v>
      </c>
      <c r="F63" s="1">
        <v>1</v>
      </c>
      <c r="G63" s="1">
        <v>36.170944213867188</v>
      </c>
      <c r="H63" s="1">
        <v>43.618183135986328</v>
      </c>
      <c r="I63" s="1">
        <v>7.9191489219665527</v>
      </c>
      <c r="J63">
        <v>31.2</v>
      </c>
      <c r="K63">
        <v>53.7</v>
      </c>
      <c r="L63">
        <v>1.84</v>
      </c>
    </row>
    <row r="64" spans="1:12">
      <c r="A64" s="1" t="s">
        <v>129</v>
      </c>
      <c r="B64" s="2">
        <v>40731</v>
      </c>
      <c r="C64" s="1" t="s">
        <v>96</v>
      </c>
      <c r="D64" s="1" t="s">
        <v>31</v>
      </c>
      <c r="E64">
        <v>9.1270238743018357</v>
      </c>
      <c r="F64" s="1">
        <v>2.5</v>
      </c>
      <c r="G64" s="1">
        <v>36.667556762695312</v>
      </c>
      <c r="H64" s="1">
        <v>42.802520751953125</v>
      </c>
      <c r="I64" s="1">
        <v>1461.341796875</v>
      </c>
      <c r="J64">
        <v>31.2</v>
      </c>
      <c r="K64">
        <v>53.7</v>
      </c>
      <c r="L64">
        <v>1.84</v>
      </c>
    </row>
    <row r="65" spans="1:13">
      <c r="A65" s="1" t="s">
        <v>130</v>
      </c>
      <c r="B65" s="2">
        <v>40731</v>
      </c>
      <c r="C65" s="1" t="s">
        <v>96</v>
      </c>
      <c r="D65" s="1" t="s">
        <v>31</v>
      </c>
      <c r="E65">
        <v>1.3602974404299895</v>
      </c>
      <c r="F65" s="1">
        <v>3</v>
      </c>
      <c r="G65" s="1">
        <v>36.868507385253906</v>
      </c>
      <c r="H65" s="1">
        <v>42.391635894775391</v>
      </c>
      <c r="I65" s="1">
        <v>71.884056091308594</v>
      </c>
      <c r="J65">
        <v>31.2</v>
      </c>
      <c r="K65">
        <v>53.7</v>
      </c>
      <c r="L65">
        <v>1.84</v>
      </c>
    </row>
    <row r="66" spans="1:13">
      <c r="A66" s="1" t="s">
        <v>121</v>
      </c>
      <c r="B66" s="2">
        <v>40731</v>
      </c>
      <c r="C66" s="1" t="s">
        <v>96</v>
      </c>
      <c r="D66" s="1" t="s">
        <v>26</v>
      </c>
      <c r="E66">
        <v>13.875890026809751</v>
      </c>
      <c r="F66" s="1">
        <v>3</v>
      </c>
      <c r="G66" s="1">
        <v>37.155982971191406</v>
      </c>
      <c r="H66" s="1">
        <v>41.709671020507812</v>
      </c>
      <c r="I66" s="1">
        <v>1480.151123046875</v>
      </c>
      <c r="J66">
        <v>31.2</v>
      </c>
      <c r="K66">
        <v>53.7</v>
      </c>
      <c r="L66">
        <v>1.84</v>
      </c>
    </row>
    <row r="67" spans="1:13">
      <c r="A67" s="1" t="s">
        <v>122</v>
      </c>
      <c r="B67" s="2">
        <v>40731</v>
      </c>
      <c r="C67" s="1" t="s">
        <v>96</v>
      </c>
      <c r="D67" s="1" t="s">
        <v>26</v>
      </c>
      <c r="E67">
        <v>1.3236378053101947</v>
      </c>
      <c r="F67" s="1">
        <v>3</v>
      </c>
      <c r="G67" s="1">
        <v>37.349399566650391</v>
      </c>
      <c r="H67" s="1">
        <v>41.226570129394531</v>
      </c>
      <c r="I67" s="1">
        <v>32.834255218505859</v>
      </c>
      <c r="J67">
        <v>31.2</v>
      </c>
      <c r="K67">
        <v>53.7</v>
      </c>
      <c r="L67">
        <v>1.84</v>
      </c>
    </row>
    <row r="68" spans="1:13">
      <c r="A68" s="1" t="s">
        <v>105</v>
      </c>
      <c r="B68" s="2">
        <v>40731</v>
      </c>
      <c r="C68" s="1" t="s">
        <v>96</v>
      </c>
      <c r="D68" s="1" t="s">
        <v>52</v>
      </c>
      <c r="E68">
        <v>19.123345725585448</v>
      </c>
      <c r="F68" s="1">
        <v>1.5</v>
      </c>
      <c r="G68" s="1">
        <v>37.692092895507812</v>
      </c>
      <c r="H68" s="1">
        <v>40.485294342041016</v>
      </c>
      <c r="I68" s="1">
        <v>1655.399169921875</v>
      </c>
      <c r="J68">
        <v>31.2</v>
      </c>
      <c r="K68">
        <v>53.7</v>
      </c>
      <c r="L68">
        <v>1.84</v>
      </c>
    </row>
    <row r="69" spans="1:13">
      <c r="A69" s="1" t="s">
        <v>106</v>
      </c>
      <c r="B69" s="2">
        <v>40731</v>
      </c>
      <c r="C69" s="1" t="s">
        <v>96</v>
      </c>
      <c r="D69" s="1" t="s">
        <v>52</v>
      </c>
      <c r="E69">
        <v>8.0304538442720048</v>
      </c>
      <c r="F69" s="1">
        <v>1.5</v>
      </c>
      <c r="G69" s="1">
        <v>37.822715759277344</v>
      </c>
      <c r="H69" s="1">
        <v>40.246555328369141</v>
      </c>
      <c r="I69" s="1">
        <v>7.0093369483947754</v>
      </c>
      <c r="J69">
        <v>31.2</v>
      </c>
      <c r="K69">
        <v>53.7</v>
      </c>
      <c r="L69">
        <v>1.84</v>
      </c>
    </row>
    <row r="70" spans="1:13">
      <c r="A70" s="1" t="s">
        <v>131</v>
      </c>
      <c r="B70" s="2">
        <v>40731</v>
      </c>
      <c r="C70" s="1" t="s">
        <v>96</v>
      </c>
      <c r="D70" s="1" t="s">
        <v>31</v>
      </c>
      <c r="E70">
        <v>12.308680861843163</v>
      </c>
      <c r="F70" s="1">
        <v>5</v>
      </c>
      <c r="G70" s="1">
        <v>37.993759155273438</v>
      </c>
      <c r="H70" s="1">
        <v>44.662326812744141</v>
      </c>
      <c r="I70" s="1">
        <v>1828.564208984375</v>
      </c>
      <c r="J70">
        <v>32.700000000000003</v>
      </c>
      <c r="K70">
        <v>50.8</v>
      </c>
      <c r="L70">
        <v>2.54</v>
      </c>
    </row>
    <row r="71" spans="1:13">
      <c r="A71" s="1" t="s">
        <v>132</v>
      </c>
      <c r="B71" s="2">
        <v>40731</v>
      </c>
      <c r="C71" s="1" t="s">
        <v>96</v>
      </c>
      <c r="D71" s="1" t="s">
        <v>31</v>
      </c>
      <c r="E71">
        <v>8.0824118597897812</v>
      </c>
      <c r="F71" s="1">
        <v>3.5</v>
      </c>
      <c r="G71" s="1">
        <v>38.329360961914062</v>
      </c>
      <c r="H71" s="1">
        <v>44.331222534179688</v>
      </c>
      <c r="I71" s="1">
        <v>53.760330200195312</v>
      </c>
      <c r="J71">
        <v>32.700000000000003</v>
      </c>
      <c r="K71">
        <v>50.8</v>
      </c>
      <c r="L71">
        <v>2.54</v>
      </c>
    </row>
    <row r="72" spans="1:13">
      <c r="A72" s="1" t="s">
        <v>107</v>
      </c>
      <c r="B72" s="2">
        <v>40731</v>
      </c>
      <c r="C72" s="1" t="s">
        <v>96</v>
      </c>
      <c r="D72" s="1" t="s">
        <v>52</v>
      </c>
      <c r="E72">
        <v>17.927388025031913</v>
      </c>
      <c r="F72" s="1">
        <v>2</v>
      </c>
      <c r="G72" s="1">
        <v>38.765602111816406</v>
      </c>
      <c r="H72" s="1">
        <v>43.434974670410156</v>
      </c>
      <c r="I72" s="1">
        <v>1790.078369140625</v>
      </c>
      <c r="J72">
        <v>32.700000000000003</v>
      </c>
      <c r="K72">
        <v>50.8</v>
      </c>
      <c r="L72">
        <v>2.54</v>
      </c>
      <c r="M72" t="s">
        <v>296</v>
      </c>
    </row>
    <row r="73" spans="1:13">
      <c r="A73" s="1" t="s">
        <v>108</v>
      </c>
      <c r="B73" s="2">
        <v>40731</v>
      </c>
      <c r="C73" s="1" t="s">
        <v>96</v>
      </c>
      <c r="D73" s="1" t="s">
        <v>52</v>
      </c>
      <c r="E73">
        <v>16.793022883772704</v>
      </c>
      <c r="F73" s="1">
        <v>1.5</v>
      </c>
      <c r="G73" s="1">
        <v>38.915843963623047</v>
      </c>
      <c r="H73" s="1">
        <v>43.111099243164062</v>
      </c>
      <c r="I73" s="1">
        <v>20.3023681640625</v>
      </c>
      <c r="J73">
        <v>32.700000000000003</v>
      </c>
      <c r="K73">
        <v>50.8</v>
      </c>
      <c r="L73">
        <v>2.54</v>
      </c>
    </row>
    <row r="74" spans="1:13">
      <c r="A74" s="1" t="s">
        <v>95</v>
      </c>
      <c r="B74" s="2">
        <v>40731</v>
      </c>
      <c r="C74" s="1" t="s">
        <v>96</v>
      </c>
      <c r="D74" s="1" t="s">
        <v>3</v>
      </c>
      <c r="E74">
        <v>22.992586280411665</v>
      </c>
      <c r="F74" s="1">
        <v>1.5</v>
      </c>
      <c r="G74" s="1">
        <v>39.544227600097656</v>
      </c>
      <c r="H74" s="1">
        <v>41.580940246582031</v>
      </c>
      <c r="I74" s="1">
        <v>1747.426025390625</v>
      </c>
      <c r="J74">
        <v>32.700000000000003</v>
      </c>
      <c r="K74">
        <v>50.8</v>
      </c>
      <c r="L74">
        <v>2.54</v>
      </c>
    </row>
    <row r="75" spans="1:13">
      <c r="A75" s="1" t="s">
        <v>97</v>
      </c>
      <c r="B75" s="2">
        <v>40731</v>
      </c>
      <c r="C75" s="1" t="s">
        <v>96</v>
      </c>
      <c r="D75" s="1" t="s">
        <v>3</v>
      </c>
      <c r="E75">
        <v>0.70094317626920466</v>
      </c>
      <c r="F75" s="1">
        <v>2.5</v>
      </c>
      <c r="G75" s="1">
        <v>39.839351654052734</v>
      </c>
      <c r="H75" s="1">
        <v>40.89300537109375</v>
      </c>
      <c r="I75" s="1">
        <v>32.531768798828125</v>
      </c>
      <c r="J75">
        <v>32.700000000000003</v>
      </c>
      <c r="K75">
        <v>50.8</v>
      </c>
      <c r="L75">
        <v>2.54</v>
      </c>
    </row>
    <row r="76" spans="1:13">
      <c r="A76" s="1" t="s">
        <v>133</v>
      </c>
      <c r="B76" s="2">
        <v>40731</v>
      </c>
      <c r="C76" s="1" t="s">
        <v>96</v>
      </c>
      <c r="D76" s="1" t="s">
        <v>31</v>
      </c>
      <c r="E76">
        <v>12.580668963452409</v>
      </c>
      <c r="F76" s="1">
        <v>4</v>
      </c>
      <c r="G76" s="1">
        <v>39.828926086425781</v>
      </c>
      <c r="H76" s="1">
        <v>41.185844421386719</v>
      </c>
      <c r="I76" s="1">
        <v>1617.681884765625</v>
      </c>
      <c r="J76">
        <v>32.700000000000003</v>
      </c>
      <c r="K76">
        <v>50.8</v>
      </c>
      <c r="L76">
        <v>2.54</v>
      </c>
    </row>
    <row r="77" spans="1:13">
      <c r="A77" s="1" t="s">
        <v>123</v>
      </c>
      <c r="B77" s="2">
        <v>40731</v>
      </c>
      <c r="C77" s="1" t="s">
        <v>96</v>
      </c>
      <c r="D77" s="1" t="s">
        <v>26</v>
      </c>
      <c r="E77">
        <v>13.275684932153386</v>
      </c>
      <c r="F77" s="1">
        <v>4.5</v>
      </c>
      <c r="G77" s="1">
        <v>39.758750915527344</v>
      </c>
      <c r="H77" s="1">
        <v>41.644233703613281</v>
      </c>
      <c r="I77" s="1">
        <v>1699.1802978515625</v>
      </c>
      <c r="J77">
        <v>32.700000000000003</v>
      </c>
      <c r="K77">
        <v>50.8</v>
      </c>
      <c r="L77">
        <v>2.54</v>
      </c>
    </row>
    <row r="78" spans="1:13">
      <c r="A78" s="1" t="s">
        <v>124</v>
      </c>
      <c r="B78" s="2">
        <v>40731</v>
      </c>
      <c r="C78" s="1" t="s">
        <v>96</v>
      </c>
      <c r="D78" s="1" t="s">
        <v>26</v>
      </c>
      <c r="E78">
        <v>5.3623016600416751</v>
      </c>
      <c r="F78" s="1">
        <v>2.5</v>
      </c>
      <c r="G78" s="1">
        <v>39.840808868408203</v>
      </c>
      <c r="H78" s="1">
        <v>41.614662170410156</v>
      </c>
      <c r="I78" s="1">
        <v>4.6863632202148438</v>
      </c>
      <c r="J78">
        <v>32.700000000000003</v>
      </c>
      <c r="K78">
        <v>50.8</v>
      </c>
      <c r="L78">
        <v>2.54</v>
      </c>
    </row>
    <row r="79" spans="1:13">
      <c r="A79" s="1" t="s">
        <v>109</v>
      </c>
      <c r="B79" s="2">
        <v>40731</v>
      </c>
      <c r="C79" s="1" t="s">
        <v>96</v>
      </c>
      <c r="D79" s="1" t="s">
        <v>52</v>
      </c>
      <c r="E79">
        <v>4.1447912381274472</v>
      </c>
      <c r="F79" s="1">
        <v>2</v>
      </c>
      <c r="G79" s="1">
        <v>39.714900970458984</v>
      </c>
      <c r="H79" s="1">
        <v>41.907108306884766</v>
      </c>
      <c r="I79" s="1">
        <v>6.9263405799865723</v>
      </c>
      <c r="J79">
        <v>32.700000000000003</v>
      </c>
      <c r="K79">
        <v>50.8</v>
      </c>
      <c r="L79">
        <v>2.54</v>
      </c>
    </row>
    <row r="80" spans="1:13">
      <c r="A80" s="1" t="s">
        <v>110</v>
      </c>
      <c r="B80" s="2">
        <v>40731</v>
      </c>
      <c r="C80" s="1" t="s">
        <v>96</v>
      </c>
      <c r="D80" s="1" t="s">
        <v>52</v>
      </c>
      <c r="E80">
        <v>26.412904448894704</v>
      </c>
      <c r="F80" s="1">
        <v>1.5</v>
      </c>
      <c r="G80" s="1">
        <v>40.410575866699219</v>
      </c>
      <c r="H80" s="1">
        <v>40.310466766357422</v>
      </c>
      <c r="I80" s="1">
        <v>1504.15771484375</v>
      </c>
      <c r="J80">
        <v>32.700000000000003</v>
      </c>
      <c r="K80">
        <v>50.8</v>
      </c>
      <c r="L80">
        <v>2.54</v>
      </c>
    </row>
    <row r="81" spans="1:12">
      <c r="A81" s="1" t="s">
        <v>98</v>
      </c>
      <c r="B81" s="2">
        <v>40731</v>
      </c>
      <c r="C81" s="1" t="s">
        <v>96</v>
      </c>
      <c r="D81" s="1" t="s">
        <v>3</v>
      </c>
      <c r="E81">
        <v>19.354172823192037</v>
      </c>
      <c r="F81" s="1">
        <v>1.5</v>
      </c>
      <c r="G81" s="1">
        <v>40.205116271972656</v>
      </c>
      <c r="H81" s="1">
        <v>41.345539093017578</v>
      </c>
      <c r="I81" s="1">
        <v>1680.9705810546875</v>
      </c>
      <c r="J81">
        <v>32.700000000000003</v>
      </c>
      <c r="K81">
        <v>50.8</v>
      </c>
      <c r="L81">
        <v>2.54</v>
      </c>
    </row>
    <row r="82" spans="1:12">
      <c r="A82" s="1" t="s">
        <v>99</v>
      </c>
      <c r="B82" s="2">
        <v>40731</v>
      </c>
      <c r="C82" s="1" t="s">
        <v>96</v>
      </c>
      <c r="D82" s="1" t="s">
        <v>3</v>
      </c>
      <c r="E82">
        <v>0.61761420275782153</v>
      </c>
      <c r="F82" s="1">
        <v>2.5</v>
      </c>
      <c r="G82" s="1">
        <v>40.324424743652344</v>
      </c>
      <c r="H82" s="1">
        <v>41.271461486816406</v>
      </c>
      <c r="I82" s="1">
        <v>69.67913818359375</v>
      </c>
      <c r="J82">
        <v>32.700000000000003</v>
      </c>
      <c r="K82">
        <v>50.8</v>
      </c>
      <c r="L82">
        <v>2.54</v>
      </c>
    </row>
    <row r="83" spans="1:12">
      <c r="A83" s="1" t="s">
        <v>113</v>
      </c>
      <c r="B83" s="2">
        <v>40731</v>
      </c>
      <c r="C83" s="1" t="s">
        <v>96</v>
      </c>
      <c r="D83" s="1" t="s">
        <v>19</v>
      </c>
      <c r="E83">
        <v>20.763923410845685</v>
      </c>
      <c r="F83" s="1">
        <v>2</v>
      </c>
      <c r="G83" s="1">
        <v>40.668834686279297</v>
      </c>
      <c r="H83" s="1">
        <v>40.659992218017578</v>
      </c>
      <c r="I83" s="1">
        <v>1514.8209228515625</v>
      </c>
      <c r="J83">
        <v>32.700000000000003</v>
      </c>
      <c r="K83">
        <v>50.8</v>
      </c>
      <c r="L83">
        <v>2.54</v>
      </c>
    </row>
    <row r="84" spans="1:12">
      <c r="A84" s="1" t="s">
        <v>114</v>
      </c>
      <c r="B84" s="2">
        <v>40731</v>
      </c>
      <c r="C84" s="1" t="s">
        <v>96</v>
      </c>
      <c r="D84" s="1" t="s">
        <v>19</v>
      </c>
      <c r="E84">
        <v>2.8196050084324691</v>
      </c>
      <c r="F84" s="1">
        <v>4</v>
      </c>
      <c r="G84" s="1">
        <v>40.917579650878906</v>
      </c>
      <c r="H84" s="1">
        <v>40.166465759277344</v>
      </c>
      <c r="I84" s="1">
        <v>28.350484848022461</v>
      </c>
      <c r="J84">
        <v>32.700000000000003</v>
      </c>
      <c r="K84">
        <v>50.8</v>
      </c>
      <c r="L84">
        <v>2.54</v>
      </c>
    </row>
    <row r="85" spans="1:12">
      <c r="A85" s="1" t="s">
        <v>134</v>
      </c>
      <c r="B85" s="2">
        <v>40731</v>
      </c>
      <c r="C85" s="1" t="s">
        <v>96</v>
      </c>
      <c r="D85" s="1" t="s">
        <v>31</v>
      </c>
      <c r="E85">
        <v>15.928011440628699</v>
      </c>
      <c r="F85" s="1">
        <v>4.5</v>
      </c>
      <c r="G85" s="1">
        <v>40.896396636962891</v>
      </c>
      <c r="H85" s="1">
        <v>40.084976196289062</v>
      </c>
      <c r="I85" s="1">
        <v>1684.1075439453125</v>
      </c>
      <c r="J85">
        <v>32.700000000000003</v>
      </c>
      <c r="K85">
        <v>50.8</v>
      </c>
      <c r="L85">
        <v>2.54</v>
      </c>
    </row>
    <row r="86" spans="1:12">
      <c r="A86" s="1" t="s">
        <v>135</v>
      </c>
      <c r="B86" s="2">
        <v>40731</v>
      </c>
      <c r="C86" s="1" t="s">
        <v>96</v>
      </c>
      <c r="D86" s="1" t="s">
        <v>31</v>
      </c>
      <c r="E86">
        <v>12.380569582319303</v>
      </c>
      <c r="F86" s="1">
        <v>3</v>
      </c>
      <c r="G86" s="1">
        <v>40.955661773681641</v>
      </c>
      <c r="H86" s="1">
        <v>39.740570068359375</v>
      </c>
      <c r="I86" s="1">
        <v>12.722613334655762</v>
      </c>
      <c r="J86">
        <v>32.700000000000003</v>
      </c>
      <c r="K86">
        <v>50.8</v>
      </c>
      <c r="L86">
        <v>2.54</v>
      </c>
    </row>
    <row r="87" spans="1:12">
      <c r="A87" s="1" t="s">
        <v>125</v>
      </c>
      <c r="B87" s="2">
        <v>40731</v>
      </c>
      <c r="C87" s="1" t="s">
        <v>96</v>
      </c>
      <c r="D87" s="1" t="s">
        <v>26</v>
      </c>
      <c r="E87">
        <v>15.032604491331078</v>
      </c>
      <c r="F87" s="1">
        <v>4</v>
      </c>
      <c r="G87" s="1">
        <v>40.940074920654297</v>
      </c>
      <c r="H87" s="1">
        <v>39.791511535644531</v>
      </c>
      <c r="I87" s="1">
        <v>1835.3013916015625</v>
      </c>
      <c r="J87">
        <v>32.700000000000003</v>
      </c>
      <c r="K87">
        <v>50.8</v>
      </c>
      <c r="L87">
        <v>2.54</v>
      </c>
    </row>
    <row r="88" spans="1:12">
      <c r="A88" s="1" t="s">
        <v>126</v>
      </c>
      <c r="B88" s="2">
        <v>40731</v>
      </c>
      <c r="C88" s="1" t="s">
        <v>96</v>
      </c>
      <c r="D88" s="1" t="s">
        <v>26</v>
      </c>
      <c r="E88">
        <v>7.5296339753203139</v>
      </c>
      <c r="F88" s="1">
        <v>3</v>
      </c>
      <c r="G88" s="1">
        <v>40.740455627441406</v>
      </c>
      <c r="H88" s="1">
        <v>40.287921905517578</v>
      </c>
      <c r="I88" s="1">
        <v>3.8151595592498779</v>
      </c>
      <c r="J88">
        <v>34</v>
      </c>
      <c r="K88">
        <v>47.9</v>
      </c>
      <c r="L88">
        <v>2.94</v>
      </c>
    </row>
    <row r="89" spans="1:12">
      <c r="A89" s="1" t="s">
        <v>223</v>
      </c>
      <c r="B89" s="2">
        <v>40732</v>
      </c>
      <c r="C89" s="1" t="s">
        <v>207</v>
      </c>
      <c r="D89" s="1" t="s">
        <v>31</v>
      </c>
      <c r="E89">
        <v>2.0831581498694942</v>
      </c>
      <c r="F89" s="1">
        <v>4.5</v>
      </c>
      <c r="G89" s="1">
        <v>30.187602996826172</v>
      </c>
      <c r="H89" s="1">
        <v>51.685466766357422</v>
      </c>
      <c r="I89" s="1">
        <v>329.16766357421875</v>
      </c>
      <c r="J89">
        <v>27.3</v>
      </c>
      <c r="K89">
        <v>58.7</v>
      </c>
      <c r="L89">
        <v>0.02</v>
      </c>
    </row>
    <row r="90" spans="1:12">
      <c r="A90" s="1" t="s">
        <v>224</v>
      </c>
      <c r="B90" s="2">
        <v>40732</v>
      </c>
      <c r="C90" s="1" t="s">
        <v>207</v>
      </c>
      <c r="D90" s="1" t="s">
        <v>31</v>
      </c>
      <c r="E90">
        <v>0.86687729789003298</v>
      </c>
      <c r="F90" s="1">
        <v>3</v>
      </c>
      <c r="G90" s="1">
        <v>30.381908416748047</v>
      </c>
      <c r="H90" s="1">
        <v>51.505107879638672</v>
      </c>
      <c r="I90" s="1">
        <v>5.1380815505981445</v>
      </c>
      <c r="J90">
        <v>27.3</v>
      </c>
      <c r="K90">
        <v>58.7</v>
      </c>
      <c r="L90">
        <v>0.02</v>
      </c>
    </row>
    <row r="91" spans="1:12">
      <c r="A91" s="1" t="s">
        <v>215</v>
      </c>
      <c r="B91" s="2">
        <v>40732</v>
      </c>
      <c r="C91" s="1" t="s">
        <v>207</v>
      </c>
      <c r="D91" s="1" t="s">
        <v>26</v>
      </c>
      <c r="E91">
        <v>4.2680868788753648</v>
      </c>
      <c r="F91" s="1">
        <v>3.5</v>
      </c>
      <c r="G91" s="1">
        <v>30.527610778808594</v>
      </c>
      <c r="H91" s="1">
        <v>51.176109313964844</v>
      </c>
      <c r="I91" s="1">
        <v>253.32771301269531</v>
      </c>
      <c r="J91">
        <v>27.3</v>
      </c>
      <c r="K91">
        <v>58.7</v>
      </c>
      <c r="L91">
        <v>0.02</v>
      </c>
    </row>
    <row r="92" spans="1:12">
      <c r="A92" s="1" t="s">
        <v>216</v>
      </c>
      <c r="B92" s="2">
        <v>40732</v>
      </c>
      <c r="C92" s="1" t="s">
        <v>207</v>
      </c>
      <c r="D92" s="1" t="s">
        <v>26</v>
      </c>
      <c r="E92">
        <v>4.1373148539056395</v>
      </c>
      <c r="F92" s="1">
        <v>4</v>
      </c>
      <c r="G92" s="1">
        <v>30.598196029663086</v>
      </c>
      <c r="H92" s="1">
        <v>51.050674438476562</v>
      </c>
      <c r="I92" s="1">
        <v>14.269640922546387</v>
      </c>
      <c r="J92">
        <v>27.3</v>
      </c>
      <c r="K92">
        <v>58.7</v>
      </c>
      <c r="L92">
        <v>0.02</v>
      </c>
    </row>
    <row r="93" spans="1:12">
      <c r="A93" s="1" t="s">
        <v>209</v>
      </c>
      <c r="B93" s="2">
        <v>40732</v>
      </c>
      <c r="C93" s="1" t="s">
        <v>207</v>
      </c>
      <c r="D93" s="1" t="s">
        <v>52</v>
      </c>
      <c r="E93">
        <v>4.7847467378438715</v>
      </c>
      <c r="F93" s="1">
        <v>1.5</v>
      </c>
      <c r="G93" s="1">
        <v>30.789796829223633</v>
      </c>
      <c r="H93" s="1">
        <v>50.646167755126953</v>
      </c>
      <c r="I93" s="1">
        <v>180.86653137207031</v>
      </c>
      <c r="J93">
        <v>27.3</v>
      </c>
      <c r="K93">
        <v>58.7</v>
      </c>
      <c r="L93">
        <v>0.02</v>
      </c>
    </row>
    <row r="94" spans="1:12">
      <c r="A94" s="1" t="s">
        <v>210</v>
      </c>
      <c r="B94" s="2">
        <v>40732</v>
      </c>
      <c r="C94" s="1" t="s">
        <v>207</v>
      </c>
      <c r="D94" s="1" t="s">
        <v>52</v>
      </c>
      <c r="E94">
        <v>1.5865088203643607</v>
      </c>
      <c r="F94" s="1">
        <v>2.5</v>
      </c>
      <c r="G94" s="1">
        <v>30.924936294555664</v>
      </c>
      <c r="H94" s="1">
        <v>50.452640533447266</v>
      </c>
      <c r="I94" s="1">
        <v>3.7171125411987305</v>
      </c>
      <c r="J94">
        <v>27.3</v>
      </c>
      <c r="K94">
        <v>58.7</v>
      </c>
      <c r="L94">
        <v>0.02</v>
      </c>
    </row>
    <row r="95" spans="1:12">
      <c r="A95" s="1" t="s">
        <v>225</v>
      </c>
      <c r="B95" s="2">
        <v>40732</v>
      </c>
      <c r="C95" s="1" t="s">
        <v>207</v>
      </c>
      <c r="D95" s="1" t="s">
        <v>31</v>
      </c>
      <c r="E95">
        <v>6.0675215004576755</v>
      </c>
      <c r="F95" s="1">
        <v>3</v>
      </c>
      <c r="G95" s="1">
        <v>31.087085723876953</v>
      </c>
      <c r="H95" s="1">
        <v>50.212448120117188</v>
      </c>
      <c r="I95" s="1">
        <v>327.01510620117188</v>
      </c>
      <c r="J95">
        <v>27.3</v>
      </c>
      <c r="K95">
        <v>58.7</v>
      </c>
      <c r="L95">
        <v>0.02</v>
      </c>
    </row>
    <row r="96" spans="1:12">
      <c r="A96" s="1" t="s">
        <v>226</v>
      </c>
      <c r="B96" s="2">
        <v>40732</v>
      </c>
      <c r="C96" s="1" t="s">
        <v>207</v>
      </c>
      <c r="D96" s="1" t="s">
        <v>31</v>
      </c>
      <c r="E96">
        <v>1.935543042663473</v>
      </c>
      <c r="F96" s="1">
        <v>5</v>
      </c>
      <c r="G96" s="1">
        <v>31.397615432739258</v>
      </c>
      <c r="H96" s="1">
        <v>49.607013702392578</v>
      </c>
      <c r="I96" s="1">
        <v>6.3216371536254883</v>
      </c>
      <c r="J96">
        <v>27.3</v>
      </c>
      <c r="K96">
        <v>58.7</v>
      </c>
      <c r="L96">
        <v>0.02</v>
      </c>
    </row>
    <row r="97" spans="1:12">
      <c r="A97" s="1" t="s">
        <v>211</v>
      </c>
      <c r="B97" s="2">
        <v>40732</v>
      </c>
      <c r="C97" s="1" t="s">
        <v>207</v>
      </c>
      <c r="D97" s="1" t="s">
        <v>52</v>
      </c>
      <c r="E97">
        <v>11.115580984290082</v>
      </c>
      <c r="F97" s="1">
        <v>2.5</v>
      </c>
      <c r="G97" s="1">
        <v>31.742595672607422</v>
      </c>
      <c r="H97" s="1">
        <v>49.094440460205078</v>
      </c>
      <c r="I97" s="1">
        <v>434.88003540039062</v>
      </c>
      <c r="J97">
        <v>27.3</v>
      </c>
      <c r="K97">
        <v>58.7</v>
      </c>
      <c r="L97">
        <v>0.02</v>
      </c>
    </row>
    <row r="98" spans="1:12">
      <c r="A98" s="1" t="s">
        <v>212</v>
      </c>
      <c r="B98" s="2">
        <v>40732</v>
      </c>
      <c r="C98" s="1" t="s">
        <v>207</v>
      </c>
      <c r="D98" s="1" t="s">
        <v>52</v>
      </c>
      <c r="E98">
        <v>6.9167691787299166</v>
      </c>
      <c r="F98" s="1">
        <v>1.5</v>
      </c>
      <c r="G98" s="1">
        <v>32.090343475341797</v>
      </c>
      <c r="H98" s="1">
        <v>48.589740753173828</v>
      </c>
      <c r="I98" s="1">
        <v>3.0687017440795898</v>
      </c>
      <c r="J98">
        <v>27.3</v>
      </c>
      <c r="K98">
        <v>58.7</v>
      </c>
      <c r="L98">
        <v>0.02</v>
      </c>
    </row>
    <row r="99" spans="1:12">
      <c r="A99" s="1" t="s">
        <v>217</v>
      </c>
      <c r="B99" s="2">
        <v>40732</v>
      </c>
      <c r="C99" s="1" t="s">
        <v>207</v>
      </c>
      <c r="D99" s="1" t="s">
        <v>26</v>
      </c>
      <c r="E99">
        <v>8.5832902528890536</v>
      </c>
      <c r="F99" s="1">
        <v>5</v>
      </c>
      <c r="G99" s="1">
        <v>33.085559844970703</v>
      </c>
      <c r="H99" s="1">
        <v>52.032108306884766</v>
      </c>
      <c r="I99" s="1">
        <v>1282.1248779296875</v>
      </c>
      <c r="J99">
        <v>28.8</v>
      </c>
      <c r="K99">
        <v>55</v>
      </c>
      <c r="L99">
        <v>0.34</v>
      </c>
    </row>
    <row r="100" spans="1:12">
      <c r="A100" s="1" t="s">
        <v>218</v>
      </c>
      <c r="B100" s="2">
        <v>40732</v>
      </c>
      <c r="C100" s="1" t="s">
        <v>207</v>
      </c>
      <c r="D100" s="1" t="s">
        <v>26</v>
      </c>
      <c r="E100">
        <v>1.796970256929592</v>
      </c>
      <c r="F100" s="1">
        <v>6</v>
      </c>
      <c r="G100" s="1">
        <v>33.362945556640625</v>
      </c>
      <c r="H100" s="1">
        <v>51.473838806152344</v>
      </c>
      <c r="I100" s="1">
        <v>5.1618533134460449</v>
      </c>
      <c r="J100">
        <v>28.8</v>
      </c>
      <c r="K100">
        <v>55</v>
      </c>
      <c r="L100">
        <v>0.34</v>
      </c>
    </row>
    <row r="101" spans="1:12">
      <c r="A101" s="1" t="s">
        <v>213</v>
      </c>
      <c r="B101" s="2">
        <v>40732</v>
      </c>
      <c r="C101" s="1" t="s">
        <v>207</v>
      </c>
      <c r="D101" s="1" t="s">
        <v>52</v>
      </c>
      <c r="E101">
        <v>17.300354914606562</v>
      </c>
      <c r="F101" s="1">
        <v>2</v>
      </c>
      <c r="G101" s="1">
        <v>33.862133026123047</v>
      </c>
      <c r="H101" s="1">
        <v>50.171848297119141</v>
      </c>
      <c r="I101" s="1">
        <v>1225.4434814453125</v>
      </c>
      <c r="J101">
        <v>28.8</v>
      </c>
      <c r="K101">
        <v>55</v>
      </c>
      <c r="L101">
        <v>0.34</v>
      </c>
    </row>
    <row r="102" spans="1:12">
      <c r="A102" s="1" t="s">
        <v>214</v>
      </c>
      <c r="B102" s="2">
        <v>40732</v>
      </c>
      <c r="C102" s="1" t="s">
        <v>207</v>
      </c>
      <c r="D102" s="1" t="s">
        <v>52</v>
      </c>
      <c r="E102">
        <v>1.3455565622465329</v>
      </c>
      <c r="F102" s="1">
        <v>2</v>
      </c>
      <c r="G102" s="1">
        <v>34.308895111083984</v>
      </c>
      <c r="H102" s="1">
        <v>49.004417419433594</v>
      </c>
      <c r="I102" s="1">
        <v>41.918621063232422</v>
      </c>
      <c r="J102">
        <v>28.8</v>
      </c>
      <c r="K102">
        <v>55</v>
      </c>
      <c r="L102">
        <v>0.34</v>
      </c>
    </row>
    <row r="103" spans="1:12">
      <c r="A103" s="1" t="s">
        <v>219</v>
      </c>
      <c r="B103" s="2">
        <v>40732</v>
      </c>
      <c r="C103" s="1" t="s">
        <v>207</v>
      </c>
      <c r="D103" s="1" t="s">
        <v>26</v>
      </c>
      <c r="E103">
        <v>7.2151337452300144</v>
      </c>
      <c r="F103" s="1">
        <v>5</v>
      </c>
      <c r="G103" s="1">
        <v>34.559864044189453</v>
      </c>
      <c r="H103" s="1">
        <v>48.436573028564453</v>
      </c>
      <c r="I103" s="1">
        <v>927.81134033203125</v>
      </c>
      <c r="J103">
        <v>28.8</v>
      </c>
      <c r="K103">
        <v>55</v>
      </c>
      <c r="L103">
        <v>0.34</v>
      </c>
    </row>
    <row r="104" spans="1:12">
      <c r="A104" s="1" t="s">
        <v>220</v>
      </c>
      <c r="B104" s="2">
        <v>40732</v>
      </c>
      <c r="C104" s="1" t="s">
        <v>207</v>
      </c>
      <c r="D104" s="1" t="s">
        <v>26</v>
      </c>
      <c r="E104">
        <v>4.293678058239049</v>
      </c>
      <c r="F104" s="1">
        <v>5</v>
      </c>
      <c r="G104" s="1">
        <v>34.757568359375</v>
      </c>
      <c r="H104" s="1">
        <v>48.088130950927734</v>
      </c>
      <c r="I104" s="1">
        <v>23.172756195068359</v>
      </c>
      <c r="J104">
        <v>28.8</v>
      </c>
      <c r="K104">
        <v>55</v>
      </c>
      <c r="L104">
        <v>0.34</v>
      </c>
    </row>
    <row r="105" spans="1:12">
      <c r="A105" s="1" t="s">
        <v>221</v>
      </c>
      <c r="B105" s="2">
        <v>40732</v>
      </c>
      <c r="C105" s="1" t="s">
        <v>207</v>
      </c>
      <c r="D105" s="1" t="s">
        <v>26</v>
      </c>
      <c r="E105">
        <v>8.5495112087606771</v>
      </c>
      <c r="F105" s="1">
        <v>3</v>
      </c>
      <c r="G105" s="1">
        <v>34.590206146240234</v>
      </c>
      <c r="H105" s="1">
        <v>49.220531463623047</v>
      </c>
      <c r="I105" s="1">
        <v>1000.385986328125</v>
      </c>
      <c r="J105">
        <v>28.8</v>
      </c>
      <c r="K105">
        <v>55</v>
      </c>
      <c r="L105">
        <v>0.34</v>
      </c>
    </row>
    <row r="106" spans="1:12">
      <c r="A106" s="1" t="s">
        <v>222</v>
      </c>
      <c r="B106" s="2">
        <v>40732</v>
      </c>
      <c r="C106" s="1" t="s">
        <v>207</v>
      </c>
      <c r="D106" s="1" t="s">
        <v>26</v>
      </c>
      <c r="E106">
        <v>1.9797752409751084</v>
      </c>
      <c r="F106" s="1">
        <v>4</v>
      </c>
      <c r="G106" s="1">
        <v>34.592269897460938</v>
      </c>
      <c r="H106" s="1">
        <v>49.170875549316406</v>
      </c>
      <c r="I106" s="1">
        <v>15.630191802978516</v>
      </c>
      <c r="J106">
        <v>28.8</v>
      </c>
      <c r="K106">
        <v>55</v>
      </c>
      <c r="L106">
        <v>0.34</v>
      </c>
    </row>
    <row r="107" spans="1:12">
      <c r="A107" s="1" t="s">
        <v>227</v>
      </c>
      <c r="B107" s="2">
        <v>40732</v>
      </c>
      <c r="C107" s="1" t="s">
        <v>207</v>
      </c>
      <c r="D107" s="1" t="s">
        <v>31</v>
      </c>
      <c r="E107">
        <v>7.2990550929141618</v>
      </c>
      <c r="F107" s="1">
        <v>5.5</v>
      </c>
      <c r="G107" s="1">
        <v>34.669116973876953</v>
      </c>
      <c r="H107" s="1">
        <v>48.911388397216797</v>
      </c>
      <c r="I107" s="1">
        <v>1014.7958984375</v>
      </c>
      <c r="J107">
        <v>28.8</v>
      </c>
      <c r="K107">
        <v>55</v>
      </c>
      <c r="L107">
        <v>0.34</v>
      </c>
    </row>
    <row r="108" spans="1:12">
      <c r="A108" s="1" t="s">
        <v>228</v>
      </c>
      <c r="B108" s="2">
        <v>40732</v>
      </c>
      <c r="C108" s="1" t="s">
        <v>207</v>
      </c>
      <c r="D108" s="1" t="s">
        <v>31</v>
      </c>
      <c r="E108">
        <v>3.7909223677081907</v>
      </c>
      <c r="F108" s="1">
        <v>6</v>
      </c>
      <c r="G108" s="1">
        <v>34.625209808349609</v>
      </c>
      <c r="H108" s="1">
        <v>48.938915252685547</v>
      </c>
      <c r="I108" s="1">
        <v>29.69340705871582</v>
      </c>
      <c r="J108">
        <v>28.8</v>
      </c>
      <c r="K108">
        <v>55</v>
      </c>
      <c r="L108">
        <v>0.34</v>
      </c>
    </row>
    <row r="109" spans="1:12">
      <c r="A109" s="1" t="s">
        <v>206</v>
      </c>
      <c r="B109" s="2">
        <v>40732</v>
      </c>
      <c r="C109" s="1" t="s">
        <v>207</v>
      </c>
      <c r="D109" s="1" t="s">
        <v>3</v>
      </c>
      <c r="E109">
        <v>9.5526667578620756</v>
      </c>
      <c r="F109" s="1">
        <v>2</v>
      </c>
      <c r="G109" s="1">
        <v>34.470043182373047</v>
      </c>
      <c r="H109" s="1">
        <v>50.164894104003906</v>
      </c>
      <c r="I109" s="1">
        <v>1321.6923828125</v>
      </c>
      <c r="J109">
        <v>28.8</v>
      </c>
      <c r="K109">
        <v>55</v>
      </c>
      <c r="L109">
        <v>0.34</v>
      </c>
    </row>
    <row r="110" spans="1:12">
      <c r="A110" s="1" t="s">
        <v>208</v>
      </c>
      <c r="B110" s="2">
        <v>40732</v>
      </c>
      <c r="C110" s="1" t="s">
        <v>207</v>
      </c>
      <c r="D110" s="1" t="s">
        <v>3</v>
      </c>
      <c r="E110">
        <v>0.5724182463071702</v>
      </c>
      <c r="F110" s="1">
        <v>5.5</v>
      </c>
      <c r="G110" s="1">
        <v>34.574569702148438</v>
      </c>
      <c r="H110" s="1">
        <v>49.862903594970703</v>
      </c>
      <c r="I110" s="1">
        <v>20.515584945678711</v>
      </c>
      <c r="J110">
        <v>28.8</v>
      </c>
      <c r="K110">
        <v>55</v>
      </c>
      <c r="L110">
        <v>0.34</v>
      </c>
    </row>
    <row r="111" spans="1:12">
      <c r="A111" s="1" t="s">
        <v>229</v>
      </c>
      <c r="B111" s="2">
        <v>40732</v>
      </c>
      <c r="C111" s="1" t="s">
        <v>207</v>
      </c>
      <c r="D111" s="1" t="s">
        <v>31</v>
      </c>
      <c r="E111">
        <v>5.3119268219163294</v>
      </c>
      <c r="F111" s="1">
        <v>3.5</v>
      </c>
      <c r="G111" s="1">
        <v>34.766555786132812</v>
      </c>
      <c r="H111" s="1">
        <v>49.365154266357422</v>
      </c>
      <c r="I111" s="1">
        <v>1392.844970703125</v>
      </c>
      <c r="J111">
        <v>30.8</v>
      </c>
      <c r="K111">
        <v>50.8</v>
      </c>
      <c r="L111">
        <v>1.07</v>
      </c>
    </row>
    <row r="112" spans="1:12">
      <c r="A112" s="1" t="s">
        <v>230</v>
      </c>
      <c r="B112" s="2">
        <v>40732</v>
      </c>
      <c r="C112" s="1" t="s">
        <v>207</v>
      </c>
      <c r="D112" s="1" t="s">
        <v>31</v>
      </c>
      <c r="E112">
        <v>1.0140643588124556</v>
      </c>
      <c r="F112" s="1">
        <v>3</v>
      </c>
      <c r="G112" s="1">
        <v>35.007495880126953</v>
      </c>
      <c r="H112" s="1">
        <v>48.751270294189453</v>
      </c>
      <c r="I112" s="1">
        <v>0.95888745784759521</v>
      </c>
      <c r="J112">
        <v>30.8</v>
      </c>
      <c r="K112">
        <v>50.8</v>
      </c>
      <c r="L112">
        <v>1.07</v>
      </c>
    </row>
    <row r="113" spans="1:12">
      <c r="A113" s="1" t="s">
        <v>174</v>
      </c>
      <c r="B113" s="2">
        <v>40732</v>
      </c>
      <c r="C113" s="1" t="s">
        <v>168</v>
      </c>
      <c r="D113" s="1" t="s">
        <v>31</v>
      </c>
      <c r="E113">
        <v>7.3000346532519416</v>
      </c>
      <c r="F113" s="1">
        <v>4</v>
      </c>
      <c r="G113" s="1">
        <v>34.034515380859375</v>
      </c>
      <c r="H113" s="1">
        <v>52.825176239013672</v>
      </c>
      <c r="I113" s="1">
        <v>926.878173828125</v>
      </c>
      <c r="J113">
        <v>30.8</v>
      </c>
      <c r="K113">
        <v>50.8</v>
      </c>
      <c r="L113">
        <v>1.07</v>
      </c>
    </row>
    <row r="114" spans="1:12">
      <c r="A114" s="1" t="s">
        <v>175</v>
      </c>
      <c r="B114" s="2">
        <v>40732</v>
      </c>
      <c r="C114" s="1" t="s">
        <v>168</v>
      </c>
      <c r="D114" s="1" t="s">
        <v>31</v>
      </c>
      <c r="E114">
        <v>2.0339317738632836</v>
      </c>
      <c r="F114" s="1">
        <v>4</v>
      </c>
      <c r="G114" s="1">
        <v>34.268634796142578</v>
      </c>
      <c r="H114" s="1">
        <v>52.238368988037109</v>
      </c>
      <c r="I114" s="1">
        <v>20.512550354003906</v>
      </c>
      <c r="J114">
        <v>30.8</v>
      </c>
      <c r="K114">
        <v>50.8</v>
      </c>
      <c r="L114">
        <v>1.07</v>
      </c>
    </row>
    <row r="115" spans="1:12">
      <c r="A115" s="1" t="s">
        <v>167</v>
      </c>
      <c r="B115" s="2">
        <v>40732</v>
      </c>
      <c r="C115" s="1" t="s">
        <v>168</v>
      </c>
      <c r="D115" s="1" t="s">
        <v>19</v>
      </c>
      <c r="E115">
        <v>8.0746131062922135</v>
      </c>
      <c r="F115" s="1">
        <v>1.5</v>
      </c>
      <c r="G115" s="1">
        <v>34.272754669189453</v>
      </c>
      <c r="H115" s="1">
        <v>52.321052551269531</v>
      </c>
      <c r="I115" s="1">
        <v>1230.2191162109375</v>
      </c>
      <c r="J115">
        <v>30.8</v>
      </c>
      <c r="K115">
        <v>50.8</v>
      </c>
      <c r="L115">
        <v>1.07</v>
      </c>
    </row>
    <row r="116" spans="1:12">
      <c r="A116" s="1" t="s">
        <v>169</v>
      </c>
      <c r="B116" s="2">
        <v>40732</v>
      </c>
      <c r="C116" s="1" t="s">
        <v>168</v>
      </c>
      <c r="D116" s="1" t="s">
        <v>19</v>
      </c>
      <c r="E116">
        <v>0.5362566763468789</v>
      </c>
      <c r="F116" s="1">
        <v>5</v>
      </c>
      <c r="G116" s="1">
        <v>34.494739532470703</v>
      </c>
      <c r="H116" s="1">
        <v>51.769191741943359</v>
      </c>
      <c r="I116" s="1">
        <v>4.0424652099609375</v>
      </c>
      <c r="J116">
        <v>30.8</v>
      </c>
      <c r="K116">
        <v>50.8</v>
      </c>
      <c r="L116">
        <v>1.07</v>
      </c>
    </row>
    <row r="117" spans="1:12">
      <c r="A117" s="1" t="s">
        <v>176</v>
      </c>
      <c r="B117" s="2">
        <v>40732</v>
      </c>
      <c r="C117" s="1" t="s">
        <v>168</v>
      </c>
      <c r="D117" s="1" t="s">
        <v>31</v>
      </c>
      <c r="E117">
        <v>8.4549631463640029</v>
      </c>
      <c r="F117" s="1">
        <v>4</v>
      </c>
      <c r="G117" s="1">
        <v>34.614547729492188</v>
      </c>
      <c r="H117" s="1">
        <v>51.531566619873047</v>
      </c>
      <c r="I117" s="1">
        <v>1312.7003173828125</v>
      </c>
      <c r="J117">
        <v>30.8</v>
      </c>
      <c r="K117">
        <v>50.8</v>
      </c>
      <c r="L117">
        <v>1.07</v>
      </c>
    </row>
    <row r="118" spans="1:12">
      <c r="A118" s="1" t="s">
        <v>177</v>
      </c>
      <c r="B118" s="2">
        <v>40732</v>
      </c>
      <c r="C118" s="1" t="s">
        <v>168</v>
      </c>
      <c r="D118" s="1" t="s">
        <v>31</v>
      </c>
      <c r="E118">
        <v>1.1001345557309428</v>
      </c>
      <c r="F118" s="1">
        <v>3</v>
      </c>
      <c r="G118" s="1">
        <v>34.624942779541016</v>
      </c>
      <c r="H118" s="1">
        <v>51.547481536865234</v>
      </c>
      <c r="I118" s="1">
        <v>26.476093292236328</v>
      </c>
      <c r="J118">
        <v>30.8</v>
      </c>
      <c r="K118">
        <v>50.8</v>
      </c>
      <c r="L118">
        <v>1.07</v>
      </c>
    </row>
    <row r="119" spans="1:12">
      <c r="A119" s="1" t="s">
        <v>178</v>
      </c>
      <c r="B119" s="2">
        <v>40732</v>
      </c>
      <c r="C119" s="1" t="s">
        <v>168</v>
      </c>
      <c r="D119" s="1" t="s">
        <v>31</v>
      </c>
      <c r="E119">
        <v>11.330272261535667</v>
      </c>
      <c r="F119" s="1">
        <v>4.5</v>
      </c>
      <c r="G119" s="1">
        <v>34.959438323974609</v>
      </c>
      <c r="H119" s="1">
        <v>50.948829650878906</v>
      </c>
      <c r="I119" s="1">
        <v>1344.910400390625</v>
      </c>
      <c r="J119">
        <v>30.8</v>
      </c>
      <c r="K119">
        <v>50.8</v>
      </c>
      <c r="L119">
        <v>1.07</v>
      </c>
    </row>
    <row r="120" spans="1:12">
      <c r="A120" s="1" t="s">
        <v>179</v>
      </c>
      <c r="B120" s="2">
        <v>40732</v>
      </c>
      <c r="C120" s="1" t="s">
        <v>168</v>
      </c>
      <c r="D120" s="1" t="s">
        <v>31</v>
      </c>
      <c r="E120">
        <v>2.2913535252450368</v>
      </c>
      <c r="F120" s="1">
        <v>4.5</v>
      </c>
      <c r="G120" s="1">
        <v>35.001392364501953</v>
      </c>
      <c r="H120" s="1">
        <v>51.256904602050781</v>
      </c>
      <c r="I120" s="1">
        <v>11.205886840820312</v>
      </c>
      <c r="J120">
        <v>30.8</v>
      </c>
      <c r="K120">
        <v>50.8</v>
      </c>
      <c r="L120">
        <v>1.07</v>
      </c>
    </row>
    <row r="121" spans="1:12">
      <c r="A121" s="1" t="s">
        <v>180</v>
      </c>
      <c r="B121" s="2">
        <v>40732</v>
      </c>
      <c r="C121" s="1" t="s">
        <v>168</v>
      </c>
      <c r="D121" s="1" t="s">
        <v>31</v>
      </c>
      <c r="E121">
        <v>9.2007629513717681</v>
      </c>
      <c r="F121" s="1">
        <v>5</v>
      </c>
      <c r="G121" s="1">
        <v>35.352073669433594</v>
      </c>
      <c r="H121" s="1">
        <v>50.621700286865234</v>
      </c>
      <c r="I121" s="1">
        <v>1369.63330078125</v>
      </c>
      <c r="J121">
        <v>30.8</v>
      </c>
      <c r="K121">
        <v>50.8</v>
      </c>
      <c r="L121">
        <v>1.07</v>
      </c>
    </row>
    <row r="122" spans="1:12">
      <c r="A122" s="1" t="s">
        <v>181</v>
      </c>
      <c r="B122" s="2">
        <v>40732</v>
      </c>
      <c r="C122" s="1" t="s">
        <v>168</v>
      </c>
      <c r="D122" s="1" t="s">
        <v>31</v>
      </c>
      <c r="E122">
        <v>0.92849916593083792</v>
      </c>
      <c r="F122" s="1">
        <v>5</v>
      </c>
      <c r="G122" s="1">
        <v>35.390491485595703</v>
      </c>
      <c r="H122" s="1">
        <v>50.630512237548828</v>
      </c>
      <c r="I122" s="1">
        <v>36.829669952392578</v>
      </c>
      <c r="J122">
        <v>30.8</v>
      </c>
      <c r="K122">
        <v>50.8</v>
      </c>
      <c r="L122">
        <v>1.07</v>
      </c>
    </row>
    <row r="123" spans="1:12">
      <c r="A123" s="1" t="s">
        <v>182</v>
      </c>
      <c r="B123" s="2">
        <v>40732</v>
      </c>
      <c r="C123" s="1" t="s">
        <v>168</v>
      </c>
      <c r="D123" s="1" t="s">
        <v>31</v>
      </c>
      <c r="E123">
        <v>7.4807394498451476</v>
      </c>
      <c r="F123" s="1">
        <v>4.5</v>
      </c>
      <c r="G123" s="1">
        <v>35.8233642578125</v>
      </c>
      <c r="H123" s="1">
        <v>51.236454010009766</v>
      </c>
      <c r="I123" s="1">
        <v>1537.709716796875</v>
      </c>
      <c r="J123">
        <v>30.8</v>
      </c>
      <c r="K123">
        <v>50.8</v>
      </c>
      <c r="L123">
        <v>1.07</v>
      </c>
    </row>
    <row r="124" spans="1:12">
      <c r="A124" s="1" t="s">
        <v>183</v>
      </c>
      <c r="B124" s="2">
        <v>40732</v>
      </c>
      <c r="C124" s="1" t="s">
        <v>168</v>
      </c>
      <c r="D124" s="1" t="s">
        <v>31</v>
      </c>
      <c r="E124">
        <v>1.0094300613187439</v>
      </c>
      <c r="F124" s="1">
        <v>5</v>
      </c>
      <c r="G124" s="1">
        <v>35.838645935058594</v>
      </c>
      <c r="H124" s="1">
        <v>51.328342437744141</v>
      </c>
      <c r="I124" s="1">
        <v>6.0261092185974121</v>
      </c>
      <c r="J124">
        <v>30.8</v>
      </c>
      <c r="K124">
        <v>50.8</v>
      </c>
      <c r="L124">
        <v>1.07</v>
      </c>
    </row>
    <row r="125" spans="1:12">
      <c r="A125" s="1" t="s">
        <v>170</v>
      </c>
      <c r="B125" s="2">
        <v>40732</v>
      </c>
      <c r="C125" s="1" t="s">
        <v>168</v>
      </c>
      <c r="D125" s="1" t="s">
        <v>19</v>
      </c>
      <c r="E125">
        <v>17.301917593220072</v>
      </c>
      <c r="F125" s="1">
        <v>2</v>
      </c>
      <c r="G125" s="1">
        <v>36.364383697509766</v>
      </c>
      <c r="H125" s="1">
        <v>50.670116424560547</v>
      </c>
      <c r="I125" s="1">
        <v>1629.532958984375</v>
      </c>
      <c r="J125">
        <v>32.799999999999997</v>
      </c>
      <c r="K125">
        <v>48.5</v>
      </c>
      <c r="L125">
        <v>1.77</v>
      </c>
    </row>
    <row r="126" spans="1:12">
      <c r="A126" s="1" t="s">
        <v>171</v>
      </c>
      <c r="B126" s="2">
        <v>40732</v>
      </c>
      <c r="C126" s="1" t="s">
        <v>168</v>
      </c>
      <c r="D126" s="1" t="s">
        <v>19</v>
      </c>
      <c r="E126">
        <v>3.7558086073991128</v>
      </c>
      <c r="F126" s="1">
        <v>1.5</v>
      </c>
      <c r="G126" s="1">
        <v>36.966560363769531</v>
      </c>
      <c r="H126" s="1">
        <v>49.385322570800781</v>
      </c>
      <c r="I126" s="1">
        <v>20.548652648925781</v>
      </c>
      <c r="J126">
        <v>32.799999999999997</v>
      </c>
      <c r="K126">
        <v>48.5</v>
      </c>
      <c r="L126">
        <v>1.77</v>
      </c>
    </row>
    <row r="127" spans="1:12">
      <c r="A127" s="1" t="s">
        <v>184</v>
      </c>
      <c r="B127" s="2">
        <v>40732</v>
      </c>
      <c r="C127" s="1" t="s">
        <v>168</v>
      </c>
      <c r="D127" s="1" t="s">
        <v>31</v>
      </c>
      <c r="E127">
        <v>11.096486663838654</v>
      </c>
      <c r="F127" s="1">
        <v>5</v>
      </c>
      <c r="G127" s="1">
        <v>37.269920349121094</v>
      </c>
      <c r="H127" s="1">
        <v>48.823921203613281</v>
      </c>
      <c r="I127" s="1">
        <v>1401.6134033203125</v>
      </c>
      <c r="J127">
        <v>32.799999999999997</v>
      </c>
      <c r="K127">
        <v>48.5</v>
      </c>
      <c r="L127">
        <v>1.77</v>
      </c>
    </row>
    <row r="128" spans="1:12">
      <c r="A128" s="1" t="s">
        <v>185</v>
      </c>
      <c r="B128" s="2">
        <v>40732</v>
      </c>
      <c r="C128" s="1" t="s">
        <v>168</v>
      </c>
      <c r="D128" s="1" t="s">
        <v>31</v>
      </c>
      <c r="E128">
        <v>5.8725117442664514</v>
      </c>
      <c r="F128" s="1">
        <v>4.5</v>
      </c>
      <c r="G128" s="1">
        <v>37.413997650146484</v>
      </c>
      <c r="H128" s="1">
        <v>48.689582824707031</v>
      </c>
      <c r="I128" s="1">
        <v>31.224395751953125</v>
      </c>
      <c r="J128">
        <v>32.799999999999997</v>
      </c>
      <c r="K128">
        <v>48.5</v>
      </c>
      <c r="L128">
        <v>1.77</v>
      </c>
    </row>
    <row r="129" spans="1:12">
      <c r="A129" s="1" t="s">
        <v>186</v>
      </c>
      <c r="B129" s="2">
        <v>40732</v>
      </c>
      <c r="C129" s="1" t="s">
        <v>168</v>
      </c>
      <c r="D129" s="1" t="s">
        <v>31</v>
      </c>
      <c r="E129">
        <v>12.268362565617085</v>
      </c>
      <c r="F129" s="1">
        <v>4</v>
      </c>
      <c r="G129" s="1">
        <v>38.486865997314453</v>
      </c>
      <c r="H129" s="1">
        <v>47.270721435546875</v>
      </c>
      <c r="I129" s="1">
        <v>1589.647216796875</v>
      </c>
      <c r="J129">
        <v>32.799999999999997</v>
      </c>
      <c r="K129">
        <v>48.5</v>
      </c>
      <c r="L129">
        <v>1.77</v>
      </c>
    </row>
    <row r="130" spans="1:12">
      <c r="A130" s="1" t="s">
        <v>187</v>
      </c>
      <c r="B130" s="2">
        <v>40732</v>
      </c>
      <c r="C130" s="1" t="s">
        <v>168</v>
      </c>
      <c r="D130" s="1" t="s">
        <v>31</v>
      </c>
      <c r="E130">
        <v>0.91737969100568451</v>
      </c>
      <c r="F130" s="1">
        <v>3.5</v>
      </c>
      <c r="G130" s="1">
        <v>38.452484130859375</v>
      </c>
      <c r="H130" s="1">
        <v>47.560359954833984</v>
      </c>
      <c r="I130" s="1">
        <v>39.573261260986328</v>
      </c>
      <c r="J130">
        <v>32.799999999999997</v>
      </c>
      <c r="K130">
        <v>48.5</v>
      </c>
      <c r="L130">
        <v>1.77</v>
      </c>
    </row>
    <row r="131" spans="1:12">
      <c r="A131" s="1" t="s">
        <v>172</v>
      </c>
      <c r="B131" s="2">
        <v>40732</v>
      </c>
      <c r="C131" s="1" t="s">
        <v>168</v>
      </c>
      <c r="D131" s="1" t="s">
        <v>19</v>
      </c>
      <c r="E131">
        <v>18.360368713222581</v>
      </c>
      <c r="F131" s="1">
        <v>1.5</v>
      </c>
      <c r="G131" s="1">
        <v>38.649982452392578</v>
      </c>
      <c r="H131" s="1">
        <v>47.468204498291016</v>
      </c>
      <c r="I131" s="1">
        <v>1561.7659912109375</v>
      </c>
      <c r="J131">
        <v>32.799999999999997</v>
      </c>
      <c r="K131">
        <v>48.5</v>
      </c>
      <c r="L131">
        <v>1.77</v>
      </c>
    </row>
    <row r="132" spans="1:12">
      <c r="A132" s="1" t="s">
        <v>173</v>
      </c>
      <c r="B132" s="2">
        <v>40732</v>
      </c>
      <c r="C132" s="1" t="s">
        <v>168</v>
      </c>
      <c r="D132" s="1" t="s">
        <v>19</v>
      </c>
      <c r="E132">
        <v>-6.6556141701474723E-3</v>
      </c>
      <c r="F132" s="1">
        <v>3</v>
      </c>
      <c r="G132" s="1">
        <v>38.559379577636719</v>
      </c>
      <c r="H132" s="1">
        <v>47.889907836914062</v>
      </c>
      <c r="I132" s="1">
        <v>27.289726257324219</v>
      </c>
      <c r="J132">
        <v>32.799999999999997</v>
      </c>
      <c r="K132">
        <v>48.5</v>
      </c>
      <c r="L132">
        <v>1.77</v>
      </c>
    </row>
    <row r="133" spans="1:12">
      <c r="A133" s="1" t="s">
        <v>190</v>
      </c>
      <c r="B133" s="2">
        <v>40732</v>
      </c>
      <c r="C133" s="1" t="s">
        <v>189</v>
      </c>
      <c r="D133" s="1" t="s">
        <v>52</v>
      </c>
      <c r="E133">
        <v>17.61253102017686</v>
      </c>
      <c r="F133" s="1">
        <v>2</v>
      </c>
      <c r="G133" s="1">
        <v>37.462371826171875</v>
      </c>
      <c r="H133" s="1">
        <v>54.523490905761719</v>
      </c>
      <c r="I133" s="1">
        <v>1541.20654296875</v>
      </c>
      <c r="J133">
        <v>32.799999999999997</v>
      </c>
      <c r="K133">
        <v>48.5</v>
      </c>
      <c r="L133">
        <v>1.77</v>
      </c>
    </row>
    <row r="134" spans="1:12">
      <c r="A134" s="1" t="s">
        <v>191</v>
      </c>
      <c r="B134" s="2">
        <v>40732</v>
      </c>
      <c r="C134" s="1" t="s">
        <v>189</v>
      </c>
      <c r="D134" s="1" t="s">
        <v>52</v>
      </c>
      <c r="E134">
        <v>3.2334629150608505</v>
      </c>
      <c r="F134" s="1">
        <v>1.5</v>
      </c>
      <c r="G134" s="1">
        <v>37.639041900634766</v>
      </c>
      <c r="H134" s="1">
        <v>53.224437713623047</v>
      </c>
      <c r="I134" s="1">
        <v>23.032281875610352</v>
      </c>
      <c r="J134">
        <v>32.799999999999997</v>
      </c>
      <c r="K134">
        <v>48.5</v>
      </c>
      <c r="L134">
        <v>1.77</v>
      </c>
    </row>
    <row r="135" spans="1:12">
      <c r="A135" s="1" t="s">
        <v>200</v>
      </c>
      <c r="B135" s="2">
        <v>40732</v>
      </c>
      <c r="C135" s="1" t="s">
        <v>189</v>
      </c>
      <c r="D135" s="1" t="s">
        <v>31</v>
      </c>
      <c r="E135">
        <v>9.7697521440090291</v>
      </c>
      <c r="F135" s="1">
        <v>5</v>
      </c>
      <c r="G135" s="1">
        <v>37.692718505859375</v>
      </c>
      <c r="H135" s="1">
        <v>52.861530303955078</v>
      </c>
      <c r="I135" s="1">
        <v>1493.2940673828125</v>
      </c>
      <c r="J135">
        <v>32.799999999999997</v>
      </c>
      <c r="K135">
        <v>48.5</v>
      </c>
      <c r="L135">
        <v>1.77</v>
      </c>
    </row>
    <row r="136" spans="1:12">
      <c r="A136" s="1" t="s">
        <v>201</v>
      </c>
      <c r="B136" s="2">
        <v>40732</v>
      </c>
      <c r="C136" s="1" t="s">
        <v>189</v>
      </c>
      <c r="D136" s="1" t="s">
        <v>31</v>
      </c>
      <c r="E136">
        <v>0.82900654061116186</v>
      </c>
      <c r="F136" s="1">
        <v>5</v>
      </c>
      <c r="G136" s="1">
        <v>37.669990539550781</v>
      </c>
      <c r="H136" s="1">
        <v>52.580654144287109</v>
      </c>
      <c r="I136" s="1">
        <v>25.990163803100586</v>
      </c>
      <c r="J136">
        <v>34.700000000000003</v>
      </c>
      <c r="K136">
        <v>40</v>
      </c>
      <c r="L136">
        <v>2.4300000000000002</v>
      </c>
    </row>
    <row r="137" spans="1:12">
      <c r="A137" s="1" t="s">
        <v>196</v>
      </c>
      <c r="B137" s="2">
        <v>40732</v>
      </c>
      <c r="C137" s="1" t="s">
        <v>189</v>
      </c>
      <c r="D137" s="1" t="s">
        <v>19</v>
      </c>
      <c r="E137">
        <v>9.8901692153917313</v>
      </c>
      <c r="F137" s="1">
        <v>4</v>
      </c>
      <c r="G137" s="1">
        <v>38.111454010009766</v>
      </c>
      <c r="H137" s="1">
        <v>51.776302337646484</v>
      </c>
      <c r="I137" s="1">
        <v>1356.5450439453125</v>
      </c>
      <c r="J137">
        <v>34.700000000000003</v>
      </c>
      <c r="K137">
        <v>40</v>
      </c>
      <c r="L137">
        <v>2.4300000000000002</v>
      </c>
    </row>
    <row r="138" spans="1:12">
      <c r="A138" s="1" t="s">
        <v>197</v>
      </c>
      <c r="B138" s="2">
        <v>40732</v>
      </c>
      <c r="C138" s="1" t="s">
        <v>189</v>
      </c>
      <c r="D138" s="1" t="s">
        <v>19</v>
      </c>
      <c r="E138">
        <v>2.339954821155342</v>
      </c>
      <c r="F138" s="1">
        <v>6</v>
      </c>
      <c r="G138" s="1">
        <v>38.548614501953125</v>
      </c>
      <c r="H138" s="1">
        <v>51.87762451171875</v>
      </c>
      <c r="I138" s="1">
        <v>28.798376083374023</v>
      </c>
      <c r="J138">
        <v>34.700000000000003</v>
      </c>
      <c r="K138">
        <v>40</v>
      </c>
      <c r="L138">
        <v>2.4300000000000002</v>
      </c>
    </row>
    <row r="139" spans="1:12">
      <c r="A139" s="1" t="s">
        <v>202</v>
      </c>
      <c r="B139" s="2">
        <v>40732</v>
      </c>
      <c r="C139" s="1" t="s">
        <v>189</v>
      </c>
      <c r="D139" s="1" t="s">
        <v>31</v>
      </c>
      <c r="E139">
        <v>3.497329933968869</v>
      </c>
      <c r="F139" s="1">
        <v>5.5</v>
      </c>
      <c r="G139" s="1">
        <v>38.783458709716797</v>
      </c>
      <c r="H139" s="1">
        <v>52.733547210693359</v>
      </c>
      <c r="I139" s="1">
        <v>11.115988731384277</v>
      </c>
      <c r="J139">
        <v>34.700000000000003</v>
      </c>
      <c r="K139">
        <v>40</v>
      </c>
      <c r="L139">
        <v>2.4300000000000002</v>
      </c>
    </row>
    <row r="140" spans="1:12">
      <c r="A140" s="1" t="s">
        <v>203</v>
      </c>
      <c r="B140" s="2">
        <v>40732</v>
      </c>
      <c r="C140" s="1" t="s">
        <v>189</v>
      </c>
      <c r="D140" s="1" t="s">
        <v>31</v>
      </c>
      <c r="E140">
        <v>11.373748404198784</v>
      </c>
      <c r="F140" s="1">
        <v>5</v>
      </c>
      <c r="G140" s="1">
        <v>39.079250335693359</v>
      </c>
      <c r="H140" s="1">
        <v>52.907154083251953</v>
      </c>
      <c r="I140" s="1">
        <v>1543.7685546875</v>
      </c>
      <c r="J140">
        <v>34.700000000000003</v>
      </c>
      <c r="K140">
        <v>40</v>
      </c>
      <c r="L140">
        <v>2.4300000000000002</v>
      </c>
    </row>
    <row r="141" spans="1:12">
      <c r="A141" s="1" t="s">
        <v>192</v>
      </c>
      <c r="B141" s="2">
        <v>40732</v>
      </c>
      <c r="C141" s="1" t="s">
        <v>189</v>
      </c>
      <c r="D141" s="1" t="s">
        <v>52</v>
      </c>
      <c r="E141">
        <v>10.464490631722825</v>
      </c>
      <c r="F141" s="1">
        <v>2</v>
      </c>
      <c r="G141" s="1">
        <v>40.114089965820312</v>
      </c>
      <c r="H141" s="1">
        <v>53.641685485839844</v>
      </c>
      <c r="I141" s="1">
        <v>886.015380859375</v>
      </c>
      <c r="J141">
        <v>34.700000000000003</v>
      </c>
      <c r="K141">
        <v>40</v>
      </c>
      <c r="L141">
        <v>2.4300000000000002</v>
      </c>
    </row>
    <row r="142" spans="1:12">
      <c r="A142" s="1" t="s">
        <v>193</v>
      </c>
      <c r="B142" s="2">
        <v>40732</v>
      </c>
      <c r="C142" s="1" t="s">
        <v>189</v>
      </c>
      <c r="D142" s="1" t="s">
        <v>52</v>
      </c>
      <c r="E142">
        <v>3.7380725354782447</v>
      </c>
      <c r="F142" s="1">
        <v>2</v>
      </c>
      <c r="G142" s="1">
        <v>39.966876983642578</v>
      </c>
      <c r="H142" s="1">
        <v>53.670810699462891</v>
      </c>
      <c r="I142" s="1">
        <v>57.567276000976562</v>
      </c>
      <c r="J142">
        <v>34.700000000000003</v>
      </c>
      <c r="K142">
        <v>40</v>
      </c>
      <c r="L142">
        <v>2.4300000000000002</v>
      </c>
    </row>
    <row r="143" spans="1:12">
      <c r="A143" s="1" t="s">
        <v>204</v>
      </c>
      <c r="B143" s="2">
        <v>40732</v>
      </c>
      <c r="C143" s="1" t="s">
        <v>189</v>
      </c>
      <c r="D143" s="1" t="s">
        <v>31</v>
      </c>
      <c r="E143">
        <v>10.261040272162406</v>
      </c>
      <c r="F143" s="1">
        <v>4.5</v>
      </c>
      <c r="G143" s="1">
        <v>40.002571105957031</v>
      </c>
      <c r="H143" s="1">
        <v>53.418731689453125</v>
      </c>
      <c r="I143" s="1">
        <v>1575.253662109375</v>
      </c>
      <c r="J143">
        <v>34.700000000000003</v>
      </c>
      <c r="K143">
        <v>40</v>
      </c>
      <c r="L143">
        <v>2.4300000000000002</v>
      </c>
    </row>
    <row r="144" spans="1:12">
      <c r="A144" s="1" t="s">
        <v>205</v>
      </c>
      <c r="B144" s="2">
        <v>40732</v>
      </c>
      <c r="C144" s="1" t="s">
        <v>189</v>
      </c>
      <c r="D144" s="1" t="s">
        <v>31</v>
      </c>
      <c r="E144">
        <v>2.8467220515003957</v>
      </c>
      <c r="F144" s="1">
        <v>3.5</v>
      </c>
      <c r="G144" s="1">
        <v>40.068191528320312</v>
      </c>
      <c r="H144" s="1">
        <v>52.94073486328125</v>
      </c>
      <c r="I144" s="1">
        <v>4.6339054107666016</v>
      </c>
      <c r="J144">
        <v>34.700000000000003</v>
      </c>
      <c r="K144">
        <v>40</v>
      </c>
      <c r="L144">
        <v>2.4300000000000002</v>
      </c>
    </row>
    <row r="145" spans="1:12">
      <c r="A145" s="1" t="s">
        <v>198</v>
      </c>
      <c r="B145" s="2">
        <v>40732</v>
      </c>
      <c r="C145" s="1" t="s">
        <v>189</v>
      </c>
      <c r="D145" s="1" t="s">
        <v>19</v>
      </c>
      <c r="E145">
        <v>14.204169560765111</v>
      </c>
      <c r="F145" s="1">
        <v>2</v>
      </c>
      <c r="G145" s="1">
        <v>39.982948303222656</v>
      </c>
      <c r="H145" s="1">
        <v>52.264434814453125</v>
      </c>
      <c r="I145" s="1">
        <v>1778.993896484375</v>
      </c>
      <c r="J145">
        <v>34.700000000000003</v>
      </c>
      <c r="K145">
        <v>40</v>
      </c>
      <c r="L145">
        <v>2.4300000000000002</v>
      </c>
    </row>
    <row r="146" spans="1:12">
      <c r="A146" s="1" t="s">
        <v>199</v>
      </c>
      <c r="B146" s="2">
        <v>40732</v>
      </c>
      <c r="C146" s="1" t="s">
        <v>189</v>
      </c>
      <c r="D146" s="1" t="s">
        <v>19</v>
      </c>
      <c r="E146">
        <v>6.098353783429606E-2</v>
      </c>
      <c r="F146" s="1">
        <v>3</v>
      </c>
      <c r="G146" s="1">
        <v>39.959438323974609</v>
      </c>
      <c r="H146" s="1">
        <v>51.896949768066406</v>
      </c>
      <c r="I146" s="1">
        <v>9.6435480117797852</v>
      </c>
      <c r="J146">
        <v>34.700000000000003</v>
      </c>
      <c r="K146">
        <v>40</v>
      </c>
      <c r="L146">
        <v>2.4300000000000002</v>
      </c>
    </row>
    <row r="147" spans="1:12">
      <c r="A147" s="1" t="s">
        <v>188</v>
      </c>
      <c r="B147" s="2">
        <v>40732</v>
      </c>
      <c r="C147" s="1" t="s">
        <v>189</v>
      </c>
      <c r="D147" s="1" t="s">
        <v>3</v>
      </c>
      <c r="E147">
        <v>11.369481020144756</v>
      </c>
      <c r="F147" s="1">
        <v>2</v>
      </c>
      <c r="G147" s="1">
        <v>40.100048065185547</v>
      </c>
      <c r="H147" s="1">
        <v>50.925880432128906</v>
      </c>
      <c r="I147" s="1">
        <v>165.20550537109375</v>
      </c>
      <c r="J147">
        <v>34.700000000000003</v>
      </c>
      <c r="K147">
        <v>40</v>
      </c>
      <c r="L147">
        <v>2.4300000000000002</v>
      </c>
    </row>
    <row r="148" spans="1:12">
      <c r="A148" s="1" t="s">
        <v>99</v>
      </c>
      <c r="B148" s="2">
        <v>40732</v>
      </c>
      <c r="C148" s="1" t="s">
        <v>189</v>
      </c>
      <c r="D148" s="1" t="s">
        <v>3</v>
      </c>
      <c r="E148">
        <v>0.6071899494170877</v>
      </c>
      <c r="F148" s="1">
        <v>3</v>
      </c>
      <c r="G148" s="1">
        <v>39.845386505126953</v>
      </c>
      <c r="H148" s="1">
        <v>50.621707916259766</v>
      </c>
      <c r="I148" s="1">
        <v>23.002050399780273</v>
      </c>
      <c r="J148">
        <v>34.700000000000003</v>
      </c>
      <c r="K148">
        <v>40</v>
      </c>
      <c r="L148">
        <v>2.4300000000000002</v>
      </c>
    </row>
    <row r="149" spans="1:12">
      <c r="A149" s="1" t="s">
        <v>194</v>
      </c>
      <c r="B149" s="2">
        <v>40732</v>
      </c>
      <c r="C149" s="1" t="s">
        <v>189</v>
      </c>
      <c r="D149" s="1" t="s">
        <v>52</v>
      </c>
      <c r="E149">
        <v>21.254663546787853</v>
      </c>
      <c r="F149" s="1">
        <v>1</v>
      </c>
      <c r="G149" s="1">
        <v>39.886245727539062</v>
      </c>
      <c r="H149" s="1">
        <v>50.078758239746094</v>
      </c>
      <c r="I149" s="1">
        <v>1706.214111328125</v>
      </c>
      <c r="J149">
        <v>34.700000000000003</v>
      </c>
      <c r="K149">
        <v>40</v>
      </c>
      <c r="L149">
        <v>2.4300000000000002</v>
      </c>
    </row>
    <row r="150" spans="1:12">
      <c r="A150" s="1" t="s">
        <v>195</v>
      </c>
      <c r="B150" s="2">
        <v>40732</v>
      </c>
      <c r="C150" s="1" t="s">
        <v>189</v>
      </c>
      <c r="D150" s="1" t="s">
        <v>52</v>
      </c>
      <c r="E150">
        <v>12.784560746393996</v>
      </c>
      <c r="F150" s="1">
        <v>1</v>
      </c>
      <c r="G150" s="1">
        <v>39.794296264648438</v>
      </c>
      <c r="H150" s="1">
        <v>50.001865386962891</v>
      </c>
      <c r="I150" s="1">
        <v>25.170835494995117</v>
      </c>
      <c r="J150">
        <v>34.700000000000003</v>
      </c>
      <c r="K150">
        <v>40</v>
      </c>
      <c r="L150">
        <v>2.4300000000000002</v>
      </c>
    </row>
    <row r="151" spans="1:12">
      <c r="A151" s="1" t="s">
        <v>86</v>
      </c>
      <c r="B151" s="2">
        <v>40738</v>
      </c>
      <c r="C151" s="1" t="s">
        <v>48</v>
      </c>
      <c r="D151" s="1" t="s">
        <v>31</v>
      </c>
      <c r="E151">
        <v>2.6887394378893408</v>
      </c>
      <c r="F151" s="1">
        <v>4</v>
      </c>
      <c r="G151" s="1">
        <v>24.950080871582031</v>
      </c>
      <c r="H151" s="1">
        <v>55.505817413330078</v>
      </c>
      <c r="I151" s="1">
        <v>318.80120849609375</v>
      </c>
      <c r="J151">
        <v>21.4</v>
      </c>
      <c r="K151">
        <v>26</v>
      </c>
      <c r="L151">
        <v>0.04</v>
      </c>
    </row>
    <row r="152" spans="1:12">
      <c r="A152" s="1" t="s">
        <v>87</v>
      </c>
      <c r="B152" s="2">
        <v>40738</v>
      </c>
      <c r="C152" s="1" t="s">
        <v>48</v>
      </c>
      <c r="D152" s="1" t="s">
        <v>31</v>
      </c>
      <c r="E152">
        <v>0.3402921833692874</v>
      </c>
      <c r="F152" s="1">
        <v>4.5</v>
      </c>
      <c r="G152" s="1">
        <v>24.805152893066406</v>
      </c>
      <c r="H152" s="1">
        <v>55.74188232421875</v>
      </c>
      <c r="I152" s="1">
        <v>11.150096893310547</v>
      </c>
      <c r="J152">
        <v>21.4</v>
      </c>
      <c r="K152">
        <v>26</v>
      </c>
      <c r="L152">
        <v>0.04</v>
      </c>
    </row>
    <row r="153" spans="1:12">
      <c r="A153" s="1" t="s">
        <v>63</v>
      </c>
      <c r="B153" s="2">
        <v>40738</v>
      </c>
      <c r="C153" s="1" t="s">
        <v>48</v>
      </c>
      <c r="D153" s="1" t="s">
        <v>19</v>
      </c>
      <c r="E153">
        <v>0.8376598421091338</v>
      </c>
      <c r="F153" s="1">
        <v>4.5</v>
      </c>
      <c r="G153" s="1">
        <v>25.227436065673828</v>
      </c>
      <c r="H153" s="1">
        <v>53.6922607421875</v>
      </c>
      <c r="I153" s="1">
        <v>9.4122762680053711</v>
      </c>
      <c r="J153">
        <v>23</v>
      </c>
      <c r="K153">
        <v>26.2</v>
      </c>
      <c r="L153">
        <v>0.51</v>
      </c>
    </row>
    <row r="154" spans="1:12">
      <c r="A154" s="1" t="s">
        <v>64</v>
      </c>
      <c r="B154" s="2">
        <v>40738</v>
      </c>
      <c r="C154" s="1" t="s">
        <v>48</v>
      </c>
      <c r="D154" s="1" t="s">
        <v>19</v>
      </c>
      <c r="E154">
        <v>10.252963646761579</v>
      </c>
      <c r="F154" s="1">
        <v>1.5</v>
      </c>
      <c r="G154" s="1">
        <v>25.608108520507812</v>
      </c>
      <c r="H154" s="1">
        <v>52.151176452636719</v>
      </c>
      <c r="I154" s="1">
        <v>1096.4383544921875</v>
      </c>
      <c r="J154">
        <v>23</v>
      </c>
      <c r="K154">
        <v>26.2</v>
      </c>
      <c r="L154">
        <v>0.51</v>
      </c>
    </row>
    <row r="155" spans="1:12">
      <c r="A155" s="1" t="s">
        <v>65</v>
      </c>
      <c r="B155" s="2">
        <v>40738</v>
      </c>
      <c r="C155" s="1" t="s">
        <v>48</v>
      </c>
      <c r="D155" s="1" t="s">
        <v>19</v>
      </c>
      <c r="E155">
        <v>8.5713388295666224</v>
      </c>
      <c r="F155" s="1">
        <v>1.5</v>
      </c>
      <c r="G155" s="1">
        <v>26.479852676391602</v>
      </c>
      <c r="H155" s="1">
        <v>49.751613616943359</v>
      </c>
      <c r="I155" s="1">
        <v>581.0753173828125</v>
      </c>
      <c r="J155">
        <v>23</v>
      </c>
      <c r="K155">
        <v>26.2</v>
      </c>
      <c r="L155">
        <v>0.51</v>
      </c>
    </row>
    <row r="156" spans="1:12">
      <c r="A156" s="1" t="s">
        <v>66</v>
      </c>
      <c r="B156" s="2">
        <v>40738</v>
      </c>
      <c r="C156" s="1" t="s">
        <v>48</v>
      </c>
      <c r="D156" s="1" t="s">
        <v>19</v>
      </c>
      <c r="E156">
        <v>0.93701178699736365</v>
      </c>
      <c r="F156" s="1">
        <v>3.5</v>
      </c>
      <c r="G156" s="1">
        <v>26.658815383911133</v>
      </c>
      <c r="H156" s="1">
        <v>49.252681732177734</v>
      </c>
      <c r="I156" s="1">
        <v>6.4576587677001953</v>
      </c>
      <c r="J156">
        <v>23</v>
      </c>
      <c r="K156">
        <v>26.2</v>
      </c>
      <c r="L156">
        <v>0.51</v>
      </c>
    </row>
    <row r="157" spans="1:12">
      <c r="A157" s="1" t="s">
        <v>88</v>
      </c>
      <c r="B157" s="2">
        <v>40738</v>
      </c>
      <c r="C157" s="1" t="s">
        <v>48</v>
      </c>
      <c r="D157" s="1" t="s">
        <v>31</v>
      </c>
      <c r="E157">
        <v>6.0898382656989929</v>
      </c>
      <c r="F157" s="1">
        <v>3</v>
      </c>
      <c r="G157" s="1">
        <v>26.766695022583008</v>
      </c>
      <c r="H157" s="1">
        <v>48.947357177734375</v>
      </c>
      <c r="I157" s="1">
        <v>978.4044189453125</v>
      </c>
      <c r="J157">
        <v>23</v>
      </c>
      <c r="K157">
        <v>26.2</v>
      </c>
      <c r="L157">
        <v>0.51</v>
      </c>
    </row>
    <row r="158" spans="1:12">
      <c r="A158" s="1" t="s">
        <v>89</v>
      </c>
      <c r="B158" s="2">
        <v>40738</v>
      </c>
      <c r="C158" s="1" t="s">
        <v>48</v>
      </c>
      <c r="D158" s="1" t="s">
        <v>31</v>
      </c>
      <c r="E158">
        <v>1.0667329667426531</v>
      </c>
      <c r="F158" s="1">
        <v>4</v>
      </c>
      <c r="G158" s="1">
        <v>26.524127960205078</v>
      </c>
      <c r="H158" s="1">
        <v>49.676918029785156</v>
      </c>
      <c r="I158" s="1">
        <v>17.383031845092773</v>
      </c>
      <c r="J158">
        <v>23</v>
      </c>
      <c r="K158">
        <v>26.2</v>
      </c>
      <c r="L158">
        <v>0.51</v>
      </c>
    </row>
    <row r="159" spans="1:12">
      <c r="A159" s="1" t="s">
        <v>72</v>
      </c>
      <c r="B159" s="2">
        <v>40738</v>
      </c>
      <c r="C159" s="1" t="s">
        <v>48</v>
      </c>
      <c r="D159" s="1" t="s">
        <v>26</v>
      </c>
      <c r="E159">
        <v>3.8478847312967135</v>
      </c>
      <c r="F159" s="1">
        <v>3</v>
      </c>
      <c r="G159" s="1">
        <v>26.701055526733398</v>
      </c>
      <c r="H159" s="1">
        <v>50.687145233154297</v>
      </c>
      <c r="I159" s="1">
        <v>997.516845703125</v>
      </c>
      <c r="J159">
        <v>23</v>
      </c>
      <c r="K159">
        <v>26.2</v>
      </c>
      <c r="L159">
        <v>0.51</v>
      </c>
    </row>
    <row r="160" spans="1:12">
      <c r="A160" s="1" t="s">
        <v>73</v>
      </c>
      <c r="B160" s="2">
        <v>40738</v>
      </c>
      <c r="C160" s="1" t="s">
        <v>48</v>
      </c>
      <c r="D160" s="1" t="s">
        <v>26</v>
      </c>
      <c r="E160">
        <v>1.4931425640596823</v>
      </c>
      <c r="F160" s="1">
        <v>3.5</v>
      </c>
      <c r="G160" s="1">
        <v>26.763078689575195</v>
      </c>
      <c r="H160" s="1">
        <v>50.551502227783203</v>
      </c>
      <c r="I160" s="1">
        <v>56.060043334960938</v>
      </c>
      <c r="J160">
        <v>23</v>
      </c>
      <c r="K160">
        <v>26.2</v>
      </c>
      <c r="L160">
        <v>0.51</v>
      </c>
    </row>
    <row r="161" spans="1:12">
      <c r="A161" s="1" t="s">
        <v>90</v>
      </c>
      <c r="B161" s="2">
        <v>40738</v>
      </c>
      <c r="C161" s="1" t="s">
        <v>48</v>
      </c>
      <c r="D161" s="1" t="s">
        <v>31</v>
      </c>
      <c r="E161">
        <v>5.2106772548588793</v>
      </c>
      <c r="F161" s="1">
        <v>4</v>
      </c>
      <c r="G161" s="1">
        <v>27.077287673950195</v>
      </c>
      <c r="H161" s="1">
        <v>49.914230346679688</v>
      </c>
      <c r="I161" s="1">
        <v>603.44775390625</v>
      </c>
      <c r="J161">
        <v>23</v>
      </c>
      <c r="K161">
        <v>26.2</v>
      </c>
      <c r="L161">
        <v>0.51</v>
      </c>
    </row>
    <row r="162" spans="1:12">
      <c r="A162" s="1" t="s">
        <v>91</v>
      </c>
      <c r="B162" s="2">
        <v>40738</v>
      </c>
      <c r="C162" s="1" t="s">
        <v>48</v>
      </c>
      <c r="D162" s="1" t="s">
        <v>31</v>
      </c>
      <c r="E162">
        <v>0.9103757772726474</v>
      </c>
      <c r="F162" s="1">
        <v>5</v>
      </c>
      <c r="G162" s="1">
        <v>27.039390563964844</v>
      </c>
      <c r="H162" s="1">
        <v>50.141380310058594</v>
      </c>
      <c r="I162" s="1">
        <v>6.788724422454834</v>
      </c>
      <c r="J162">
        <v>23</v>
      </c>
      <c r="K162">
        <v>26.2</v>
      </c>
      <c r="L162">
        <v>0.51</v>
      </c>
    </row>
    <row r="163" spans="1:12">
      <c r="A163" s="1" t="s">
        <v>67</v>
      </c>
      <c r="B163" s="2">
        <v>40738</v>
      </c>
      <c r="C163" s="1" t="s">
        <v>48</v>
      </c>
      <c r="D163" s="1" t="s">
        <v>19</v>
      </c>
      <c r="E163">
        <v>12.449314475329111</v>
      </c>
      <c r="F163" s="1">
        <v>2</v>
      </c>
      <c r="G163" s="1">
        <v>27.525156021118164</v>
      </c>
      <c r="H163" s="1">
        <v>48.844627380371094</v>
      </c>
      <c r="I163" s="1">
        <v>1205.6646728515625</v>
      </c>
      <c r="J163">
        <v>26.5</v>
      </c>
      <c r="K163">
        <v>22</v>
      </c>
      <c r="L163">
        <v>1.25</v>
      </c>
    </row>
    <row r="164" spans="1:12">
      <c r="A164" s="1" t="s">
        <v>68</v>
      </c>
      <c r="B164" s="2">
        <v>40738</v>
      </c>
      <c r="C164" s="1" t="s">
        <v>48</v>
      </c>
      <c r="D164" s="1" t="s">
        <v>19</v>
      </c>
      <c r="E164">
        <v>1.6296661286061709</v>
      </c>
      <c r="F164" s="1">
        <v>2</v>
      </c>
      <c r="G164" s="1">
        <v>27.861669540405273</v>
      </c>
      <c r="H164" s="1">
        <v>48.016532897949219</v>
      </c>
      <c r="I164" s="1">
        <v>4.289154052734375</v>
      </c>
      <c r="J164">
        <v>26.5</v>
      </c>
      <c r="K164">
        <v>22</v>
      </c>
      <c r="L164">
        <v>1.25</v>
      </c>
    </row>
    <row r="165" spans="1:12">
      <c r="A165" s="1" t="s">
        <v>74</v>
      </c>
      <c r="B165" s="2">
        <v>40738</v>
      </c>
      <c r="C165" s="1" t="s">
        <v>48</v>
      </c>
      <c r="D165" s="1" t="s">
        <v>26</v>
      </c>
      <c r="E165">
        <v>5.3008010607142273</v>
      </c>
      <c r="F165" s="1">
        <v>4.5</v>
      </c>
      <c r="G165" s="1">
        <v>28.745307922363281</v>
      </c>
      <c r="H165" s="1">
        <v>47.49884033203125</v>
      </c>
      <c r="I165" s="1">
        <v>1175.69873046875</v>
      </c>
      <c r="J165">
        <v>26.5</v>
      </c>
      <c r="K165">
        <v>22</v>
      </c>
      <c r="L165">
        <v>1.25</v>
      </c>
    </row>
    <row r="166" spans="1:12">
      <c r="A166" s="1" t="s">
        <v>75</v>
      </c>
      <c r="B166" s="2">
        <v>40738</v>
      </c>
      <c r="C166" s="1" t="s">
        <v>48</v>
      </c>
      <c r="D166" s="1" t="s">
        <v>26</v>
      </c>
      <c r="E166">
        <v>1.3465999797734582</v>
      </c>
      <c r="F166" s="1">
        <v>4</v>
      </c>
      <c r="G166" s="1">
        <v>29.011753082275391</v>
      </c>
      <c r="H166" s="1">
        <v>46.970474243164062</v>
      </c>
      <c r="I166" s="1">
        <v>18.966022491455078</v>
      </c>
      <c r="J166">
        <v>26.5</v>
      </c>
      <c r="K166">
        <v>22</v>
      </c>
      <c r="L166">
        <v>1.25</v>
      </c>
    </row>
    <row r="167" spans="1:12">
      <c r="A167" s="1" t="s">
        <v>92</v>
      </c>
      <c r="B167" s="2">
        <v>40738</v>
      </c>
      <c r="C167" s="1" t="s">
        <v>48</v>
      </c>
      <c r="D167" s="1" t="s">
        <v>31</v>
      </c>
      <c r="E167">
        <v>6.4299193072182783</v>
      </c>
      <c r="F167" s="1">
        <v>5</v>
      </c>
      <c r="G167" s="1">
        <v>29.289011001586914</v>
      </c>
      <c r="H167" s="1">
        <v>46.791923522949219</v>
      </c>
      <c r="I167" s="1">
        <v>1356.0198974609375</v>
      </c>
      <c r="J167">
        <v>26.5</v>
      </c>
      <c r="K167">
        <v>22</v>
      </c>
      <c r="L167">
        <v>1.25</v>
      </c>
    </row>
    <row r="168" spans="1:12">
      <c r="A168" s="1" t="s">
        <v>93</v>
      </c>
      <c r="B168" s="2">
        <v>40738</v>
      </c>
      <c r="C168" s="1" t="s">
        <v>48</v>
      </c>
      <c r="D168" s="1" t="s">
        <v>31</v>
      </c>
      <c r="E168">
        <v>1.0447512734624342</v>
      </c>
      <c r="F168" s="1">
        <v>4.5</v>
      </c>
      <c r="G168" s="1">
        <v>29.284845352172852</v>
      </c>
      <c r="H168" s="1">
        <v>47.066516876220703</v>
      </c>
      <c r="I168" s="1">
        <v>5.8683152198791504</v>
      </c>
      <c r="J168">
        <v>26.5</v>
      </c>
      <c r="K168">
        <v>22</v>
      </c>
      <c r="L168">
        <v>1.25</v>
      </c>
    </row>
    <row r="169" spans="1:12">
      <c r="A169" s="1" t="s">
        <v>69</v>
      </c>
      <c r="B169" s="2">
        <v>40738</v>
      </c>
      <c r="C169" s="1" t="s">
        <v>48</v>
      </c>
      <c r="D169" s="1" t="s">
        <v>19</v>
      </c>
      <c r="E169">
        <v>0.28922044817117304</v>
      </c>
      <c r="F169" s="1">
        <v>3</v>
      </c>
      <c r="G169" s="1">
        <v>29.308679580688477</v>
      </c>
      <c r="H169" s="1">
        <v>47.587421417236328</v>
      </c>
      <c r="I169" s="1">
        <v>10.849493026733398</v>
      </c>
      <c r="J169">
        <v>26.5</v>
      </c>
      <c r="K169">
        <v>22</v>
      </c>
      <c r="L169">
        <v>1.25</v>
      </c>
    </row>
    <row r="170" spans="1:12">
      <c r="A170" s="1" t="s">
        <v>70</v>
      </c>
      <c r="B170" s="2">
        <v>40738</v>
      </c>
      <c r="C170" s="1" t="s">
        <v>48</v>
      </c>
      <c r="D170" s="1" t="s">
        <v>19</v>
      </c>
      <c r="E170">
        <v>19.336020770305872</v>
      </c>
      <c r="F170" s="1">
        <v>1.5</v>
      </c>
      <c r="G170" s="1">
        <v>30.416984558105469</v>
      </c>
      <c r="H170" s="1">
        <v>44.99908447265625</v>
      </c>
      <c r="I170" s="1">
        <v>1657.7286376953125</v>
      </c>
      <c r="J170">
        <v>26.5</v>
      </c>
      <c r="K170">
        <v>22</v>
      </c>
      <c r="L170">
        <v>1.25</v>
      </c>
    </row>
    <row r="171" spans="1:12">
      <c r="A171" s="1" t="s">
        <v>0</v>
      </c>
      <c r="B171" s="2">
        <v>40738</v>
      </c>
      <c r="C171" s="1" t="s">
        <v>48</v>
      </c>
      <c r="D171" s="1" t="s">
        <v>19</v>
      </c>
      <c r="E171">
        <v>0.83571205794247494</v>
      </c>
      <c r="F171" s="1">
        <v>1.5</v>
      </c>
      <c r="G171" s="1">
        <v>31.037824630737305</v>
      </c>
      <c r="H171" s="1">
        <v>48.934959411621094</v>
      </c>
      <c r="I171" s="1">
        <v>30.857950210571289</v>
      </c>
      <c r="J171">
        <v>30</v>
      </c>
      <c r="K171">
        <v>16.899999999999999</v>
      </c>
      <c r="L171">
        <v>2</v>
      </c>
    </row>
    <row r="172" spans="1:12">
      <c r="A172" s="1" t="s">
        <v>94</v>
      </c>
      <c r="B172" s="2">
        <v>40738</v>
      </c>
      <c r="C172" s="1" t="s">
        <v>48</v>
      </c>
      <c r="D172" s="1" t="s">
        <v>31</v>
      </c>
      <c r="E172">
        <v>6.6323460447373375</v>
      </c>
      <c r="F172" s="1">
        <v>4.5</v>
      </c>
      <c r="G172" s="1">
        <v>31.520774841308594</v>
      </c>
      <c r="H172" s="1">
        <v>47.823116302490234</v>
      </c>
      <c r="I172" s="1">
        <v>1644.6500244140625</v>
      </c>
      <c r="J172">
        <v>30</v>
      </c>
      <c r="K172">
        <v>16.899999999999999</v>
      </c>
      <c r="L172">
        <v>2</v>
      </c>
    </row>
    <row r="173" spans="1:12">
      <c r="A173" s="1" t="s">
        <v>71</v>
      </c>
      <c r="B173" s="2">
        <v>40738</v>
      </c>
      <c r="C173" s="1" t="s">
        <v>48</v>
      </c>
      <c r="D173" s="1" t="s">
        <v>19</v>
      </c>
      <c r="E173">
        <v>13.735943597987955</v>
      </c>
      <c r="F173" s="1">
        <v>2</v>
      </c>
      <c r="G173" s="1">
        <v>32.710975646972656</v>
      </c>
      <c r="H173" s="1">
        <v>48.18695068359375</v>
      </c>
      <c r="I173" s="1">
        <v>1722.2340087890625</v>
      </c>
      <c r="J173">
        <v>30</v>
      </c>
      <c r="K173">
        <v>16.899999999999999</v>
      </c>
      <c r="L173">
        <v>2</v>
      </c>
    </row>
    <row r="174" spans="1:12">
      <c r="A174" s="1" t="s">
        <v>61</v>
      </c>
      <c r="B174" s="2">
        <v>40738</v>
      </c>
      <c r="C174" s="1" t="s">
        <v>48</v>
      </c>
      <c r="D174" s="1" t="s">
        <v>59</v>
      </c>
      <c r="E174">
        <v>12.808402006853921</v>
      </c>
      <c r="F174" s="1">
        <v>3</v>
      </c>
      <c r="G174" s="1">
        <v>34.160316467285156</v>
      </c>
      <c r="H174" s="1">
        <v>45.499904632568359</v>
      </c>
      <c r="I174" s="1">
        <v>1863.1258544921875</v>
      </c>
      <c r="J174">
        <v>30</v>
      </c>
      <c r="K174">
        <v>16.899999999999999</v>
      </c>
      <c r="L174">
        <v>2</v>
      </c>
    </row>
    <row r="175" spans="1:12">
      <c r="A175" s="1" t="s">
        <v>62</v>
      </c>
      <c r="B175" s="2">
        <v>40738</v>
      </c>
      <c r="C175" s="1" t="s">
        <v>48</v>
      </c>
      <c r="D175" s="1" t="s">
        <v>59</v>
      </c>
      <c r="E175">
        <v>0.91733705091074913</v>
      </c>
      <c r="F175" s="1">
        <v>4.5</v>
      </c>
      <c r="G175" s="1">
        <v>34.506702423095703</v>
      </c>
      <c r="H175" s="1">
        <v>45.373565673828125</v>
      </c>
      <c r="I175" s="1">
        <v>30.231134414672852</v>
      </c>
      <c r="J175">
        <v>30</v>
      </c>
      <c r="K175">
        <v>16.899999999999999</v>
      </c>
      <c r="L175">
        <v>2</v>
      </c>
    </row>
    <row r="176" spans="1:12">
      <c r="A176" s="1" t="s">
        <v>47</v>
      </c>
      <c r="B176" s="2">
        <v>40738</v>
      </c>
      <c r="C176" s="1" t="s">
        <v>48</v>
      </c>
      <c r="D176" s="1" t="s">
        <v>3</v>
      </c>
      <c r="E176">
        <v>11.776240543191918</v>
      </c>
      <c r="F176" s="1">
        <v>2</v>
      </c>
      <c r="G176" s="1">
        <v>35.011932373046875</v>
      </c>
      <c r="H176" s="1">
        <v>44.593887329101562</v>
      </c>
      <c r="I176" s="1">
        <v>1573.9638671875</v>
      </c>
      <c r="J176">
        <v>30</v>
      </c>
      <c r="K176">
        <v>16.899999999999999</v>
      </c>
      <c r="L176">
        <v>2</v>
      </c>
    </row>
    <row r="177" spans="1:12">
      <c r="A177" s="1" t="s">
        <v>49</v>
      </c>
      <c r="B177" s="2">
        <v>40738</v>
      </c>
      <c r="C177" s="1" t="s">
        <v>48</v>
      </c>
      <c r="D177" s="1" t="s">
        <v>3</v>
      </c>
      <c r="E177">
        <v>1.8749062631943936</v>
      </c>
      <c r="F177" s="1">
        <v>5</v>
      </c>
      <c r="G177" s="1">
        <v>35.377407073974609</v>
      </c>
      <c r="H177" s="1">
        <v>44.004257202148438</v>
      </c>
      <c r="I177" s="1">
        <v>17.775114059448242</v>
      </c>
      <c r="J177">
        <v>30</v>
      </c>
      <c r="K177">
        <v>16.899999999999999</v>
      </c>
      <c r="L177">
        <v>2</v>
      </c>
    </row>
    <row r="178" spans="1:12">
      <c r="A178" s="1" t="s">
        <v>76</v>
      </c>
      <c r="B178" s="2">
        <v>40738</v>
      </c>
      <c r="C178" s="1" t="s">
        <v>51</v>
      </c>
      <c r="D178" s="1" t="s">
        <v>31</v>
      </c>
      <c r="E178">
        <v>4.531636829061676</v>
      </c>
      <c r="F178" s="1">
        <v>4</v>
      </c>
      <c r="G178" s="1">
        <v>35.613521575927734</v>
      </c>
      <c r="H178" s="1">
        <v>52.414012908935547</v>
      </c>
      <c r="I178" s="1">
        <v>50.570766448974609</v>
      </c>
      <c r="J178">
        <v>31.9</v>
      </c>
      <c r="K178">
        <v>13.8</v>
      </c>
      <c r="L178">
        <v>2.68</v>
      </c>
    </row>
    <row r="179" spans="1:12">
      <c r="A179" s="1" t="s">
        <v>77</v>
      </c>
      <c r="B179" s="2">
        <v>40738</v>
      </c>
      <c r="C179" s="1" t="s">
        <v>51</v>
      </c>
      <c r="D179" s="1" t="s">
        <v>31</v>
      </c>
      <c r="E179">
        <v>10.537798529365482</v>
      </c>
      <c r="F179" s="1">
        <v>4</v>
      </c>
      <c r="G179" s="1">
        <v>35.909439086914062</v>
      </c>
      <c r="H179" s="1">
        <v>48.804218292236328</v>
      </c>
      <c r="I179" s="1">
        <v>1645.55615234375</v>
      </c>
      <c r="J179">
        <v>31.9</v>
      </c>
      <c r="K179">
        <v>13.8</v>
      </c>
      <c r="L179">
        <v>2.68</v>
      </c>
    </row>
    <row r="180" spans="1:12">
      <c r="A180" s="1" t="s">
        <v>50</v>
      </c>
      <c r="B180" s="2">
        <v>40738</v>
      </c>
      <c r="C180" s="1" t="s">
        <v>51</v>
      </c>
      <c r="D180" s="1" t="s">
        <v>52</v>
      </c>
      <c r="E180">
        <v>14.524538148931727</v>
      </c>
      <c r="F180" s="1">
        <v>1.5</v>
      </c>
      <c r="G180" s="1">
        <v>36.469219207763672</v>
      </c>
      <c r="H180" s="1">
        <v>46.455020904541016</v>
      </c>
      <c r="I180" s="1">
        <v>1145.903076171875</v>
      </c>
      <c r="J180">
        <v>31.9</v>
      </c>
      <c r="K180">
        <v>13.8</v>
      </c>
      <c r="L180">
        <v>2.68</v>
      </c>
    </row>
    <row r="181" spans="1:12">
      <c r="A181" s="1" t="s">
        <v>53</v>
      </c>
      <c r="B181" s="2">
        <v>40738</v>
      </c>
      <c r="C181" s="1" t="s">
        <v>51</v>
      </c>
      <c r="D181" s="1" t="s">
        <v>52</v>
      </c>
      <c r="E181">
        <v>2.4339018931891228</v>
      </c>
      <c r="F181" s="1">
        <v>2</v>
      </c>
      <c r="G181" s="1">
        <v>36.505786895751953</v>
      </c>
      <c r="H181" s="1">
        <v>46.450325012207031</v>
      </c>
      <c r="I181" s="1">
        <v>70.126853942871094</v>
      </c>
      <c r="J181">
        <v>31.9</v>
      </c>
      <c r="K181">
        <v>13.8</v>
      </c>
      <c r="L181">
        <v>2.68</v>
      </c>
    </row>
    <row r="182" spans="1:12">
      <c r="A182" s="1" t="s">
        <v>78</v>
      </c>
      <c r="B182" s="2">
        <v>40738</v>
      </c>
      <c r="C182" s="1" t="s">
        <v>51</v>
      </c>
      <c r="D182" s="1" t="s">
        <v>31</v>
      </c>
      <c r="E182">
        <v>10.265665768817701</v>
      </c>
      <c r="F182" s="1">
        <v>5.5</v>
      </c>
      <c r="G182" s="1">
        <v>36.630462646484375</v>
      </c>
      <c r="H182" s="1">
        <v>46.344635009765625</v>
      </c>
      <c r="I182" s="1">
        <v>1850.4830322265625</v>
      </c>
      <c r="J182">
        <v>31.9</v>
      </c>
      <c r="K182">
        <v>13.8</v>
      </c>
      <c r="L182">
        <v>2.68</v>
      </c>
    </row>
    <row r="183" spans="1:12">
      <c r="A183" s="1" t="s">
        <v>79</v>
      </c>
      <c r="B183" s="2">
        <v>40738</v>
      </c>
      <c r="C183" s="1" t="s">
        <v>51</v>
      </c>
      <c r="D183" s="1" t="s">
        <v>31</v>
      </c>
      <c r="E183">
        <v>1.6415057795860046</v>
      </c>
      <c r="F183" s="1">
        <v>5</v>
      </c>
      <c r="G183" s="1">
        <v>36.788585662841797</v>
      </c>
      <c r="H183" s="1">
        <v>46.330116271972656</v>
      </c>
      <c r="I183" s="1">
        <v>103.16331481933594</v>
      </c>
      <c r="J183">
        <v>31.9</v>
      </c>
      <c r="K183">
        <v>13.8</v>
      </c>
      <c r="L183">
        <v>2.68</v>
      </c>
    </row>
    <row r="184" spans="1:12">
      <c r="A184" s="1" t="s">
        <v>54</v>
      </c>
      <c r="B184" s="2">
        <v>40738</v>
      </c>
      <c r="C184" s="1" t="s">
        <v>51</v>
      </c>
      <c r="D184" s="1" t="s">
        <v>52</v>
      </c>
      <c r="E184">
        <v>9.6555036554802243</v>
      </c>
      <c r="F184" s="1">
        <v>2</v>
      </c>
      <c r="G184" s="1">
        <v>37.709457397460938</v>
      </c>
      <c r="H184" s="1">
        <v>44.7718505859375</v>
      </c>
      <c r="I184" s="1">
        <v>1898.4552001953125</v>
      </c>
      <c r="J184">
        <v>33</v>
      </c>
      <c r="K184">
        <v>12.6</v>
      </c>
      <c r="L184">
        <v>3.22</v>
      </c>
    </row>
    <row r="185" spans="1:12">
      <c r="A185" s="1" t="s">
        <v>55</v>
      </c>
      <c r="B185" s="2">
        <v>40738</v>
      </c>
      <c r="C185" s="1" t="s">
        <v>51</v>
      </c>
      <c r="D185" s="1" t="s">
        <v>52</v>
      </c>
      <c r="E185">
        <v>1.1827476280974869</v>
      </c>
      <c r="F185" s="1">
        <v>2</v>
      </c>
      <c r="G185" s="1">
        <v>37.931190490722656</v>
      </c>
      <c r="H185" s="1">
        <v>45.129341125488281</v>
      </c>
      <c r="I185" s="1">
        <v>27.994091033935547</v>
      </c>
      <c r="J185">
        <v>33</v>
      </c>
      <c r="K185">
        <v>12.6</v>
      </c>
      <c r="L185">
        <v>3.22</v>
      </c>
    </row>
    <row r="186" spans="1:12">
      <c r="A186" s="1" t="s">
        <v>80</v>
      </c>
      <c r="B186" s="2">
        <v>40738</v>
      </c>
      <c r="C186" s="1" t="s">
        <v>51</v>
      </c>
      <c r="D186" s="1" t="s">
        <v>31</v>
      </c>
      <c r="E186">
        <v>10.707957079452502</v>
      </c>
      <c r="F186" s="1">
        <v>4</v>
      </c>
      <c r="G186" s="1">
        <v>38.071090698242188</v>
      </c>
      <c r="H186" s="1">
        <v>45.6295166015625</v>
      </c>
      <c r="I186" s="1">
        <v>140.45596313476562</v>
      </c>
      <c r="J186">
        <v>33</v>
      </c>
      <c r="K186">
        <v>12.6</v>
      </c>
      <c r="L186">
        <v>3.22</v>
      </c>
    </row>
    <row r="187" spans="1:12">
      <c r="A187" s="1" t="s">
        <v>81</v>
      </c>
      <c r="B187" s="2">
        <v>40738</v>
      </c>
      <c r="C187" s="1" t="s">
        <v>51</v>
      </c>
      <c r="D187" s="1" t="s">
        <v>31</v>
      </c>
      <c r="E187">
        <v>1.4672949987560908</v>
      </c>
      <c r="F187" s="1">
        <v>3.5</v>
      </c>
      <c r="G187" s="1">
        <v>38.028636932373047</v>
      </c>
      <c r="H187" s="1">
        <v>47.1339111328125</v>
      </c>
      <c r="I187" s="1">
        <v>1555.5052490234375</v>
      </c>
      <c r="J187">
        <v>33</v>
      </c>
      <c r="K187">
        <v>12.6</v>
      </c>
      <c r="L187">
        <v>3.22</v>
      </c>
    </row>
    <row r="188" spans="1:12">
      <c r="A188" s="1" t="s">
        <v>82</v>
      </c>
      <c r="B188" s="2">
        <v>40738</v>
      </c>
      <c r="C188" s="1" t="s">
        <v>51</v>
      </c>
      <c r="D188" s="1" t="s">
        <v>31</v>
      </c>
      <c r="E188">
        <v>11.226596804131647</v>
      </c>
      <c r="F188" s="1">
        <v>2.5</v>
      </c>
      <c r="G188" s="1">
        <v>38.511974334716797</v>
      </c>
      <c r="H188" s="1">
        <v>51.150180816650391</v>
      </c>
      <c r="I188" s="1">
        <v>1937.7470703125</v>
      </c>
      <c r="J188">
        <v>33.700000000000003</v>
      </c>
      <c r="K188">
        <v>12.1</v>
      </c>
      <c r="L188">
        <v>3.55</v>
      </c>
    </row>
    <row r="189" spans="1:12">
      <c r="A189" s="1" t="s">
        <v>83</v>
      </c>
      <c r="B189" s="2">
        <v>40738</v>
      </c>
      <c r="C189" s="1" t="s">
        <v>51</v>
      </c>
      <c r="D189" s="1" t="s">
        <v>31</v>
      </c>
      <c r="E189">
        <v>0.8096334423846302</v>
      </c>
      <c r="F189" s="1">
        <v>2.5</v>
      </c>
      <c r="G189" s="1">
        <v>38.627471923828125</v>
      </c>
      <c r="H189" s="1">
        <v>51.110401153564453</v>
      </c>
      <c r="I189" s="1">
        <v>321.37924194335938</v>
      </c>
      <c r="J189">
        <v>33.700000000000003</v>
      </c>
      <c r="K189">
        <v>12.1</v>
      </c>
      <c r="L189">
        <v>3.55</v>
      </c>
    </row>
    <row r="190" spans="1:12">
      <c r="A190" s="1" t="s">
        <v>56</v>
      </c>
      <c r="B190" s="2">
        <v>40738</v>
      </c>
      <c r="C190" s="1" t="s">
        <v>51</v>
      </c>
      <c r="D190" s="1" t="s">
        <v>52</v>
      </c>
      <c r="E190">
        <v>16.671592389299008</v>
      </c>
      <c r="F190" s="1">
        <v>1.5</v>
      </c>
      <c r="G190" s="1">
        <v>38.935825347900391</v>
      </c>
      <c r="H190" s="1">
        <v>50.417415618896484</v>
      </c>
      <c r="I190" s="1">
        <v>1823.1109619140625</v>
      </c>
      <c r="J190">
        <v>33.700000000000003</v>
      </c>
      <c r="K190">
        <v>12.1</v>
      </c>
      <c r="L190">
        <v>3.55</v>
      </c>
    </row>
    <row r="191" spans="1:12">
      <c r="A191" s="1" t="s">
        <v>57</v>
      </c>
      <c r="B191" s="2">
        <v>40738</v>
      </c>
      <c r="C191" s="1" t="s">
        <v>51</v>
      </c>
      <c r="D191" s="1" t="s">
        <v>52</v>
      </c>
      <c r="E191">
        <v>0.96125778654801441</v>
      </c>
      <c r="F191" s="1">
        <v>1.5</v>
      </c>
      <c r="G191" s="1">
        <v>39.041332244873047</v>
      </c>
      <c r="H191" s="1">
        <v>50.136844635009766</v>
      </c>
      <c r="I191" s="1">
        <v>131.75845336914062</v>
      </c>
      <c r="J191">
        <v>33.700000000000003</v>
      </c>
      <c r="K191">
        <v>12.1</v>
      </c>
      <c r="L191">
        <v>3.55</v>
      </c>
    </row>
    <row r="192" spans="1:12">
      <c r="A192" s="1" t="s">
        <v>58</v>
      </c>
      <c r="B192" s="2">
        <v>40738</v>
      </c>
      <c r="C192" s="1" t="s">
        <v>51</v>
      </c>
      <c r="D192" s="1" t="s">
        <v>59</v>
      </c>
      <c r="E192">
        <v>13.958707366533007</v>
      </c>
      <c r="F192" s="1">
        <v>2</v>
      </c>
      <c r="G192" s="1">
        <v>42.301761627197266</v>
      </c>
      <c r="H192" s="1">
        <v>40.741573333740234</v>
      </c>
      <c r="I192" s="1">
        <v>1789.221435546875</v>
      </c>
      <c r="J192">
        <v>33.700000000000003</v>
      </c>
      <c r="K192">
        <v>12.1</v>
      </c>
      <c r="L192">
        <v>3.55</v>
      </c>
    </row>
    <row r="193" spans="1:12">
      <c r="A193" s="1" t="s">
        <v>60</v>
      </c>
      <c r="B193" s="2">
        <v>40738</v>
      </c>
      <c r="C193" s="1" t="s">
        <v>51</v>
      </c>
      <c r="D193" s="1" t="s">
        <v>59</v>
      </c>
      <c r="E193">
        <v>8.359212183845969</v>
      </c>
      <c r="F193" s="1">
        <v>2</v>
      </c>
      <c r="G193" s="1">
        <v>42.103378295898438</v>
      </c>
      <c r="H193" s="1">
        <v>40.996650695800781</v>
      </c>
      <c r="I193" s="1">
        <v>674.311767578125</v>
      </c>
      <c r="J193">
        <v>33.700000000000003</v>
      </c>
      <c r="K193">
        <v>12.1</v>
      </c>
      <c r="L193">
        <v>3.55</v>
      </c>
    </row>
    <row r="194" spans="1:12">
      <c r="A194" s="1" t="s">
        <v>84</v>
      </c>
      <c r="B194" s="2">
        <v>40738</v>
      </c>
      <c r="C194" s="1" t="s">
        <v>51</v>
      </c>
      <c r="D194" s="1" t="s">
        <v>31</v>
      </c>
      <c r="E194">
        <v>11.573333188350249</v>
      </c>
      <c r="F194" s="1">
        <v>4.5</v>
      </c>
      <c r="G194" s="1">
        <v>42.038333892822266</v>
      </c>
      <c r="H194" s="1">
        <v>41.050067901611328</v>
      </c>
      <c r="I194" s="1">
        <v>1933.2445068359375</v>
      </c>
      <c r="J194">
        <v>33.700000000000003</v>
      </c>
      <c r="K194">
        <v>12.1</v>
      </c>
      <c r="L194">
        <v>3.55</v>
      </c>
    </row>
    <row r="195" spans="1:12">
      <c r="A195" s="1" t="s">
        <v>85</v>
      </c>
      <c r="B195" s="2">
        <v>40738</v>
      </c>
      <c r="C195" s="1" t="s">
        <v>51</v>
      </c>
      <c r="D195" s="1" t="s">
        <v>31</v>
      </c>
      <c r="E195">
        <v>2.8624576152559356</v>
      </c>
      <c r="F195" s="1">
        <v>5</v>
      </c>
      <c r="G195" s="1">
        <v>41.452987670898438</v>
      </c>
      <c r="H195" s="1">
        <v>42.02386474609375</v>
      </c>
      <c r="I195" s="1">
        <v>290.74993896484375</v>
      </c>
      <c r="J195">
        <v>34.5</v>
      </c>
      <c r="K195">
        <v>11.3</v>
      </c>
      <c r="L195">
        <v>3.68</v>
      </c>
    </row>
    <row r="196" spans="1:12">
      <c r="A196" s="1" t="s">
        <v>159</v>
      </c>
      <c r="B196" s="2">
        <v>40745</v>
      </c>
      <c r="C196" s="1" t="s">
        <v>147</v>
      </c>
      <c r="D196" s="1" t="s">
        <v>31</v>
      </c>
      <c r="E196">
        <v>5.8188527896256721</v>
      </c>
      <c r="F196" s="1">
        <v>5</v>
      </c>
      <c r="G196" s="1">
        <v>32.497814178466797</v>
      </c>
      <c r="H196" s="1">
        <v>49.956169128417969</v>
      </c>
      <c r="I196" s="1">
        <v>620.6683349609375</v>
      </c>
      <c r="J196">
        <v>28.6</v>
      </c>
      <c r="K196">
        <v>52.7</v>
      </c>
      <c r="L196">
        <v>0.36</v>
      </c>
    </row>
    <row r="197" spans="1:12">
      <c r="A197" s="1" t="s">
        <v>160</v>
      </c>
      <c r="B197" s="2">
        <v>40745</v>
      </c>
      <c r="C197" s="1" t="s">
        <v>147</v>
      </c>
      <c r="D197" s="1" t="s">
        <v>31</v>
      </c>
      <c r="E197">
        <v>1.0711246541567401</v>
      </c>
      <c r="F197" s="1">
        <v>4.5</v>
      </c>
      <c r="G197" s="1">
        <v>32.863094329833984</v>
      </c>
      <c r="H197" s="1">
        <v>49.933113098144531</v>
      </c>
      <c r="I197" s="1">
        <v>29.362272262573242</v>
      </c>
      <c r="J197">
        <v>28.6</v>
      </c>
      <c r="K197">
        <v>52.7</v>
      </c>
      <c r="L197">
        <v>0.36</v>
      </c>
    </row>
    <row r="198" spans="1:12">
      <c r="A198" s="1" t="s">
        <v>146</v>
      </c>
      <c r="B198" s="2">
        <v>40745</v>
      </c>
      <c r="C198" s="1" t="s">
        <v>147</v>
      </c>
      <c r="D198" s="1" t="s">
        <v>3</v>
      </c>
      <c r="E198">
        <v>11.786298053901906</v>
      </c>
      <c r="F198" s="1">
        <v>1.5</v>
      </c>
      <c r="G198" s="1">
        <v>33.415977478027344</v>
      </c>
      <c r="H198" s="1">
        <v>49.452461242675781</v>
      </c>
      <c r="I198" s="1">
        <v>546.2789306640625</v>
      </c>
      <c r="J198">
        <v>28.6</v>
      </c>
      <c r="K198">
        <v>52.7</v>
      </c>
      <c r="L198">
        <v>0.36</v>
      </c>
    </row>
    <row r="199" spans="1:12">
      <c r="A199" s="1" t="s">
        <v>148</v>
      </c>
      <c r="B199" s="2">
        <v>40745</v>
      </c>
      <c r="C199" s="1" t="s">
        <v>147</v>
      </c>
      <c r="D199" s="1" t="s">
        <v>3</v>
      </c>
      <c r="E199">
        <v>0.68112848898551526</v>
      </c>
      <c r="F199" s="1">
        <v>3</v>
      </c>
      <c r="G199" s="1">
        <v>33.638145446777344</v>
      </c>
      <c r="H199" s="1">
        <v>49.327968597412109</v>
      </c>
      <c r="I199" s="1">
        <v>17.526763916015625</v>
      </c>
      <c r="J199">
        <v>28.6</v>
      </c>
      <c r="K199">
        <v>52.7</v>
      </c>
      <c r="L199">
        <v>0.36</v>
      </c>
    </row>
    <row r="200" spans="1:12">
      <c r="A200" s="1" t="s">
        <v>151</v>
      </c>
      <c r="B200" s="2">
        <v>40745</v>
      </c>
      <c r="C200" s="1" t="s">
        <v>147</v>
      </c>
      <c r="D200" s="1" t="s">
        <v>19</v>
      </c>
      <c r="E200">
        <v>10.917983607692388</v>
      </c>
      <c r="F200" s="1">
        <v>1.5</v>
      </c>
      <c r="G200" s="1">
        <v>34.177291870117188</v>
      </c>
      <c r="H200" s="1">
        <v>48.570568084716797</v>
      </c>
      <c r="I200" s="1">
        <v>167.93284606933594</v>
      </c>
      <c r="J200">
        <v>28.6</v>
      </c>
      <c r="K200">
        <v>52.7</v>
      </c>
      <c r="L200">
        <v>0.36</v>
      </c>
    </row>
    <row r="201" spans="1:12">
      <c r="A201" s="1" t="s">
        <v>152</v>
      </c>
      <c r="B201" s="2">
        <v>40745</v>
      </c>
      <c r="C201" s="1" t="s">
        <v>147</v>
      </c>
      <c r="D201" s="1" t="s">
        <v>19</v>
      </c>
      <c r="E201">
        <v>4.6768017273726432</v>
      </c>
      <c r="F201" s="1">
        <v>4.5</v>
      </c>
      <c r="G201" s="1">
        <v>34.353378295898438</v>
      </c>
      <c r="H201" s="1">
        <v>48.647811889648438</v>
      </c>
      <c r="I201" s="1">
        <v>52.234153747558594</v>
      </c>
      <c r="J201">
        <v>28.6</v>
      </c>
      <c r="K201">
        <v>52.7</v>
      </c>
      <c r="L201">
        <v>0.36</v>
      </c>
    </row>
    <row r="202" spans="1:12">
      <c r="A202" s="1" t="s">
        <v>161</v>
      </c>
      <c r="B202" s="2">
        <v>40745</v>
      </c>
      <c r="C202" s="1" t="s">
        <v>147</v>
      </c>
      <c r="D202" s="1" t="s">
        <v>31</v>
      </c>
      <c r="E202">
        <v>8.8795280817394051</v>
      </c>
      <c r="F202" s="1">
        <v>5</v>
      </c>
      <c r="G202" s="1">
        <v>35.200447082519531</v>
      </c>
      <c r="H202" s="1">
        <v>48.070201873779297</v>
      </c>
      <c r="I202" s="1">
        <v>1209.5791015625</v>
      </c>
      <c r="J202">
        <v>28.6</v>
      </c>
      <c r="K202">
        <v>52.7</v>
      </c>
      <c r="L202">
        <v>0.36</v>
      </c>
    </row>
    <row r="203" spans="1:12">
      <c r="A203" s="1" t="s">
        <v>162</v>
      </c>
      <c r="B203" s="2">
        <v>40745</v>
      </c>
      <c r="C203" s="1" t="s">
        <v>147</v>
      </c>
      <c r="D203" s="1" t="s">
        <v>31</v>
      </c>
      <c r="E203">
        <v>3.4505862926007564</v>
      </c>
      <c r="F203" s="1">
        <v>3</v>
      </c>
      <c r="G203" s="1">
        <v>34.858776092529297</v>
      </c>
      <c r="H203" s="1">
        <v>49.428024291992188</v>
      </c>
      <c r="I203" s="1">
        <v>10.352804183959961</v>
      </c>
      <c r="J203">
        <v>28.6</v>
      </c>
      <c r="K203">
        <v>52.7</v>
      </c>
      <c r="L203">
        <v>0.36</v>
      </c>
    </row>
    <row r="204" spans="1:12">
      <c r="A204" s="1" t="s">
        <v>163</v>
      </c>
      <c r="B204" s="2">
        <v>40745</v>
      </c>
      <c r="C204" s="1" t="s">
        <v>147</v>
      </c>
      <c r="D204" s="1" t="s">
        <v>31</v>
      </c>
      <c r="E204">
        <v>9.1357530709223767</v>
      </c>
      <c r="F204" s="1">
        <v>4</v>
      </c>
      <c r="G204" s="1">
        <v>35.642364501953125</v>
      </c>
      <c r="H204" s="1">
        <v>48.005802154541016</v>
      </c>
      <c r="I204" s="1">
        <v>1051.789794921875</v>
      </c>
      <c r="J204">
        <v>28.6</v>
      </c>
      <c r="K204">
        <v>52.7</v>
      </c>
      <c r="L204">
        <v>0.36</v>
      </c>
    </row>
    <row r="205" spans="1:12">
      <c r="A205" s="1" t="s">
        <v>164</v>
      </c>
      <c r="B205" s="2">
        <v>40745</v>
      </c>
      <c r="C205" s="1" t="s">
        <v>147</v>
      </c>
      <c r="D205" s="1" t="s">
        <v>31</v>
      </c>
      <c r="E205">
        <v>0.5118575989093781</v>
      </c>
      <c r="F205" s="1">
        <v>4</v>
      </c>
      <c r="G205" s="1">
        <v>35.394168853759766</v>
      </c>
      <c r="H205" s="1">
        <v>47.942584991455078</v>
      </c>
      <c r="I205" s="1">
        <v>14.918296813964844</v>
      </c>
      <c r="J205">
        <v>28.6</v>
      </c>
      <c r="K205">
        <v>52.7</v>
      </c>
      <c r="L205">
        <v>0.36</v>
      </c>
    </row>
    <row r="206" spans="1:12">
      <c r="A206" s="1" t="s">
        <v>153</v>
      </c>
      <c r="B206" s="2">
        <v>40745</v>
      </c>
      <c r="C206" s="1" t="s">
        <v>147</v>
      </c>
      <c r="D206" s="1" t="s">
        <v>19</v>
      </c>
      <c r="E206">
        <v>14.183068592607347</v>
      </c>
      <c r="F206" s="1">
        <v>1.5</v>
      </c>
      <c r="G206" s="1">
        <v>35.427581787109375</v>
      </c>
      <c r="H206" s="1">
        <v>47.330707550048828</v>
      </c>
      <c r="I206" s="1">
        <v>1119.559326171875</v>
      </c>
      <c r="J206">
        <v>28.6</v>
      </c>
      <c r="K206">
        <v>52.7</v>
      </c>
      <c r="L206">
        <v>0.36</v>
      </c>
    </row>
    <row r="207" spans="1:12">
      <c r="A207" s="1" t="s">
        <v>154</v>
      </c>
      <c r="B207" s="2">
        <v>40745</v>
      </c>
      <c r="C207" s="1" t="s">
        <v>147</v>
      </c>
      <c r="D207" s="1" t="s">
        <v>19</v>
      </c>
      <c r="E207">
        <v>0.93308872752496808</v>
      </c>
      <c r="F207" s="1">
        <v>4.5</v>
      </c>
      <c r="G207" s="1">
        <v>35.324897766113281</v>
      </c>
      <c r="H207" s="1">
        <v>47.119434356689453</v>
      </c>
      <c r="I207" s="1">
        <v>11.080944061279297</v>
      </c>
      <c r="J207">
        <v>28.6</v>
      </c>
      <c r="K207">
        <v>52.7</v>
      </c>
      <c r="L207">
        <v>0.36</v>
      </c>
    </row>
    <row r="208" spans="1:12">
      <c r="A208" s="1" t="s">
        <v>165</v>
      </c>
      <c r="B208" s="2">
        <v>40745</v>
      </c>
      <c r="C208" s="1" t="s">
        <v>147</v>
      </c>
      <c r="D208" s="1" t="s">
        <v>31</v>
      </c>
      <c r="E208">
        <v>7.3134527396275342</v>
      </c>
      <c r="F208" s="1">
        <v>5.5</v>
      </c>
      <c r="G208" s="1">
        <v>35.504669189453125</v>
      </c>
      <c r="H208" s="1">
        <v>45.641464233398438</v>
      </c>
      <c r="I208" s="1">
        <v>1330.2891845703125</v>
      </c>
      <c r="J208">
        <v>31.3</v>
      </c>
      <c r="K208">
        <v>46.5</v>
      </c>
      <c r="L208">
        <v>1.06</v>
      </c>
    </row>
    <row r="209" spans="1:12">
      <c r="A209" s="1" t="s">
        <v>166</v>
      </c>
      <c r="B209" s="2">
        <v>40745</v>
      </c>
      <c r="C209" s="1" t="s">
        <v>147</v>
      </c>
      <c r="D209" s="1" t="s">
        <v>31</v>
      </c>
      <c r="E209">
        <v>4.4318358293453031</v>
      </c>
      <c r="F209" s="1">
        <v>4</v>
      </c>
      <c r="G209" s="1">
        <v>35.955738067626953</v>
      </c>
      <c r="H209" s="1">
        <v>44.644298553466797</v>
      </c>
      <c r="I209" s="1">
        <v>38.172550201416016</v>
      </c>
      <c r="J209">
        <v>31.3</v>
      </c>
      <c r="K209">
        <v>46.5</v>
      </c>
      <c r="L209">
        <v>1.06</v>
      </c>
    </row>
    <row r="210" spans="1:12">
      <c r="A210" s="1" t="s">
        <v>149</v>
      </c>
      <c r="B210" s="2">
        <v>40745</v>
      </c>
      <c r="C210" s="1" t="s">
        <v>147</v>
      </c>
      <c r="D210" s="1" t="s">
        <v>52</v>
      </c>
      <c r="E210">
        <v>8.5838875439022093</v>
      </c>
      <c r="F210" s="1">
        <v>3</v>
      </c>
      <c r="G210" s="1">
        <v>36.455326080322266</v>
      </c>
      <c r="H210" s="1">
        <v>43.633907318115234</v>
      </c>
      <c r="I210" s="1">
        <v>1343.2532958984375</v>
      </c>
      <c r="J210">
        <v>31.3</v>
      </c>
      <c r="K210">
        <v>46.5</v>
      </c>
      <c r="L210">
        <v>1.06</v>
      </c>
    </row>
    <row r="211" spans="1:12">
      <c r="A211" s="1" t="s">
        <v>150</v>
      </c>
      <c r="B211" s="2">
        <v>40745</v>
      </c>
      <c r="C211" s="1" t="s">
        <v>147</v>
      </c>
      <c r="D211" s="1" t="s">
        <v>52</v>
      </c>
      <c r="E211">
        <v>7.5919389095769141</v>
      </c>
      <c r="F211" s="1">
        <v>2</v>
      </c>
      <c r="G211" s="1">
        <v>36.805469512939453</v>
      </c>
      <c r="H211" s="1">
        <v>42.954879760742188</v>
      </c>
      <c r="I211" s="1">
        <v>43.360561370849609</v>
      </c>
      <c r="J211">
        <v>31.3</v>
      </c>
      <c r="K211">
        <v>46.5</v>
      </c>
      <c r="L211">
        <v>1.06</v>
      </c>
    </row>
    <row r="212" spans="1:12">
      <c r="A212" s="1" t="s">
        <v>155</v>
      </c>
      <c r="B212" s="2">
        <v>40745</v>
      </c>
      <c r="C212" s="1" t="s">
        <v>147</v>
      </c>
      <c r="D212" s="1" t="s">
        <v>19</v>
      </c>
      <c r="E212">
        <v>17.219823666269846</v>
      </c>
      <c r="F212" s="1">
        <v>2</v>
      </c>
      <c r="G212" s="1">
        <v>38.097240447998047</v>
      </c>
      <c r="H212" s="1">
        <v>40.634601593017578</v>
      </c>
      <c r="I212" s="1">
        <v>1310.1256103515625</v>
      </c>
      <c r="J212">
        <v>31.3</v>
      </c>
      <c r="K212">
        <v>46.5</v>
      </c>
      <c r="L212">
        <v>1.06</v>
      </c>
    </row>
    <row r="213" spans="1:12">
      <c r="A213" s="1" t="s">
        <v>156</v>
      </c>
      <c r="B213" s="2">
        <v>40745</v>
      </c>
      <c r="C213" s="1" t="s">
        <v>147</v>
      </c>
      <c r="D213" s="1" t="s">
        <v>19</v>
      </c>
      <c r="E213">
        <v>0.12550659985533899</v>
      </c>
      <c r="F213" s="1">
        <v>3</v>
      </c>
      <c r="G213" s="1">
        <v>37.751277923583984</v>
      </c>
      <c r="H213" s="1">
        <v>41.003314971923828</v>
      </c>
      <c r="I213" s="1">
        <v>7.2845468521118164</v>
      </c>
      <c r="J213">
        <v>31.3</v>
      </c>
      <c r="K213">
        <v>46.5</v>
      </c>
      <c r="L213">
        <v>1.06</v>
      </c>
    </row>
    <row r="214" spans="1:12">
      <c r="A214" s="1" t="s">
        <v>157</v>
      </c>
      <c r="B214" s="2">
        <v>40745</v>
      </c>
      <c r="C214" s="1" t="s">
        <v>147</v>
      </c>
      <c r="D214" s="1" t="s">
        <v>26</v>
      </c>
      <c r="E214">
        <v>1.9537451304548077</v>
      </c>
      <c r="F214" s="1">
        <v>3</v>
      </c>
      <c r="G214" s="1">
        <v>37.612922668457031</v>
      </c>
      <c r="H214" s="1">
        <v>41.207675933837891</v>
      </c>
      <c r="I214" s="1">
        <v>1464.7001953125</v>
      </c>
      <c r="J214">
        <v>31.3</v>
      </c>
      <c r="K214">
        <v>46.5</v>
      </c>
      <c r="L214">
        <v>1.06</v>
      </c>
    </row>
    <row r="215" spans="1:12">
      <c r="A215" s="1" t="s">
        <v>158</v>
      </c>
      <c r="B215" s="2">
        <v>40745</v>
      </c>
      <c r="C215" s="1" t="s">
        <v>147</v>
      </c>
      <c r="D215" s="1" t="s">
        <v>26</v>
      </c>
      <c r="E215">
        <v>1.8634206726073992</v>
      </c>
      <c r="F215" s="1">
        <v>4</v>
      </c>
      <c r="G215" s="1">
        <v>36.703521728515625</v>
      </c>
      <c r="H215" s="1">
        <v>43.021778106689453</v>
      </c>
      <c r="I215" s="1">
        <v>30.975757598876953</v>
      </c>
      <c r="J215">
        <v>31.3</v>
      </c>
      <c r="K215">
        <v>46.5</v>
      </c>
      <c r="L215">
        <v>1.06</v>
      </c>
    </row>
  </sheetData>
  <sortState ref="A2:M215">
    <sortCondition ref="B2:B215"/>
    <sortCondition ref="A2:A2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abSelected="1" workbookViewId="0">
      <selection activeCell="D32" sqref="D32"/>
    </sheetView>
  </sheetViews>
  <sheetFormatPr baseColWidth="10" defaultRowHeight="15" x14ac:dyDescent="0"/>
  <sheetData>
    <row r="1" spans="1:12">
      <c r="A1" s="1" t="s">
        <v>232</v>
      </c>
      <c r="B1" s="1" t="s">
        <v>292</v>
      </c>
      <c r="C1" s="1" t="s">
        <v>233</v>
      </c>
      <c r="D1" s="1" t="s">
        <v>236</v>
      </c>
      <c r="E1" s="1" t="s">
        <v>243</v>
      </c>
      <c r="F1" s="1" t="s">
        <v>297</v>
      </c>
      <c r="G1" s="1" t="s">
        <v>250</v>
      </c>
      <c r="H1" s="1" t="s">
        <v>257</v>
      </c>
      <c r="I1" s="1" t="s">
        <v>260</v>
      </c>
      <c r="J1" s="1" t="s">
        <v>293</v>
      </c>
      <c r="K1" s="1" t="s">
        <v>294</v>
      </c>
      <c r="L1" s="1" t="s">
        <v>295</v>
      </c>
    </row>
    <row r="2" spans="1:12">
      <c r="A2" s="1" t="s">
        <v>13</v>
      </c>
      <c r="B2" s="2">
        <v>40724</v>
      </c>
      <c r="C2" s="1" t="s">
        <v>1</v>
      </c>
      <c r="D2" s="1" t="s">
        <v>3</v>
      </c>
      <c r="E2">
        <v>1.5885514529671676</v>
      </c>
      <c r="F2" s="1">
        <v>3</v>
      </c>
      <c r="G2" s="1">
        <v>33.257179260253906</v>
      </c>
      <c r="H2" s="1">
        <v>35.267826080322266</v>
      </c>
      <c r="I2" s="1">
        <v>46.015609741210938</v>
      </c>
      <c r="J2">
        <v>27.8</v>
      </c>
      <c r="K2">
        <v>29.2</v>
      </c>
      <c r="L2">
        <v>1.2</v>
      </c>
    </row>
    <row r="3" spans="1:12">
      <c r="A3" s="1" t="s">
        <v>14</v>
      </c>
      <c r="B3" s="2">
        <v>40724</v>
      </c>
      <c r="C3" s="1" t="s">
        <v>1</v>
      </c>
      <c r="D3" s="1" t="s">
        <v>3</v>
      </c>
      <c r="E3">
        <v>8.8061134595246493</v>
      </c>
      <c r="F3" s="1">
        <v>2.5</v>
      </c>
      <c r="G3" s="1">
        <v>33.386371612548828</v>
      </c>
      <c r="H3" s="1">
        <v>34.9619140625</v>
      </c>
      <c r="I3" s="1">
        <v>1503.23291015625</v>
      </c>
      <c r="J3">
        <v>27.8</v>
      </c>
      <c r="K3">
        <v>29.2</v>
      </c>
      <c r="L3">
        <v>1.2</v>
      </c>
    </row>
    <row r="4" spans="1:12">
      <c r="A4" s="1" t="s">
        <v>0</v>
      </c>
      <c r="B4" s="2">
        <v>40724</v>
      </c>
      <c r="C4" s="1" t="s">
        <v>1</v>
      </c>
      <c r="D4" s="1" t="s">
        <v>3</v>
      </c>
      <c r="E4">
        <v>17.99025684627555</v>
      </c>
      <c r="F4" s="1">
        <v>1.5</v>
      </c>
      <c r="G4" s="1">
        <v>33.641555786132812</v>
      </c>
      <c r="H4" s="1">
        <v>34.529361724853516</v>
      </c>
      <c r="I4" s="1">
        <v>1641.980712890625</v>
      </c>
      <c r="J4">
        <v>30.4</v>
      </c>
      <c r="K4">
        <v>25</v>
      </c>
      <c r="L4">
        <v>1.93</v>
      </c>
    </row>
    <row r="5" spans="1:12">
      <c r="A5" s="1" t="s">
        <v>4</v>
      </c>
      <c r="B5" s="2">
        <v>40724</v>
      </c>
      <c r="C5" s="1" t="s">
        <v>1</v>
      </c>
      <c r="D5" s="1" t="s">
        <v>3</v>
      </c>
      <c r="E5">
        <v>0.79518886349874507</v>
      </c>
      <c r="F5" s="1">
        <v>2</v>
      </c>
      <c r="G5" s="1">
        <v>34.653724670410156</v>
      </c>
      <c r="H5" s="1">
        <v>32.110816955566406</v>
      </c>
      <c r="I5" s="1">
        <v>23.084262847900391</v>
      </c>
      <c r="J5">
        <v>30.4</v>
      </c>
      <c r="K5">
        <v>25</v>
      </c>
      <c r="L5">
        <v>1.93</v>
      </c>
    </row>
    <row r="6" spans="1:12">
      <c r="A6" s="1" t="s">
        <v>6</v>
      </c>
      <c r="B6" s="2">
        <v>40724</v>
      </c>
      <c r="C6" s="1" t="s">
        <v>1</v>
      </c>
      <c r="D6" s="1" t="s">
        <v>3</v>
      </c>
      <c r="E6">
        <v>4.7436150068523428</v>
      </c>
      <c r="F6" s="1">
        <v>2</v>
      </c>
      <c r="G6" s="1">
        <v>34.916942596435547</v>
      </c>
      <c r="H6" s="1">
        <v>30.763044357299805</v>
      </c>
      <c r="I6" s="1">
        <v>46.787094116210938</v>
      </c>
      <c r="J6">
        <v>30.4</v>
      </c>
      <c r="K6">
        <v>25</v>
      </c>
      <c r="L6">
        <v>1.93</v>
      </c>
    </row>
    <row r="7" spans="1:12">
      <c r="A7" s="1" t="s">
        <v>7</v>
      </c>
      <c r="B7" s="2">
        <v>40724</v>
      </c>
      <c r="C7" s="1" t="s">
        <v>1</v>
      </c>
      <c r="D7" s="1" t="s">
        <v>3</v>
      </c>
      <c r="E7">
        <v>23.222785865664822</v>
      </c>
      <c r="F7" s="1">
        <v>1.5</v>
      </c>
      <c r="G7" s="1">
        <v>35.450187683105469</v>
      </c>
      <c r="H7" s="1">
        <v>29.942045211791992</v>
      </c>
      <c r="I7" s="1">
        <v>1802.9071044921875</v>
      </c>
      <c r="J7">
        <v>32.5</v>
      </c>
      <c r="K7">
        <v>21.7</v>
      </c>
      <c r="L7">
        <v>2.6</v>
      </c>
    </row>
    <row r="8" spans="1:12">
      <c r="A8" s="1" t="s">
        <v>8</v>
      </c>
      <c r="B8" s="2">
        <v>40724</v>
      </c>
      <c r="C8" s="1" t="s">
        <v>9</v>
      </c>
      <c r="D8" s="1" t="s">
        <v>3</v>
      </c>
      <c r="E8">
        <v>23.431285041162777</v>
      </c>
      <c r="F8" s="1">
        <v>1.5</v>
      </c>
      <c r="G8" s="1">
        <v>39.024967193603516</v>
      </c>
      <c r="H8" s="1">
        <v>36.011299133300781</v>
      </c>
      <c r="I8" s="1">
        <v>1695.2386474609375</v>
      </c>
      <c r="J8">
        <v>34</v>
      </c>
      <c r="K8">
        <v>19.7</v>
      </c>
      <c r="L8">
        <v>3.12</v>
      </c>
    </row>
    <row r="9" spans="1:12">
      <c r="A9" s="1" t="s">
        <v>10</v>
      </c>
      <c r="B9" s="2">
        <v>40724</v>
      </c>
      <c r="C9" s="1" t="s">
        <v>9</v>
      </c>
      <c r="D9" s="1" t="s">
        <v>3</v>
      </c>
      <c r="E9">
        <v>1.759912225588113</v>
      </c>
      <c r="F9" s="1">
        <v>3</v>
      </c>
      <c r="G9" s="1">
        <v>39.040328979492188</v>
      </c>
      <c r="H9" s="1">
        <v>35.360862731933594</v>
      </c>
      <c r="I9" s="1">
        <v>40.589534759521484</v>
      </c>
      <c r="J9">
        <v>34</v>
      </c>
      <c r="K9">
        <v>19.7</v>
      </c>
      <c r="L9">
        <v>3.12</v>
      </c>
    </row>
    <row r="10" spans="1:12">
      <c r="A10" s="1" t="s">
        <v>11</v>
      </c>
      <c r="B10" s="2">
        <v>40724</v>
      </c>
      <c r="C10" s="1" t="s">
        <v>9</v>
      </c>
      <c r="D10" s="1" t="s">
        <v>3</v>
      </c>
      <c r="E10">
        <v>31.281019987152327</v>
      </c>
      <c r="F10" s="1">
        <v>1</v>
      </c>
      <c r="G10" s="1">
        <v>39.218666076660156</v>
      </c>
      <c r="H10" s="1">
        <v>34.958019256591797</v>
      </c>
      <c r="I10" s="1">
        <v>1869.26416015625</v>
      </c>
      <c r="J10">
        <v>34.6</v>
      </c>
      <c r="K10">
        <v>19.8</v>
      </c>
      <c r="L10">
        <v>3.43</v>
      </c>
    </row>
    <row r="11" spans="1:12">
      <c r="A11" s="1" t="s">
        <v>12</v>
      </c>
      <c r="B11" s="2">
        <v>40724</v>
      </c>
      <c r="C11" s="1" t="s">
        <v>9</v>
      </c>
      <c r="D11" s="1" t="s">
        <v>3</v>
      </c>
      <c r="E11">
        <v>12.950116305599185</v>
      </c>
      <c r="F11" s="1">
        <v>2.5</v>
      </c>
      <c r="G11" s="1">
        <v>39.249645233154297</v>
      </c>
      <c r="H11" s="1">
        <v>35.496364593505859</v>
      </c>
      <c r="I11" s="1">
        <v>38.363388061523438</v>
      </c>
      <c r="J11">
        <v>34.6</v>
      </c>
      <c r="K11">
        <v>19.8</v>
      </c>
      <c r="L11">
        <v>3.43</v>
      </c>
    </row>
    <row r="12" spans="1:12">
      <c r="A12" s="1" t="s">
        <v>100</v>
      </c>
      <c r="B12" s="2">
        <v>40731</v>
      </c>
      <c r="C12" s="1" t="s">
        <v>101</v>
      </c>
      <c r="D12" s="1" t="s">
        <v>3</v>
      </c>
      <c r="E12">
        <v>11.220462354534266</v>
      </c>
      <c r="F12" s="1">
        <v>2</v>
      </c>
      <c r="G12" s="1">
        <v>35.356861114501953</v>
      </c>
      <c r="H12" s="1">
        <v>44.416690826416016</v>
      </c>
      <c r="I12" s="1">
        <v>1356.26953125</v>
      </c>
      <c r="J12">
        <v>29.9</v>
      </c>
      <c r="K12">
        <v>57.4</v>
      </c>
      <c r="L12">
        <v>1.1200000000000001</v>
      </c>
    </row>
    <row r="13" spans="1:12">
      <c r="A13" s="1" t="s">
        <v>102</v>
      </c>
      <c r="B13" s="2">
        <v>40731</v>
      </c>
      <c r="C13" s="1" t="s">
        <v>101</v>
      </c>
      <c r="D13" s="1" t="s">
        <v>3</v>
      </c>
      <c r="E13">
        <v>0.60748596417332978</v>
      </c>
      <c r="F13" s="1">
        <v>4.5</v>
      </c>
      <c r="G13" s="1">
        <v>35.452335357666016</v>
      </c>
      <c r="H13" s="1">
        <v>43.708446502685547</v>
      </c>
      <c r="I13" s="1">
        <v>27.294946670532227</v>
      </c>
      <c r="J13">
        <v>29.9</v>
      </c>
      <c r="K13">
        <v>57.4</v>
      </c>
      <c r="L13">
        <v>1.1200000000000001</v>
      </c>
    </row>
    <row r="14" spans="1:12">
      <c r="A14" s="1" t="s">
        <v>95</v>
      </c>
      <c r="B14" s="2">
        <v>40731</v>
      </c>
      <c r="C14" s="1" t="s">
        <v>96</v>
      </c>
      <c r="D14" s="1" t="s">
        <v>3</v>
      </c>
      <c r="E14">
        <v>22.992586280411665</v>
      </c>
      <c r="F14" s="1">
        <v>1.5</v>
      </c>
      <c r="G14" s="1">
        <v>39.544227600097656</v>
      </c>
      <c r="H14" s="1">
        <v>41.580940246582031</v>
      </c>
      <c r="I14" s="1">
        <v>1747.426025390625</v>
      </c>
      <c r="J14">
        <v>32.700000000000003</v>
      </c>
      <c r="K14">
        <v>50.8</v>
      </c>
      <c r="L14">
        <v>2.54</v>
      </c>
    </row>
    <row r="15" spans="1:12">
      <c r="A15" s="1" t="s">
        <v>97</v>
      </c>
      <c r="B15" s="2">
        <v>40731</v>
      </c>
      <c r="C15" s="1" t="s">
        <v>96</v>
      </c>
      <c r="D15" s="1" t="s">
        <v>3</v>
      </c>
      <c r="E15">
        <v>0.70094317626920466</v>
      </c>
      <c r="F15" s="1">
        <v>2.5</v>
      </c>
      <c r="G15" s="1">
        <v>39.839351654052734</v>
      </c>
      <c r="H15" s="1">
        <v>40.89300537109375</v>
      </c>
      <c r="I15" s="1">
        <v>32.531768798828125</v>
      </c>
      <c r="J15">
        <v>32.700000000000003</v>
      </c>
      <c r="K15">
        <v>50.8</v>
      </c>
      <c r="L15">
        <v>2.54</v>
      </c>
    </row>
    <row r="16" spans="1:12">
      <c r="A16" s="1" t="s">
        <v>98</v>
      </c>
      <c r="B16" s="2">
        <v>40731</v>
      </c>
      <c r="C16" s="1" t="s">
        <v>96</v>
      </c>
      <c r="D16" s="1" t="s">
        <v>3</v>
      </c>
      <c r="E16">
        <v>19.354172823192037</v>
      </c>
      <c r="F16" s="1">
        <v>1.5</v>
      </c>
      <c r="G16" s="1">
        <v>40.205116271972656</v>
      </c>
      <c r="H16" s="1">
        <v>41.345539093017578</v>
      </c>
      <c r="I16" s="1">
        <v>1680.9705810546875</v>
      </c>
      <c r="J16">
        <v>32.700000000000003</v>
      </c>
      <c r="K16">
        <v>50.8</v>
      </c>
      <c r="L16">
        <v>2.54</v>
      </c>
    </row>
    <row r="17" spans="1:13">
      <c r="A17" s="1" t="s">
        <v>99</v>
      </c>
      <c r="B17" s="2">
        <v>40731</v>
      </c>
      <c r="C17" s="1" t="s">
        <v>96</v>
      </c>
      <c r="D17" s="1" t="s">
        <v>3</v>
      </c>
      <c r="E17">
        <v>0.61761420275782153</v>
      </c>
      <c r="F17" s="1">
        <v>2.5</v>
      </c>
      <c r="G17" s="1">
        <v>40.324424743652344</v>
      </c>
      <c r="H17" s="1">
        <v>41.271461486816406</v>
      </c>
      <c r="I17" s="1">
        <v>69.67913818359375</v>
      </c>
      <c r="J17">
        <v>32.700000000000003</v>
      </c>
      <c r="K17">
        <v>50.8</v>
      </c>
      <c r="L17">
        <v>2.54</v>
      </c>
    </row>
    <row r="18" spans="1:13">
      <c r="A18" s="1" t="s">
        <v>206</v>
      </c>
      <c r="B18" s="2">
        <v>40732</v>
      </c>
      <c r="C18" s="1" t="s">
        <v>207</v>
      </c>
      <c r="D18" s="1" t="s">
        <v>3</v>
      </c>
      <c r="E18">
        <v>9.5526667578620756</v>
      </c>
      <c r="F18" s="1">
        <v>2</v>
      </c>
      <c r="G18" s="1">
        <v>34.470043182373047</v>
      </c>
      <c r="H18" s="1">
        <v>50.164894104003906</v>
      </c>
      <c r="I18" s="1">
        <v>1321.6923828125</v>
      </c>
      <c r="J18">
        <v>28.8</v>
      </c>
      <c r="K18">
        <v>55</v>
      </c>
      <c r="L18">
        <v>0.34</v>
      </c>
    </row>
    <row r="19" spans="1:13">
      <c r="A19" s="1" t="s">
        <v>208</v>
      </c>
      <c r="B19" s="2">
        <v>40732</v>
      </c>
      <c r="C19" s="1" t="s">
        <v>207</v>
      </c>
      <c r="D19" s="1" t="s">
        <v>3</v>
      </c>
      <c r="E19">
        <v>0.5724182463071702</v>
      </c>
      <c r="F19" s="1">
        <v>5.5</v>
      </c>
      <c r="G19" s="1">
        <v>34.574569702148438</v>
      </c>
      <c r="H19" s="1">
        <v>49.862903594970703</v>
      </c>
      <c r="I19" s="1">
        <v>20.515584945678711</v>
      </c>
      <c r="J19">
        <v>28.8</v>
      </c>
      <c r="K19">
        <v>55</v>
      </c>
      <c r="L19">
        <v>0.34</v>
      </c>
    </row>
    <row r="20" spans="1:13">
      <c r="A20" s="1" t="s">
        <v>188</v>
      </c>
      <c r="B20" s="2">
        <v>40732</v>
      </c>
      <c r="C20" s="1" t="s">
        <v>189</v>
      </c>
      <c r="D20" s="1" t="s">
        <v>3</v>
      </c>
      <c r="E20">
        <v>11.369481020144756</v>
      </c>
      <c r="F20" s="1">
        <v>2</v>
      </c>
      <c r="G20" s="1">
        <v>40.100048065185547</v>
      </c>
      <c r="H20" s="1">
        <v>50.925880432128906</v>
      </c>
      <c r="I20" s="1">
        <v>165.20550537109375</v>
      </c>
      <c r="J20">
        <v>34.700000000000003</v>
      </c>
      <c r="K20">
        <v>40</v>
      </c>
      <c r="L20">
        <v>2.4300000000000002</v>
      </c>
    </row>
    <row r="21" spans="1:13">
      <c r="A21" s="1" t="s">
        <v>99</v>
      </c>
      <c r="B21" s="2">
        <v>40732</v>
      </c>
      <c r="C21" s="1" t="s">
        <v>189</v>
      </c>
      <c r="D21" s="1" t="s">
        <v>3</v>
      </c>
      <c r="E21">
        <v>0.6071899494170877</v>
      </c>
      <c r="F21" s="1">
        <v>3</v>
      </c>
      <c r="G21" s="1">
        <v>39.845386505126953</v>
      </c>
      <c r="H21" s="1">
        <v>50.621707916259766</v>
      </c>
      <c r="I21" s="1">
        <v>23.002050399780273</v>
      </c>
      <c r="J21">
        <v>34.700000000000003</v>
      </c>
      <c r="K21">
        <v>40</v>
      </c>
      <c r="L21">
        <v>2.4300000000000002</v>
      </c>
    </row>
    <row r="22" spans="1:13">
      <c r="A22" s="1" t="s">
        <v>47</v>
      </c>
      <c r="B22" s="2">
        <v>40738</v>
      </c>
      <c r="C22" s="1" t="s">
        <v>48</v>
      </c>
      <c r="D22" s="1" t="s">
        <v>3</v>
      </c>
      <c r="E22">
        <v>11.776240543191918</v>
      </c>
      <c r="F22" s="1">
        <v>2</v>
      </c>
      <c r="G22" s="1">
        <v>35.011932373046875</v>
      </c>
      <c r="H22" s="1">
        <v>44.593887329101562</v>
      </c>
      <c r="I22" s="1">
        <v>1573.9638671875</v>
      </c>
      <c r="J22">
        <v>30</v>
      </c>
      <c r="K22">
        <v>16.899999999999999</v>
      </c>
      <c r="L22">
        <v>2</v>
      </c>
    </row>
    <row r="23" spans="1:13">
      <c r="A23" s="1" t="s">
        <v>49</v>
      </c>
      <c r="B23" s="2">
        <v>40738</v>
      </c>
      <c r="C23" s="1" t="s">
        <v>48</v>
      </c>
      <c r="D23" s="1" t="s">
        <v>3</v>
      </c>
      <c r="E23">
        <v>1.8749062631943936</v>
      </c>
      <c r="F23" s="1">
        <v>5</v>
      </c>
      <c r="G23" s="1">
        <v>35.377407073974609</v>
      </c>
      <c r="H23" s="1">
        <v>44.004257202148438</v>
      </c>
      <c r="I23" s="1">
        <v>17.775114059448242</v>
      </c>
      <c r="J23">
        <v>30</v>
      </c>
      <c r="K23">
        <v>16.899999999999999</v>
      </c>
      <c r="L23">
        <v>2</v>
      </c>
    </row>
    <row r="24" spans="1:13">
      <c r="A24" s="1" t="s">
        <v>146</v>
      </c>
      <c r="B24" s="2">
        <v>40745</v>
      </c>
      <c r="C24" s="1" t="s">
        <v>147</v>
      </c>
      <c r="D24" s="1" t="s">
        <v>3</v>
      </c>
      <c r="E24">
        <v>11.786298053901906</v>
      </c>
      <c r="F24" s="1">
        <v>1.5</v>
      </c>
      <c r="G24" s="1">
        <v>33.415977478027344</v>
      </c>
      <c r="H24" s="1">
        <v>49.452461242675781</v>
      </c>
      <c r="I24" s="1">
        <v>546.2789306640625</v>
      </c>
      <c r="J24">
        <v>28.6</v>
      </c>
      <c r="K24">
        <v>52.7</v>
      </c>
      <c r="L24">
        <v>0.36</v>
      </c>
    </row>
    <row r="25" spans="1:13">
      <c r="A25" s="1" t="s">
        <v>148</v>
      </c>
      <c r="B25" s="2">
        <v>40745</v>
      </c>
      <c r="C25" s="1" t="s">
        <v>147</v>
      </c>
      <c r="D25" s="1" t="s">
        <v>3</v>
      </c>
      <c r="E25">
        <v>0.68112848898551526</v>
      </c>
      <c r="F25" s="1">
        <v>3</v>
      </c>
      <c r="G25" s="1">
        <v>33.638145446777344</v>
      </c>
      <c r="H25" s="1">
        <v>49.327968597412109</v>
      </c>
      <c r="I25" s="1">
        <v>17.526763916015625</v>
      </c>
      <c r="J25">
        <v>28.6</v>
      </c>
      <c r="K25">
        <v>52.7</v>
      </c>
      <c r="L25">
        <v>0.36</v>
      </c>
    </row>
    <row r="26" spans="1:13">
      <c r="A26" s="1" t="s">
        <v>111</v>
      </c>
      <c r="B26" s="2">
        <v>40731</v>
      </c>
      <c r="C26" s="1" t="s">
        <v>101</v>
      </c>
      <c r="D26" s="1" t="s">
        <v>52</v>
      </c>
      <c r="E26">
        <v>5.6412714557184067</v>
      </c>
      <c r="F26" s="1">
        <v>1.5</v>
      </c>
      <c r="G26" s="1">
        <v>32.880855560302734</v>
      </c>
      <c r="H26" s="1">
        <v>46.474018096923828</v>
      </c>
      <c r="I26" s="1">
        <v>186.29269409179688</v>
      </c>
      <c r="J26">
        <v>27.5</v>
      </c>
      <c r="K26">
        <v>69.099999999999994</v>
      </c>
      <c r="L26">
        <v>0.5</v>
      </c>
    </row>
    <row r="27" spans="1:13">
      <c r="A27" s="1" t="s">
        <v>112</v>
      </c>
      <c r="B27" s="2">
        <v>40731</v>
      </c>
      <c r="C27" s="1" t="s">
        <v>101</v>
      </c>
      <c r="D27" s="1" t="s">
        <v>52</v>
      </c>
      <c r="E27">
        <v>1.5156938179094921</v>
      </c>
      <c r="F27" s="1">
        <v>2</v>
      </c>
      <c r="G27" s="1">
        <v>32.774215698242188</v>
      </c>
      <c r="H27" s="1">
        <v>46.709568023681641</v>
      </c>
      <c r="I27" s="1">
        <v>2.8754575252532959</v>
      </c>
      <c r="J27">
        <v>27.5</v>
      </c>
      <c r="K27">
        <v>69.099999999999994</v>
      </c>
      <c r="L27">
        <v>0.5</v>
      </c>
    </row>
    <row r="28" spans="1:13">
      <c r="A28" s="1" t="s">
        <v>103</v>
      </c>
      <c r="B28" s="2">
        <v>40731</v>
      </c>
      <c r="C28" s="1" t="s">
        <v>96</v>
      </c>
      <c r="D28" s="1" t="s">
        <v>52</v>
      </c>
      <c r="E28">
        <v>18.940683506989508</v>
      </c>
      <c r="F28" s="1">
        <v>2</v>
      </c>
      <c r="G28" s="1">
        <v>35.816871643066406</v>
      </c>
      <c r="H28" s="1">
        <v>44.077129364013672</v>
      </c>
      <c r="I28" s="1">
        <v>1610.8045654296875</v>
      </c>
      <c r="J28">
        <v>31.2</v>
      </c>
      <c r="K28">
        <v>53.7</v>
      </c>
      <c r="L28">
        <v>1.84</v>
      </c>
    </row>
    <row r="29" spans="1:13">
      <c r="A29" s="1" t="s">
        <v>104</v>
      </c>
      <c r="B29" s="2">
        <v>40731</v>
      </c>
      <c r="C29" s="1" t="s">
        <v>96</v>
      </c>
      <c r="D29" s="1" t="s">
        <v>52</v>
      </c>
      <c r="E29">
        <v>1.420254375266859</v>
      </c>
      <c r="F29" s="1">
        <v>1</v>
      </c>
      <c r="G29" s="1">
        <v>36.170944213867188</v>
      </c>
      <c r="H29" s="1">
        <v>43.618183135986328</v>
      </c>
      <c r="I29" s="1">
        <v>7.9191489219665527</v>
      </c>
      <c r="J29">
        <v>31.2</v>
      </c>
      <c r="K29">
        <v>53.7</v>
      </c>
      <c r="L29">
        <v>1.84</v>
      </c>
    </row>
    <row r="30" spans="1:13">
      <c r="A30" s="1" t="s">
        <v>105</v>
      </c>
      <c r="B30" s="2">
        <v>40731</v>
      </c>
      <c r="C30" s="1" t="s">
        <v>96</v>
      </c>
      <c r="D30" s="1" t="s">
        <v>52</v>
      </c>
      <c r="E30">
        <v>19.123345725585448</v>
      </c>
      <c r="F30" s="1">
        <v>1.5</v>
      </c>
      <c r="G30" s="1">
        <v>37.692092895507812</v>
      </c>
      <c r="H30" s="1">
        <v>40.485294342041016</v>
      </c>
      <c r="I30" s="1">
        <v>1655.399169921875</v>
      </c>
      <c r="J30">
        <v>31.2</v>
      </c>
      <c r="K30">
        <v>53.7</v>
      </c>
      <c r="L30">
        <v>1.84</v>
      </c>
    </row>
    <row r="31" spans="1:13">
      <c r="A31" s="1" t="s">
        <v>106</v>
      </c>
      <c r="B31" s="2">
        <v>40731</v>
      </c>
      <c r="C31" s="1" t="s">
        <v>96</v>
      </c>
      <c r="D31" s="1" t="s">
        <v>52</v>
      </c>
      <c r="E31">
        <v>8.0304538442720048</v>
      </c>
      <c r="F31" s="1">
        <v>1.5</v>
      </c>
      <c r="G31" s="1">
        <v>37.822715759277344</v>
      </c>
      <c r="H31" s="1">
        <v>40.246555328369141</v>
      </c>
      <c r="I31" s="1">
        <v>7.0093369483947754</v>
      </c>
      <c r="J31">
        <v>31.2</v>
      </c>
      <c r="K31">
        <v>53.7</v>
      </c>
      <c r="L31">
        <v>1.84</v>
      </c>
    </row>
    <row r="32" spans="1:13">
      <c r="A32" s="1" t="s">
        <v>107</v>
      </c>
      <c r="B32" s="2">
        <v>40731</v>
      </c>
      <c r="C32" s="1" t="s">
        <v>96</v>
      </c>
      <c r="D32" s="1" t="s">
        <v>52</v>
      </c>
      <c r="E32">
        <v>17.927388025031913</v>
      </c>
      <c r="F32" s="1">
        <v>2</v>
      </c>
      <c r="G32" s="1">
        <v>38.765602111816406</v>
      </c>
      <c r="H32" s="1">
        <v>43.434974670410156</v>
      </c>
      <c r="I32" s="1">
        <v>1790.078369140625</v>
      </c>
      <c r="J32">
        <v>32.700000000000003</v>
      </c>
      <c r="K32">
        <v>50.8</v>
      </c>
      <c r="L32">
        <v>2.54</v>
      </c>
      <c r="M32" t="s">
        <v>296</v>
      </c>
    </row>
    <row r="33" spans="1:12">
      <c r="A33" s="1" t="s">
        <v>108</v>
      </c>
      <c r="B33" s="2">
        <v>40731</v>
      </c>
      <c r="C33" s="1" t="s">
        <v>96</v>
      </c>
      <c r="D33" s="1" t="s">
        <v>52</v>
      </c>
      <c r="E33">
        <v>16.793022883772704</v>
      </c>
      <c r="F33" s="1">
        <v>1.5</v>
      </c>
      <c r="G33" s="1">
        <v>38.915843963623047</v>
      </c>
      <c r="H33" s="1">
        <v>43.111099243164062</v>
      </c>
      <c r="I33" s="1">
        <v>20.3023681640625</v>
      </c>
      <c r="J33">
        <v>32.700000000000003</v>
      </c>
      <c r="K33">
        <v>50.8</v>
      </c>
      <c r="L33">
        <v>2.54</v>
      </c>
    </row>
    <row r="34" spans="1:12">
      <c r="A34" s="1" t="s">
        <v>109</v>
      </c>
      <c r="B34" s="2">
        <v>40731</v>
      </c>
      <c r="C34" s="1" t="s">
        <v>96</v>
      </c>
      <c r="D34" s="1" t="s">
        <v>52</v>
      </c>
      <c r="E34">
        <v>4.1447912381274472</v>
      </c>
      <c r="F34" s="1">
        <v>2</v>
      </c>
      <c r="G34" s="1">
        <v>39.714900970458984</v>
      </c>
      <c r="H34" s="1">
        <v>41.907108306884766</v>
      </c>
      <c r="I34" s="1">
        <v>6.9263405799865723</v>
      </c>
      <c r="J34">
        <v>32.700000000000003</v>
      </c>
      <c r="K34">
        <v>50.8</v>
      </c>
      <c r="L34">
        <v>2.54</v>
      </c>
    </row>
    <row r="35" spans="1:12">
      <c r="A35" s="1" t="s">
        <v>110</v>
      </c>
      <c r="B35" s="2">
        <v>40731</v>
      </c>
      <c r="C35" s="1" t="s">
        <v>96</v>
      </c>
      <c r="D35" s="1" t="s">
        <v>52</v>
      </c>
      <c r="E35">
        <v>26.412904448894704</v>
      </c>
      <c r="F35" s="1">
        <v>1.5</v>
      </c>
      <c r="G35" s="1">
        <v>40.410575866699219</v>
      </c>
      <c r="H35" s="1">
        <v>40.310466766357422</v>
      </c>
      <c r="I35" s="1">
        <v>1504.15771484375</v>
      </c>
      <c r="J35">
        <v>32.700000000000003</v>
      </c>
      <c r="K35">
        <v>50.8</v>
      </c>
      <c r="L35">
        <v>2.54</v>
      </c>
    </row>
    <row r="36" spans="1:12">
      <c r="A36" s="1" t="s">
        <v>209</v>
      </c>
      <c r="B36" s="2">
        <v>40732</v>
      </c>
      <c r="C36" s="1" t="s">
        <v>207</v>
      </c>
      <c r="D36" s="1" t="s">
        <v>52</v>
      </c>
      <c r="E36">
        <v>4.7847467378438715</v>
      </c>
      <c r="F36" s="1">
        <v>1.5</v>
      </c>
      <c r="G36" s="1">
        <v>30.789796829223633</v>
      </c>
      <c r="H36" s="1">
        <v>50.646167755126953</v>
      </c>
      <c r="I36" s="1">
        <v>180.86653137207031</v>
      </c>
      <c r="J36">
        <v>27.3</v>
      </c>
      <c r="K36">
        <v>58.7</v>
      </c>
      <c r="L36">
        <v>0.02</v>
      </c>
    </row>
    <row r="37" spans="1:12">
      <c r="A37" s="1" t="s">
        <v>210</v>
      </c>
      <c r="B37" s="2">
        <v>40732</v>
      </c>
      <c r="C37" s="1" t="s">
        <v>207</v>
      </c>
      <c r="D37" s="1" t="s">
        <v>52</v>
      </c>
      <c r="E37">
        <v>1.5865088203643607</v>
      </c>
      <c r="F37" s="1">
        <v>2.5</v>
      </c>
      <c r="G37" s="1">
        <v>30.924936294555664</v>
      </c>
      <c r="H37" s="1">
        <v>50.452640533447266</v>
      </c>
      <c r="I37" s="1">
        <v>3.7171125411987305</v>
      </c>
      <c r="J37">
        <v>27.3</v>
      </c>
      <c r="K37">
        <v>58.7</v>
      </c>
      <c r="L37">
        <v>0.02</v>
      </c>
    </row>
    <row r="38" spans="1:12">
      <c r="A38" s="1" t="s">
        <v>211</v>
      </c>
      <c r="B38" s="2">
        <v>40732</v>
      </c>
      <c r="C38" s="1" t="s">
        <v>207</v>
      </c>
      <c r="D38" s="1" t="s">
        <v>52</v>
      </c>
      <c r="E38">
        <v>11.115580984290082</v>
      </c>
      <c r="F38" s="1">
        <v>2.5</v>
      </c>
      <c r="G38" s="1">
        <v>31.742595672607422</v>
      </c>
      <c r="H38" s="1">
        <v>49.094440460205078</v>
      </c>
      <c r="I38" s="1">
        <v>434.88003540039062</v>
      </c>
      <c r="J38">
        <v>27.3</v>
      </c>
      <c r="K38">
        <v>58.7</v>
      </c>
      <c r="L38">
        <v>0.02</v>
      </c>
    </row>
    <row r="39" spans="1:12">
      <c r="A39" s="1" t="s">
        <v>212</v>
      </c>
      <c r="B39" s="2">
        <v>40732</v>
      </c>
      <c r="C39" s="1" t="s">
        <v>207</v>
      </c>
      <c r="D39" s="1" t="s">
        <v>52</v>
      </c>
      <c r="E39">
        <v>6.9167691787299166</v>
      </c>
      <c r="F39" s="1">
        <v>1.5</v>
      </c>
      <c r="G39" s="1">
        <v>32.090343475341797</v>
      </c>
      <c r="H39" s="1">
        <v>48.589740753173828</v>
      </c>
      <c r="I39" s="1">
        <v>3.0687017440795898</v>
      </c>
      <c r="J39">
        <v>27.3</v>
      </c>
      <c r="K39">
        <v>58.7</v>
      </c>
      <c r="L39">
        <v>0.02</v>
      </c>
    </row>
    <row r="40" spans="1:12">
      <c r="A40" s="1" t="s">
        <v>213</v>
      </c>
      <c r="B40" s="2">
        <v>40732</v>
      </c>
      <c r="C40" s="1" t="s">
        <v>207</v>
      </c>
      <c r="D40" s="1" t="s">
        <v>52</v>
      </c>
      <c r="E40">
        <v>17.300354914606562</v>
      </c>
      <c r="F40" s="1">
        <v>2</v>
      </c>
      <c r="G40" s="1">
        <v>33.862133026123047</v>
      </c>
      <c r="H40" s="1">
        <v>50.171848297119141</v>
      </c>
      <c r="I40" s="1">
        <v>1225.4434814453125</v>
      </c>
      <c r="J40">
        <v>28.8</v>
      </c>
      <c r="K40">
        <v>55</v>
      </c>
      <c r="L40">
        <v>0.34</v>
      </c>
    </row>
    <row r="41" spans="1:12">
      <c r="A41" s="1" t="s">
        <v>214</v>
      </c>
      <c r="B41" s="2">
        <v>40732</v>
      </c>
      <c r="C41" s="1" t="s">
        <v>207</v>
      </c>
      <c r="D41" s="1" t="s">
        <v>52</v>
      </c>
      <c r="E41">
        <v>1.3455565622465329</v>
      </c>
      <c r="F41" s="1">
        <v>2</v>
      </c>
      <c r="G41" s="1">
        <v>34.308895111083984</v>
      </c>
      <c r="H41" s="1">
        <v>49.004417419433594</v>
      </c>
      <c r="I41" s="1">
        <v>41.918621063232422</v>
      </c>
      <c r="J41">
        <v>28.8</v>
      </c>
      <c r="K41">
        <v>55</v>
      </c>
      <c r="L41">
        <v>0.34</v>
      </c>
    </row>
    <row r="42" spans="1:12">
      <c r="A42" s="1" t="s">
        <v>190</v>
      </c>
      <c r="B42" s="2">
        <v>40732</v>
      </c>
      <c r="C42" s="1" t="s">
        <v>189</v>
      </c>
      <c r="D42" s="1" t="s">
        <v>52</v>
      </c>
      <c r="E42">
        <v>17.61253102017686</v>
      </c>
      <c r="F42" s="1">
        <v>2</v>
      </c>
      <c r="G42" s="1">
        <v>37.462371826171875</v>
      </c>
      <c r="H42" s="1">
        <v>54.523490905761719</v>
      </c>
      <c r="I42" s="1">
        <v>1541.20654296875</v>
      </c>
      <c r="J42">
        <v>32.799999999999997</v>
      </c>
      <c r="K42">
        <v>48.5</v>
      </c>
      <c r="L42">
        <v>1.77</v>
      </c>
    </row>
    <row r="43" spans="1:12">
      <c r="A43" s="1" t="s">
        <v>191</v>
      </c>
      <c r="B43" s="2">
        <v>40732</v>
      </c>
      <c r="C43" s="1" t="s">
        <v>189</v>
      </c>
      <c r="D43" s="1" t="s">
        <v>52</v>
      </c>
      <c r="E43">
        <v>3.2334629150608505</v>
      </c>
      <c r="F43" s="1">
        <v>1.5</v>
      </c>
      <c r="G43" s="1">
        <v>37.639041900634766</v>
      </c>
      <c r="H43" s="1">
        <v>53.224437713623047</v>
      </c>
      <c r="I43" s="1">
        <v>23.032281875610352</v>
      </c>
      <c r="J43">
        <v>32.799999999999997</v>
      </c>
      <c r="K43">
        <v>48.5</v>
      </c>
      <c r="L43">
        <v>1.77</v>
      </c>
    </row>
    <row r="44" spans="1:12">
      <c r="A44" s="1" t="s">
        <v>192</v>
      </c>
      <c r="B44" s="2">
        <v>40732</v>
      </c>
      <c r="C44" s="1" t="s">
        <v>189</v>
      </c>
      <c r="D44" s="1" t="s">
        <v>52</v>
      </c>
      <c r="E44">
        <v>10.464490631722825</v>
      </c>
      <c r="F44" s="1">
        <v>2</v>
      </c>
      <c r="G44" s="1">
        <v>40.114089965820312</v>
      </c>
      <c r="H44" s="1">
        <v>53.641685485839844</v>
      </c>
      <c r="I44" s="1">
        <v>886.015380859375</v>
      </c>
      <c r="J44">
        <v>34.700000000000003</v>
      </c>
      <c r="K44">
        <v>40</v>
      </c>
      <c r="L44">
        <v>2.4300000000000002</v>
      </c>
    </row>
    <row r="45" spans="1:12">
      <c r="A45" s="1" t="s">
        <v>193</v>
      </c>
      <c r="B45" s="2">
        <v>40732</v>
      </c>
      <c r="C45" s="1" t="s">
        <v>189</v>
      </c>
      <c r="D45" s="1" t="s">
        <v>52</v>
      </c>
      <c r="E45">
        <v>3.7380725354782447</v>
      </c>
      <c r="F45" s="1">
        <v>2</v>
      </c>
      <c r="G45" s="1">
        <v>39.966876983642578</v>
      </c>
      <c r="H45" s="1">
        <v>53.670810699462891</v>
      </c>
      <c r="I45" s="1">
        <v>57.567276000976562</v>
      </c>
      <c r="J45">
        <v>34.700000000000003</v>
      </c>
      <c r="K45">
        <v>40</v>
      </c>
      <c r="L45">
        <v>2.4300000000000002</v>
      </c>
    </row>
    <row r="46" spans="1:12">
      <c r="A46" s="1" t="s">
        <v>194</v>
      </c>
      <c r="B46" s="2">
        <v>40732</v>
      </c>
      <c r="C46" s="1" t="s">
        <v>189</v>
      </c>
      <c r="D46" s="1" t="s">
        <v>52</v>
      </c>
      <c r="E46">
        <v>21.254663546787853</v>
      </c>
      <c r="F46" s="1">
        <v>1</v>
      </c>
      <c r="G46" s="1">
        <v>39.886245727539062</v>
      </c>
      <c r="H46" s="1">
        <v>50.078758239746094</v>
      </c>
      <c r="I46" s="1">
        <v>1706.214111328125</v>
      </c>
      <c r="J46">
        <v>34.700000000000003</v>
      </c>
      <c r="K46">
        <v>40</v>
      </c>
      <c r="L46">
        <v>2.4300000000000002</v>
      </c>
    </row>
    <row r="47" spans="1:12">
      <c r="A47" s="1" t="s">
        <v>195</v>
      </c>
      <c r="B47" s="2">
        <v>40732</v>
      </c>
      <c r="C47" s="1" t="s">
        <v>189</v>
      </c>
      <c r="D47" s="1" t="s">
        <v>52</v>
      </c>
      <c r="E47">
        <v>12.784560746393996</v>
      </c>
      <c r="F47" s="1">
        <v>1</v>
      </c>
      <c r="G47" s="1">
        <v>39.794296264648438</v>
      </c>
      <c r="H47" s="1">
        <v>50.001865386962891</v>
      </c>
      <c r="I47" s="1">
        <v>25.170835494995117</v>
      </c>
      <c r="J47">
        <v>34.700000000000003</v>
      </c>
      <c r="K47">
        <v>40</v>
      </c>
      <c r="L47">
        <v>2.4300000000000002</v>
      </c>
    </row>
    <row r="48" spans="1:12">
      <c r="A48" s="1" t="s">
        <v>50</v>
      </c>
      <c r="B48" s="2">
        <v>40738</v>
      </c>
      <c r="C48" s="1" t="s">
        <v>51</v>
      </c>
      <c r="D48" s="1" t="s">
        <v>52</v>
      </c>
      <c r="E48">
        <v>14.524538148931727</v>
      </c>
      <c r="F48" s="1">
        <v>1.5</v>
      </c>
      <c r="G48" s="1">
        <v>36.469219207763672</v>
      </c>
      <c r="H48" s="1">
        <v>46.455020904541016</v>
      </c>
      <c r="I48" s="1">
        <v>1145.903076171875</v>
      </c>
      <c r="J48">
        <v>31.9</v>
      </c>
      <c r="K48">
        <v>13.8</v>
      </c>
      <c r="L48">
        <v>2.68</v>
      </c>
    </row>
    <row r="49" spans="1:12">
      <c r="A49" s="1" t="s">
        <v>53</v>
      </c>
      <c r="B49" s="2">
        <v>40738</v>
      </c>
      <c r="C49" s="1" t="s">
        <v>51</v>
      </c>
      <c r="D49" s="1" t="s">
        <v>52</v>
      </c>
      <c r="E49">
        <v>2.4339018931891228</v>
      </c>
      <c r="F49" s="1">
        <v>2</v>
      </c>
      <c r="G49" s="1">
        <v>36.505786895751953</v>
      </c>
      <c r="H49" s="1">
        <v>46.450325012207031</v>
      </c>
      <c r="I49" s="1">
        <v>70.126853942871094</v>
      </c>
      <c r="J49">
        <v>31.9</v>
      </c>
      <c r="K49">
        <v>13.8</v>
      </c>
      <c r="L49">
        <v>2.68</v>
      </c>
    </row>
    <row r="50" spans="1:12">
      <c r="A50" s="1" t="s">
        <v>54</v>
      </c>
      <c r="B50" s="2">
        <v>40738</v>
      </c>
      <c r="C50" s="1" t="s">
        <v>51</v>
      </c>
      <c r="D50" s="1" t="s">
        <v>52</v>
      </c>
      <c r="E50">
        <v>9.6555036554802243</v>
      </c>
      <c r="F50" s="1">
        <v>2</v>
      </c>
      <c r="G50" s="1">
        <v>37.709457397460938</v>
      </c>
      <c r="H50" s="1">
        <v>44.7718505859375</v>
      </c>
      <c r="I50" s="1">
        <v>1898.4552001953125</v>
      </c>
      <c r="J50">
        <v>33</v>
      </c>
      <c r="K50">
        <v>12.6</v>
      </c>
      <c r="L50">
        <v>3.22</v>
      </c>
    </row>
    <row r="51" spans="1:12">
      <c r="A51" s="1" t="s">
        <v>55</v>
      </c>
      <c r="B51" s="2">
        <v>40738</v>
      </c>
      <c r="C51" s="1" t="s">
        <v>51</v>
      </c>
      <c r="D51" s="1" t="s">
        <v>52</v>
      </c>
      <c r="E51">
        <v>1.1827476280974869</v>
      </c>
      <c r="F51" s="1">
        <v>2</v>
      </c>
      <c r="G51" s="1">
        <v>37.931190490722656</v>
      </c>
      <c r="H51" s="1">
        <v>45.129341125488281</v>
      </c>
      <c r="I51" s="1">
        <v>27.994091033935547</v>
      </c>
      <c r="J51">
        <v>33</v>
      </c>
      <c r="K51">
        <v>12.6</v>
      </c>
      <c r="L51">
        <v>3.22</v>
      </c>
    </row>
    <row r="52" spans="1:12">
      <c r="A52" s="1" t="s">
        <v>56</v>
      </c>
      <c r="B52" s="2">
        <v>40738</v>
      </c>
      <c r="C52" s="1" t="s">
        <v>51</v>
      </c>
      <c r="D52" s="1" t="s">
        <v>52</v>
      </c>
      <c r="E52">
        <v>16.671592389299008</v>
      </c>
      <c r="F52" s="1">
        <v>1.5</v>
      </c>
      <c r="G52" s="1">
        <v>38.935825347900391</v>
      </c>
      <c r="H52" s="1">
        <v>50.417415618896484</v>
      </c>
      <c r="I52" s="1">
        <v>1823.1109619140625</v>
      </c>
      <c r="J52">
        <v>33.700000000000003</v>
      </c>
      <c r="K52">
        <v>12.1</v>
      </c>
      <c r="L52">
        <v>3.55</v>
      </c>
    </row>
    <row r="53" spans="1:12">
      <c r="A53" s="1" t="s">
        <v>57</v>
      </c>
      <c r="B53" s="2">
        <v>40738</v>
      </c>
      <c r="C53" s="1" t="s">
        <v>51</v>
      </c>
      <c r="D53" s="1" t="s">
        <v>52</v>
      </c>
      <c r="E53">
        <v>0.96125778654801441</v>
      </c>
      <c r="F53" s="1">
        <v>1.5</v>
      </c>
      <c r="G53" s="1">
        <v>39.041332244873047</v>
      </c>
      <c r="H53" s="1">
        <v>50.136844635009766</v>
      </c>
      <c r="I53" s="1">
        <v>131.75845336914062</v>
      </c>
      <c r="J53">
        <v>33.700000000000003</v>
      </c>
      <c r="K53">
        <v>12.1</v>
      </c>
      <c r="L53">
        <v>3.55</v>
      </c>
    </row>
    <row r="54" spans="1:12">
      <c r="A54" s="1" t="s">
        <v>149</v>
      </c>
      <c r="B54" s="2">
        <v>40745</v>
      </c>
      <c r="C54" s="1" t="s">
        <v>147</v>
      </c>
      <c r="D54" s="1" t="s">
        <v>52</v>
      </c>
      <c r="E54">
        <v>8.5838875439022093</v>
      </c>
      <c r="F54" s="1">
        <v>3</v>
      </c>
      <c r="G54" s="1">
        <v>36.455326080322266</v>
      </c>
      <c r="H54" s="1">
        <v>43.633907318115234</v>
      </c>
      <c r="I54" s="1">
        <v>1343.2532958984375</v>
      </c>
      <c r="J54">
        <v>31.3</v>
      </c>
      <c r="K54">
        <v>46.5</v>
      </c>
      <c r="L54">
        <v>1.06</v>
      </c>
    </row>
    <row r="55" spans="1:12">
      <c r="A55" s="1" t="s">
        <v>150</v>
      </c>
      <c r="B55" s="2">
        <v>40745</v>
      </c>
      <c r="C55" s="1" t="s">
        <v>147</v>
      </c>
      <c r="D55" s="1" t="s">
        <v>52</v>
      </c>
      <c r="E55">
        <v>7.5919389095769141</v>
      </c>
      <c r="F55" s="1">
        <v>2</v>
      </c>
      <c r="G55" s="1">
        <v>36.805469512939453</v>
      </c>
      <c r="H55" s="1">
        <v>42.954879760742188</v>
      </c>
      <c r="I55" s="1">
        <v>43.360561370849609</v>
      </c>
      <c r="J55">
        <v>31.3</v>
      </c>
      <c r="K55">
        <v>46.5</v>
      </c>
      <c r="L55">
        <v>1.06</v>
      </c>
    </row>
    <row r="56" spans="1:12">
      <c r="A56" s="1" t="s">
        <v>61</v>
      </c>
      <c r="B56" s="2">
        <v>40738</v>
      </c>
      <c r="C56" s="1" t="s">
        <v>48</v>
      </c>
      <c r="D56" s="1" t="s">
        <v>59</v>
      </c>
      <c r="E56">
        <v>12.808402006853921</v>
      </c>
      <c r="F56" s="1">
        <v>3</v>
      </c>
      <c r="G56" s="1">
        <v>34.160316467285156</v>
      </c>
      <c r="H56" s="1">
        <v>45.499904632568359</v>
      </c>
      <c r="I56" s="1">
        <v>1863.1258544921875</v>
      </c>
      <c r="J56">
        <v>30</v>
      </c>
      <c r="K56">
        <v>16.899999999999999</v>
      </c>
      <c r="L56">
        <v>2</v>
      </c>
    </row>
    <row r="57" spans="1:12">
      <c r="A57" s="1" t="s">
        <v>62</v>
      </c>
      <c r="B57" s="2">
        <v>40738</v>
      </c>
      <c r="C57" s="1" t="s">
        <v>48</v>
      </c>
      <c r="D57" s="1" t="s">
        <v>59</v>
      </c>
      <c r="E57">
        <v>0.91733705091074913</v>
      </c>
      <c r="F57" s="1">
        <v>4.5</v>
      </c>
      <c r="G57" s="1">
        <v>34.506702423095703</v>
      </c>
      <c r="H57" s="1">
        <v>45.373565673828125</v>
      </c>
      <c r="I57" s="1">
        <v>30.231134414672852</v>
      </c>
      <c r="J57">
        <v>30</v>
      </c>
      <c r="K57">
        <v>16.899999999999999</v>
      </c>
      <c r="L57">
        <v>2</v>
      </c>
    </row>
    <row r="58" spans="1:12">
      <c r="A58" s="1" t="s">
        <v>58</v>
      </c>
      <c r="B58" s="2">
        <v>40738</v>
      </c>
      <c r="C58" s="1" t="s">
        <v>51</v>
      </c>
      <c r="D58" s="1" t="s">
        <v>59</v>
      </c>
      <c r="E58">
        <v>13.958707366533007</v>
      </c>
      <c r="F58" s="1">
        <v>2</v>
      </c>
      <c r="G58" s="1">
        <v>42.301761627197266</v>
      </c>
      <c r="H58" s="1">
        <v>40.741573333740234</v>
      </c>
      <c r="I58" s="1">
        <v>1789.221435546875</v>
      </c>
      <c r="J58">
        <v>33.700000000000003</v>
      </c>
      <c r="K58">
        <v>12.1</v>
      </c>
      <c r="L58">
        <v>3.55</v>
      </c>
    </row>
    <row r="59" spans="1:12">
      <c r="A59" s="1" t="s">
        <v>60</v>
      </c>
      <c r="B59" s="2">
        <v>40738</v>
      </c>
      <c r="C59" s="1" t="s">
        <v>51</v>
      </c>
      <c r="D59" s="1" t="s">
        <v>59</v>
      </c>
      <c r="E59">
        <v>8.359212183845969</v>
      </c>
      <c r="F59" s="1">
        <v>2</v>
      </c>
      <c r="G59" s="1">
        <v>42.103378295898438</v>
      </c>
      <c r="H59" s="1">
        <v>40.996650695800781</v>
      </c>
      <c r="I59" s="1">
        <v>674.311767578125</v>
      </c>
      <c r="J59">
        <v>33.700000000000003</v>
      </c>
      <c r="K59">
        <v>12.1</v>
      </c>
      <c r="L59">
        <v>3.55</v>
      </c>
    </row>
    <row r="60" spans="1:12">
      <c r="A60" s="1" t="s">
        <v>15</v>
      </c>
      <c r="B60" s="2">
        <v>40724</v>
      </c>
      <c r="C60" s="1" t="s">
        <v>9</v>
      </c>
      <c r="D60" s="1" t="s">
        <v>16</v>
      </c>
      <c r="E60">
        <v>13.374954140159364</v>
      </c>
      <c r="F60" s="1">
        <v>1.5</v>
      </c>
      <c r="G60" s="1">
        <v>38.533756256103516</v>
      </c>
      <c r="H60" s="1">
        <v>34.630237579345703</v>
      </c>
      <c r="I60" s="1">
        <v>1867.39501953125</v>
      </c>
      <c r="J60">
        <v>34.6</v>
      </c>
      <c r="K60">
        <v>19.8</v>
      </c>
      <c r="L60">
        <v>3.43</v>
      </c>
    </row>
    <row r="61" spans="1:12">
      <c r="A61" s="1" t="s">
        <v>17</v>
      </c>
      <c r="B61" s="2">
        <v>40724</v>
      </c>
      <c r="C61" s="1" t="s">
        <v>9</v>
      </c>
      <c r="D61" s="1" t="s">
        <v>16</v>
      </c>
      <c r="E61">
        <v>16.316623988699654</v>
      </c>
      <c r="F61" s="1">
        <v>2</v>
      </c>
      <c r="G61" s="1">
        <v>38.390937805175781</v>
      </c>
      <c r="H61" s="1">
        <v>35.334308624267578</v>
      </c>
      <c r="I61" s="1">
        <v>102.84257507324219</v>
      </c>
      <c r="J61">
        <v>34.6</v>
      </c>
      <c r="K61">
        <v>19.8</v>
      </c>
      <c r="L61">
        <v>3.43</v>
      </c>
    </row>
    <row r="62" spans="1:12">
      <c r="A62" s="1" t="s">
        <v>22</v>
      </c>
      <c r="B62" s="2">
        <v>40724</v>
      </c>
      <c r="C62" s="1" t="s">
        <v>1</v>
      </c>
      <c r="D62" s="1" t="s">
        <v>19</v>
      </c>
      <c r="E62">
        <v>12.46341896759893</v>
      </c>
      <c r="F62" s="1">
        <v>1.5</v>
      </c>
      <c r="G62" s="1">
        <v>33.347812652587891</v>
      </c>
      <c r="H62" s="1">
        <v>35.002071380615234</v>
      </c>
      <c r="I62" s="1">
        <v>1514.044921875</v>
      </c>
      <c r="J62">
        <v>27.8</v>
      </c>
      <c r="K62">
        <v>29.2</v>
      </c>
      <c r="L62">
        <v>1.2</v>
      </c>
    </row>
    <row r="63" spans="1:12">
      <c r="A63" s="1" t="s">
        <v>23</v>
      </c>
      <c r="B63" s="2">
        <v>40724</v>
      </c>
      <c r="C63" s="1" t="s">
        <v>1</v>
      </c>
      <c r="D63" s="1" t="s">
        <v>19</v>
      </c>
      <c r="E63">
        <v>10.591352490380249</v>
      </c>
      <c r="F63" s="1">
        <v>2</v>
      </c>
      <c r="G63" s="1">
        <v>33.484508514404297</v>
      </c>
      <c r="H63" s="1">
        <v>34.734024047851562</v>
      </c>
      <c r="I63" s="1">
        <v>57.914402008056641</v>
      </c>
      <c r="J63">
        <v>27.8</v>
      </c>
      <c r="K63">
        <v>29.2</v>
      </c>
      <c r="L63">
        <v>1.2</v>
      </c>
    </row>
    <row r="64" spans="1:12">
      <c r="A64" s="1" t="s">
        <v>24</v>
      </c>
      <c r="B64" s="2">
        <v>40724</v>
      </c>
      <c r="C64" s="1" t="s">
        <v>1</v>
      </c>
      <c r="D64" s="1" t="s">
        <v>19</v>
      </c>
      <c r="E64">
        <v>14.216670274996334</v>
      </c>
      <c r="F64" s="1">
        <v>2.5</v>
      </c>
      <c r="G64" s="1">
        <v>33.841144561767578</v>
      </c>
      <c r="H64" s="1">
        <v>33.854118347167969</v>
      </c>
      <c r="I64" s="1">
        <v>1798.93994140625</v>
      </c>
      <c r="J64">
        <v>30.4</v>
      </c>
      <c r="K64">
        <v>25</v>
      </c>
      <c r="L64">
        <v>1.93</v>
      </c>
    </row>
    <row r="65" spans="1:12">
      <c r="A65" s="1" t="s">
        <v>18</v>
      </c>
      <c r="B65" s="2">
        <v>40724</v>
      </c>
      <c r="C65" s="1" t="s">
        <v>1</v>
      </c>
      <c r="D65" s="1" t="s">
        <v>19</v>
      </c>
      <c r="E65">
        <v>2.3028101624976949</v>
      </c>
      <c r="F65" s="1">
        <v>3</v>
      </c>
      <c r="G65" s="1">
        <v>34.166053771972656</v>
      </c>
      <c r="H65" s="1">
        <v>33.046623229980469</v>
      </c>
      <c r="I65" s="1">
        <v>8.6093606948852539</v>
      </c>
      <c r="J65">
        <v>30.4</v>
      </c>
      <c r="K65">
        <v>25</v>
      </c>
      <c r="L65">
        <v>1.93</v>
      </c>
    </row>
    <row r="66" spans="1:12">
      <c r="A66" s="1" t="s">
        <v>20</v>
      </c>
      <c r="B66" s="2">
        <v>40724</v>
      </c>
      <c r="C66" s="1" t="s">
        <v>9</v>
      </c>
      <c r="D66" s="1" t="s">
        <v>19</v>
      </c>
      <c r="E66">
        <v>25.788428114080549</v>
      </c>
      <c r="F66" s="1">
        <v>1.5</v>
      </c>
      <c r="G66" s="1">
        <v>38.705875396728516</v>
      </c>
      <c r="H66" s="1">
        <v>35.762966156005859</v>
      </c>
      <c r="I66" s="1">
        <v>1572.70947265625</v>
      </c>
      <c r="J66">
        <v>34.6</v>
      </c>
      <c r="K66">
        <v>19.8</v>
      </c>
      <c r="L66">
        <v>3.43</v>
      </c>
    </row>
    <row r="67" spans="1:12">
      <c r="A67" s="1" t="s">
        <v>21</v>
      </c>
      <c r="B67" s="2">
        <v>40724</v>
      </c>
      <c r="C67" s="1" t="s">
        <v>9</v>
      </c>
      <c r="D67" s="1" t="s">
        <v>19</v>
      </c>
      <c r="E67">
        <v>8.0480031009072519</v>
      </c>
      <c r="F67" s="1">
        <v>2.5</v>
      </c>
      <c r="G67" s="1">
        <v>38.985034942626953</v>
      </c>
      <c r="H67" s="1">
        <v>35.050945281982422</v>
      </c>
      <c r="I67" s="1">
        <v>59.767490386962891</v>
      </c>
      <c r="J67">
        <v>34.6</v>
      </c>
      <c r="K67">
        <v>19.8</v>
      </c>
      <c r="L67">
        <v>3.43</v>
      </c>
    </row>
    <row r="68" spans="1:12">
      <c r="A68" s="1" t="s">
        <v>115</v>
      </c>
      <c r="B68" s="2">
        <v>40731</v>
      </c>
      <c r="C68" s="1" t="s">
        <v>101</v>
      </c>
      <c r="D68" s="1" t="s">
        <v>19</v>
      </c>
      <c r="E68">
        <v>11.176152697590455</v>
      </c>
      <c r="F68" s="1">
        <v>1.5</v>
      </c>
      <c r="G68" s="1">
        <v>32.094223022460938</v>
      </c>
      <c r="H68" s="1">
        <v>46.223335266113281</v>
      </c>
      <c r="I68" s="1">
        <v>533.30584716796875</v>
      </c>
      <c r="J68">
        <v>27.5</v>
      </c>
      <c r="K68">
        <v>69.099999999999994</v>
      </c>
      <c r="L68">
        <v>0.5</v>
      </c>
    </row>
    <row r="69" spans="1:12">
      <c r="A69" s="1" t="s">
        <v>116</v>
      </c>
      <c r="B69" s="2">
        <v>40731</v>
      </c>
      <c r="C69" s="1" t="s">
        <v>101</v>
      </c>
      <c r="D69" s="1" t="s">
        <v>19</v>
      </c>
      <c r="E69">
        <v>0.52056373720021587</v>
      </c>
      <c r="F69" s="1">
        <v>5.5</v>
      </c>
      <c r="G69" s="1">
        <v>32.208595275878906</v>
      </c>
      <c r="H69" s="1">
        <v>46.214332580566406</v>
      </c>
      <c r="I69" s="1">
        <v>36.847774505615234</v>
      </c>
      <c r="J69">
        <v>27.5</v>
      </c>
      <c r="K69">
        <v>69.099999999999994</v>
      </c>
      <c r="L69">
        <v>0.5</v>
      </c>
    </row>
    <row r="70" spans="1:12">
      <c r="A70" s="1" t="s">
        <v>117</v>
      </c>
      <c r="B70" s="2">
        <v>40731</v>
      </c>
      <c r="C70" s="1" t="s">
        <v>101</v>
      </c>
      <c r="D70" s="1" t="s">
        <v>19</v>
      </c>
      <c r="E70">
        <v>11.884484355924823</v>
      </c>
      <c r="F70" s="1">
        <v>1.5</v>
      </c>
      <c r="G70" s="1">
        <v>34.406707763671875</v>
      </c>
      <c r="H70" s="1">
        <v>44.64306640625</v>
      </c>
      <c r="I70" s="1">
        <v>1287.3787841796875</v>
      </c>
      <c r="J70">
        <v>27.5</v>
      </c>
      <c r="K70">
        <v>69.099999999999994</v>
      </c>
      <c r="L70">
        <v>0.5</v>
      </c>
    </row>
    <row r="71" spans="1:12">
      <c r="A71" s="1" t="s">
        <v>118</v>
      </c>
      <c r="B71" s="2">
        <v>40731</v>
      </c>
      <c r="C71" s="1" t="s">
        <v>101</v>
      </c>
      <c r="D71" s="1" t="s">
        <v>19</v>
      </c>
      <c r="E71">
        <v>0.67980179419534681</v>
      </c>
      <c r="F71" s="1">
        <v>4</v>
      </c>
      <c r="G71" s="1">
        <v>34.673717498779297</v>
      </c>
      <c r="H71" s="1">
        <v>44.551536560058594</v>
      </c>
      <c r="I71" s="1">
        <v>27.021577835083008</v>
      </c>
      <c r="J71">
        <v>27.5</v>
      </c>
      <c r="K71">
        <v>69.099999999999994</v>
      </c>
      <c r="L71">
        <v>0.5</v>
      </c>
    </row>
    <row r="72" spans="1:12">
      <c r="A72" s="1" t="s">
        <v>119</v>
      </c>
      <c r="B72" s="2">
        <v>40731</v>
      </c>
      <c r="C72" s="1" t="s">
        <v>101</v>
      </c>
      <c r="D72" s="1" t="s">
        <v>19</v>
      </c>
      <c r="E72">
        <v>0.12420108448038306</v>
      </c>
      <c r="F72" s="1">
        <v>4.5</v>
      </c>
      <c r="G72" s="1">
        <v>35.4808349609375</v>
      </c>
      <c r="H72" s="1">
        <v>42.595184326171875</v>
      </c>
      <c r="I72" s="1">
        <v>18.086189270019531</v>
      </c>
      <c r="J72">
        <v>29.9</v>
      </c>
      <c r="K72">
        <v>57.4</v>
      </c>
      <c r="L72">
        <v>1.1200000000000001</v>
      </c>
    </row>
    <row r="73" spans="1:12">
      <c r="A73" s="1" t="s">
        <v>120</v>
      </c>
      <c r="B73" s="2">
        <v>40731</v>
      </c>
      <c r="C73" s="1" t="s">
        <v>101</v>
      </c>
      <c r="D73" s="1" t="s">
        <v>19</v>
      </c>
      <c r="E73">
        <v>12.782019537706113</v>
      </c>
      <c r="F73" s="1">
        <v>2</v>
      </c>
      <c r="G73" s="1">
        <v>35.673980712890625</v>
      </c>
      <c r="H73" s="1">
        <v>41.5621337890625</v>
      </c>
      <c r="I73" s="1">
        <v>1270.94384765625</v>
      </c>
      <c r="J73">
        <v>29.9</v>
      </c>
      <c r="K73">
        <v>57.4</v>
      </c>
      <c r="L73">
        <v>1.1200000000000001</v>
      </c>
    </row>
    <row r="74" spans="1:12">
      <c r="A74" s="1" t="s">
        <v>113</v>
      </c>
      <c r="B74" s="2">
        <v>40731</v>
      </c>
      <c r="C74" s="1" t="s">
        <v>96</v>
      </c>
      <c r="D74" s="1" t="s">
        <v>19</v>
      </c>
      <c r="E74">
        <v>20.763923410845685</v>
      </c>
      <c r="F74" s="1">
        <v>2</v>
      </c>
      <c r="G74" s="1">
        <v>40.668834686279297</v>
      </c>
      <c r="H74" s="1">
        <v>40.659992218017578</v>
      </c>
      <c r="I74" s="1">
        <v>1514.8209228515625</v>
      </c>
      <c r="J74">
        <v>32.700000000000003</v>
      </c>
      <c r="K74">
        <v>50.8</v>
      </c>
      <c r="L74">
        <v>2.54</v>
      </c>
    </row>
    <row r="75" spans="1:12">
      <c r="A75" s="1" t="s">
        <v>114</v>
      </c>
      <c r="B75" s="2">
        <v>40731</v>
      </c>
      <c r="C75" s="1" t="s">
        <v>96</v>
      </c>
      <c r="D75" s="1" t="s">
        <v>19</v>
      </c>
      <c r="E75">
        <v>2.8196050084324691</v>
      </c>
      <c r="F75" s="1">
        <v>4</v>
      </c>
      <c r="G75" s="1">
        <v>40.917579650878906</v>
      </c>
      <c r="H75" s="1">
        <v>40.166465759277344</v>
      </c>
      <c r="I75" s="1">
        <v>28.350484848022461</v>
      </c>
      <c r="J75">
        <v>32.700000000000003</v>
      </c>
      <c r="K75">
        <v>50.8</v>
      </c>
      <c r="L75">
        <v>2.54</v>
      </c>
    </row>
    <row r="76" spans="1:12">
      <c r="A76" s="1" t="s">
        <v>167</v>
      </c>
      <c r="B76" s="2">
        <v>40732</v>
      </c>
      <c r="C76" s="1" t="s">
        <v>168</v>
      </c>
      <c r="D76" s="1" t="s">
        <v>19</v>
      </c>
      <c r="E76">
        <v>8.0746131062922135</v>
      </c>
      <c r="F76" s="1">
        <v>1.5</v>
      </c>
      <c r="G76" s="1">
        <v>34.272754669189453</v>
      </c>
      <c r="H76" s="1">
        <v>52.321052551269531</v>
      </c>
      <c r="I76" s="1">
        <v>1230.2191162109375</v>
      </c>
      <c r="J76">
        <v>30.8</v>
      </c>
      <c r="K76">
        <v>50.8</v>
      </c>
      <c r="L76">
        <v>1.07</v>
      </c>
    </row>
    <row r="77" spans="1:12">
      <c r="A77" s="1" t="s">
        <v>169</v>
      </c>
      <c r="B77" s="2">
        <v>40732</v>
      </c>
      <c r="C77" s="1" t="s">
        <v>168</v>
      </c>
      <c r="D77" s="1" t="s">
        <v>19</v>
      </c>
      <c r="E77">
        <v>0.5362566763468789</v>
      </c>
      <c r="F77" s="1">
        <v>5</v>
      </c>
      <c r="G77" s="1">
        <v>34.494739532470703</v>
      </c>
      <c r="H77" s="1">
        <v>51.769191741943359</v>
      </c>
      <c r="I77" s="1">
        <v>4.0424652099609375</v>
      </c>
      <c r="J77">
        <v>30.8</v>
      </c>
      <c r="K77">
        <v>50.8</v>
      </c>
      <c r="L77">
        <v>1.07</v>
      </c>
    </row>
    <row r="78" spans="1:12">
      <c r="A78" s="1" t="s">
        <v>170</v>
      </c>
      <c r="B78" s="2">
        <v>40732</v>
      </c>
      <c r="C78" s="1" t="s">
        <v>168</v>
      </c>
      <c r="D78" s="1" t="s">
        <v>19</v>
      </c>
      <c r="E78">
        <v>17.301917593220072</v>
      </c>
      <c r="F78" s="1">
        <v>2</v>
      </c>
      <c r="G78" s="1">
        <v>36.364383697509766</v>
      </c>
      <c r="H78" s="1">
        <v>50.670116424560547</v>
      </c>
      <c r="I78" s="1">
        <v>1629.532958984375</v>
      </c>
      <c r="J78">
        <v>32.799999999999997</v>
      </c>
      <c r="K78">
        <v>48.5</v>
      </c>
      <c r="L78">
        <v>1.77</v>
      </c>
    </row>
    <row r="79" spans="1:12">
      <c r="A79" s="1" t="s">
        <v>171</v>
      </c>
      <c r="B79" s="2">
        <v>40732</v>
      </c>
      <c r="C79" s="1" t="s">
        <v>168</v>
      </c>
      <c r="D79" s="1" t="s">
        <v>19</v>
      </c>
      <c r="E79">
        <v>3.7558086073991128</v>
      </c>
      <c r="F79" s="1">
        <v>1.5</v>
      </c>
      <c r="G79" s="1">
        <v>36.966560363769531</v>
      </c>
      <c r="H79" s="1">
        <v>49.385322570800781</v>
      </c>
      <c r="I79" s="1">
        <v>20.548652648925781</v>
      </c>
      <c r="J79">
        <v>32.799999999999997</v>
      </c>
      <c r="K79">
        <v>48.5</v>
      </c>
      <c r="L79">
        <v>1.77</v>
      </c>
    </row>
    <row r="80" spans="1:12">
      <c r="A80" s="1" t="s">
        <v>172</v>
      </c>
      <c r="B80" s="2">
        <v>40732</v>
      </c>
      <c r="C80" s="1" t="s">
        <v>168</v>
      </c>
      <c r="D80" s="1" t="s">
        <v>19</v>
      </c>
      <c r="E80">
        <v>18.360368713222581</v>
      </c>
      <c r="F80" s="1">
        <v>1.5</v>
      </c>
      <c r="G80" s="1">
        <v>38.649982452392578</v>
      </c>
      <c r="H80" s="1">
        <v>47.468204498291016</v>
      </c>
      <c r="I80" s="1">
        <v>1561.7659912109375</v>
      </c>
      <c r="J80">
        <v>32.799999999999997</v>
      </c>
      <c r="K80">
        <v>48.5</v>
      </c>
      <c r="L80">
        <v>1.77</v>
      </c>
    </row>
    <row r="81" spans="1:12">
      <c r="A81" s="1" t="s">
        <v>173</v>
      </c>
      <c r="B81" s="2">
        <v>40732</v>
      </c>
      <c r="C81" s="1" t="s">
        <v>168</v>
      </c>
      <c r="D81" s="1" t="s">
        <v>19</v>
      </c>
      <c r="E81">
        <v>-6.6556141701474723E-3</v>
      </c>
      <c r="F81" s="1">
        <v>3</v>
      </c>
      <c r="G81" s="1">
        <v>38.559379577636719</v>
      </c>
      <c r="H81" s="1">
        <v>47.889907836914062</v>
      </c>
      <c r="I81" s="1">
        <v>27.289726257324219</v>
      </c>
      <c r="J81">
        <v>32.799999999999997</v>
      </c>
      <c r="K81">
        <v>48.5</v>
      </c>
      <c r="L81">
        <v>1.77</v>
      </c>
    </row>
    <row r="82" spans="1:12">
      <c r="A82" s="1" t="s">
        <v>196</v>
      </c>
      <c r="B82" s="2">
        <v>40732</v>
      </c>
      <c r="C82" s="1" t="s">
        <v>189</v>
      </c>
      <c r="D82" s="1" t="s">
        <v>19</v>
      </c>
      <c r="E82">
        <v>9.8901692153917313</v>
      </c>
      <c r="F82" s="1">
        <v>4</v>
      </c>
      <c r="G82" s="1">
        <v>38.111454010009766</v>
      </c>
      <c r="H82" s="1">
        <v>51.776302337646484</v>
      </c>
      <c r="I82" s="1">
        <v>1356.5450439453125</v>
      </c>
      <c r="J82">
        <v>34.700000000000003</v>
      </c>
      <c r="K82">
        <v>40</v>
      </c>
      <c r="L82">
        <v>2.4300000000000002</v>
      </c>
    </row>
    <row r="83" spans="1:12">
      <c r="A83" s="1" t="s">
        <v>197</v>
      </c>
      <c r="B83" s="2">
        <v>40732</v>
      </c>
      <c r="C83" s="1" t="s">
        <v>189</v>
      </c>
      <c r="D83" s="1" t="s">
        <v>19</v>
      </c>
      <c r="E83">
        <v>2.339954821155342</v>
      </c>
      <c r="F83" s="1">
        <v>6</v>
      </c>
      <c r="G83" s="1">
        <v>38.548614501953125</v>
      </c>
      <c r="H83" s="1">
        <v>51.87762451171875</v>
      </c>
      <c r="I83" s="1">
        <v>28.798376083374023</v>
      </c>
      <c r="J83">
        <v>34.700000000000003</v>
      </c>
      <c r="K83">
        <v>40</v>
      </c>
      <c r="L83">
        <v>2.4300000000000002</v>
      </c>
    </row>
    <row r="84" spans="1:12">
      <c r="A84" s="1" t="s">
        <v>198</v>
      </c>
      <c r="B84" s="2">
        <v>40732</v>
      </c>
      <c r="C84" s="1" t="s">
        <v>189</v>
      </c>
      <c r="D84" s="1" t="s">
        <v>19</v>
      </c>
      <c r="E84">
        <v>14.204169560765111</v>
      </c>
      <c r="F84" s="1">
        <v>2</v>
      </c>
      <c r="G84" s="1">
        <v>39.982948303222656</v>
      </c>
      <c r="H84" s="1">
        <v>52.264434814453125</v>
      </c>
      <c r="I84" s="1">
        <v>1778.993896484375</v>
      </c>
      <c r="J84">
        <v>34.700000000000003</v>
      </c>
      <c r="K84">
        <v>40</v>
      </c>
      <c r="L84">
        <v>2.4300000000000002</v>
      </c>
    </row>
    <row r="85" spans="1:12">
      <c r="A85" s="1" t="s">
        <v>199</v>
      </c>
      <c r="B85" s="2">
        <v>40732</v>
      </c>
      <c r="C85" s="1" t="s">
        <v>189</v>
      </c>
      <c r="D85" s="1" t="s">
        <v>19</v>
      </c>
      <c r="E85">
        <v>6.098353783429606E-2</v>
      </c>
      <c r="F85" s="1">
        <v>3</v>
      </c>
      <c r="G85" s="1">
        <v>39.959438323974609</v>
      </c>
      <c r="H85" s="1">
        <v>51.896949768066406</v>
      </c>
      <c r="I85" s="1">
        <v>9.6435480117797852</v>
      </c>
      <c r="J85">
        <v>34.700000000000003</v>
      </c>
      <c r="K85">
        <v>40</v>
      </c>
      <c r="L85">
        <v>2.4300000000000002</v>
      </c>
    </row>
    <row r="86" spans="1:12">
      <c r="A86" s="1" t="s">
        <v>63</v>
      </c>
      <c r="B86" s="2">
        <v>40738</v>
      </c>
      <c r="C86" s="1" t="s">
        <v>48</v>
      </c>
      <c r="D86" s="1" t="s">
        <v>19</v>
      </c>
      <c r="E86">
        <v>0.8376598421091338</v>
      </c>
      <c r="F86" s="1">
        <v>4.5</v>
      </c>
      <c r="G86" s="1">
        <v>25.227436065673828</v>
      </c>
      <c r="H86" s="1">
        <v>53.6922607421875</v>
      </c>
      <c r="I86" s="1">
        <v>9.4122762680053711</v>
      </c>
      <c r="J86">
        <v>23</v>
      </c>
      <c r="K86">
        <v>26.2</v>
      </c>
      <c r="L86">
        <v>0.51</v>
      </c>
    </row>
    <row r="87" spans="1:12">
      <c r="A87" s="1" t="s">
        <v>64</v>
      </c>
      <c r="B87" s="2">
        <v>40738</v>
      </c>
      <c r="C87" s="1" t="s">
        <v>48</v>
      </c>
      <c r="D87" s="1" t="s">
        <v>19</v>
      </c>
      <c r="E87">
        <v>10.252963646761579</v>
      </c>
      <c r="F87" s="1">
        <v>1.5</v>
      </c>
      <c r="G87" s="1">
        <v>25.608108520507812</v>
      </c>
      <c r="H87" s="1">
        <v>52.151176452636719</v>
      </c>
      <c r="I87" s="1">
        <v>1096.4383544921875</v>
      </c>
      <c r="J87">
        <v>23</v>
      </c>
      <c r="K87">
        <v>26.2</v>
      </c>
      <c r="L87">
        <v>0.51</v>
      </c>
    </row>
    <row r="88" spans="1:12">
      <c r="A88" s="1" t="s">
        <v>65</v>
      </c>
      <c r="B88" s="2">
        <v>40738</v>
      </c>
      <c r="C88" s="1" t="s">
        <v>48</v>
      </c>
      <c r="D88" s="1" t="s">
        <v>19</v>
      </c>
      <c r="E88">
        <v>8.5713388295666224</v>
      </c>
      <c r="F88" s="1">
        <v>1.5</v>
      </c>
      <c r="G88" s="1">
        <v>26.479852676391602</v>
      </c>
      <c r="H88" s="1">
        <v>49.751613616943359</v>
      </c>
      <c r="I88" s="1">
        <v>581.0753173828125</v>
      </c>
      <c r="J88">
        <v>23</v>
      </c>
      <c r="K88">
        <v>26.2</v>
      </c>
      <c r="L88">
        <v>0.51</v>
      </c>
    </row>
    <row r="89" spans="1:12">
      <c r="A89" s="1" t="s">
        <v>66</v>
      </c>
      <c r="B89" s="2">
        <v>40738</v>
      </c>
      <c r="C89" s="1" t="s">
        <v>48</v>
      </c>
      <c r="D89" s="1" t="s">
        <v>19</v>
      </c>
      <c r="E89">
        <v>0.93701178699736365</v>
      </c>
      <c r="F89" s="1">
        <v>3.5</v>
      </c>
      <c r="G89" s="1">
        <v>26.658815383911133</v>
      </c>
      <c r="H89" s="1">
        <v>49.252681732177734</v>
      </c>
      <c r="I89" s="1">
        <v>6.4576587677001953</v>
      </c>
      <c r="J89">
        <v>23</v>
      </c>
      <c r="K89">
        <v>26.2</v>
      </c>
      <c r="L89">
        <v>0.51</v>
      </c>
    </row>
    <row r="90" spans="1:12">
      <c r="A90" s="1" t="s">
        <v>67</v>
      </c>
      <c r="B90" s="2">
        <v>40738</v>
      </c>
      <c r="C90" s="1" t="s">
        <v>48</v>
      </c>
      <c r="D90" s="1" t="s">
        <v>19</v>
      </c>
      <c r="E90">
        <v>12.449314475329111</v>
      </c>
      <c r="F90" s="1">
        <v>2</v>
      </c>
      <c r="G90" s="1">
        <v>27.525156021118164</v>
      </c>
      <c r="H90" s="1">
        <v>48.844627380371094</v>
      </c>
      <c r="I90" s="1">
        <v>1205.6646728515625</v>
      </c>
      <c r="J90">
        <v>26.5</v>
      </c>
      <c r="K90">
        <v>22</v>
      </c>
      <c r="L90">
        <v>1.25</v>
      </c>
    </row>
    <row r="91" spans="1:12">
      <c r="A91" s="1" t="s">
        <v>68</v>
      </c>
      <c r="B91" s="2">
        <v>40738</v>
      </c>
      <c r="C91" s="1" t="s">
        <v>48</v>
      </c>
      <c r="D91" s="1" t="s">
        <v>19</v>
      </c>
      <c r="E91">
        <v>1.6296661286061709</v>
      </c>
      <c r="F91" s="1">
        <v>2</v>
      </c>
      <c r="G91" s="1">
        <v>27.861669540405273</v>
      </c>
      <c r="H91" s="1">
        <v>48.016532897949219</v>
      </c>
      <c r="I91" s="1">
        <v>4.289154052734375</v>
      </c>
      <c r="J91">
        <v>26.5</v>
      </c>
      <c r="K91">
        <v>22</v>
      </c>
      <c r="L91">
        <v>1.25</v>
      </c>
    </row>
    <row r="92" spans="1:12">
      <c r="A92" s="1" t="s">
        <v>69</v>
      </c>
      <c r="B92" s="2">
        <v>40738</v>
      </c>
      <c r="C92" s="1" t="s">
        <v>48</v>
      </c>
      <c r="D92" s="1" t="s">
        <v>19</v>
      </c>
      <c r="E92">
        <v>0.28922044817117304</v>
      </c>
      <c r="F92" s="1">
        <v>3</v>
      </c>
      <c r="G92" s="1">
        <v>29.308679580688477</v>
      </c>
      <c r="H92" s="1">
        <v>47.587421417236328</v>
      </c>
      <c r="I92" s="1">
        <v>10.849493026733398</v>
      </c>
      <c r="J92">
        <v>26.5</v>
      </c>
      <c r="K92">
        <v>22</v>
      </c>
      <c r="L92">
        <v>1.25</v>
      </c>
    </row>
    <row r="93" spans="1:12">
      <c r="A93" s="1" t="s">
        <v>70</v>
      </c>
      <c r="B93" s="2">
        <v>40738</v>
      </c>
      <c r="C93" s="1" t="s">
        <v>48</v>
      </c>
      <c r="D93" s="1" t="s">
        <v>19</v>
      </c>
      <c r="E93">
        <v>19.336020770305872</v>
      </c>
      <c r="F93" s="1">
        <v>1.5</v>
      </c>
      <c r="G93" s="1">
        <v>30.416984558105469</v>
      </c>
      <c r="H93" s="1">
        <v>44.99908447265625</v>
      </c>
      <c r="I93" s="1">
        <v>1657.7286376953125</v>
      </c>
      <c r="J93">
        <v>26.5</v>
      </c>
      <c r="K93">
        <v>22</v>
      </c>
      <c r="L93">
        <v>1.25</v>
      </c>
    </row>
    <row r="94" spans="1:12">
      <c r="A94" s="1" t="s">
        <v>0</v>
      </c>
      <c r="B94" s="2">
        <v>40738</v>
      </c>
      <c r="C94" s="1" t="s">
        <v>48</v>
      </c>
      <c r="D94" s="1" t="s">
        <v>19</v>
      </c>
      <c r="E94">
        <v>0.83571205794247494</v>
      </c>
      <c r="F94" s="1">
        <v>1.5</v>
      </c>
      <c r="G94" s="1">
        <v>31.037824630737305</v>
      </c>
      <c r="H94" s="1">
        <v>48.934959411621094</v>
      </c>
      <c r="I94" s="1">
        <v>30.857950210571289</v>
      </c>
      <c r="J94">
        <v>30</v>
      </c>
      <c r="K94">
        <v>16.899999999999999</v>
      </c>
      <c r="L94">
        <v>2</v>
      </c>
    </row>
    <row r="95" spans="1:12">
      <c r="A95" s="1" t="s">
        <v>71</v>
      </c>
      <c r="B95" s="2">
        <v>40738</v>
      </c>
      <c r="C95" s="1" t="s">
        <v>48</v>
      </c>
      <c r="D95" s="1" t="s">
        <v>19</v>
      </c>
      <c r="E95">
        <v>13.735943597987955</v>
      </c>
      <c r="F95" s="1">
        <v>2</v>
      </c>
      <c r="G95" s="1">
        <v>32.710975646972656</v>
      </c>
      <c r="H95" s="1">
        <v>48.18695068359375</v>
      </c>
      <c r="I95" s="1">
        <v>1722.2340087890625</v>
      </c>
      <c r="J95">
        <v>30</v>
      </c>
      <c r="K95">
        <v>16.899999999999999</v>
      </c>
      <c r="L95">
        <v>2</v>
      </c>
    </row>
    <row r="96" spans="1:12">
      <c r="A96" s="1" t="s">
        <v>151</v>
      </c>
      <c r="B96" s="2">
        <v>40745</v>
      </c>
      <c r="C96" s="1" t="s">
        <v>147</v>
      </c>
      <c r="D96" s="1" t="s">
        <v>19</v>
      </c>
      <c r="E96">
        <v>10.917983607692388</v>
      </c>
      <c r="F96" s="1">
        <v>1.5</v>
      </c>
      <c r="G96" s="1">
        <v>34.177291870117188</v>
      </c>
      <c r="H96" s="1">
        <v>48.570568084716797</v>
      </c>
      <c r="I96" s="1">
        <v>167.93284606933594</v>
      </c>
      <c r="J96">
        <v>28.6</v>
      </c>
      <c r="K96">
        <v>52.7</v>
      </c>
      <c r="L96">
        <v>0.36</v>
      </c>
    </row>
    <row r="97" spans="1:12">
      <c r="A97" s="1" t="s">
        <v>152</v>
      </c>
      <c r="B97" s="2">
        <v>40745</v>
      </c>
      <c r="C97" s="1" t="s">
        <v>147</v>
      </c>
      <c r="D97" s="1" t="s">
        <v>19</v>
      </c>
      <c r="E97">
        <v>4.6768017273726432</v>
      </c>
      <c r="F97" s="1">
        <v>4.5</v>
      </c>
      <c r="G97" s="1">
        <v>34.353378295898438</v>
      </c>
      <c r="H97" s="1">
        <v>48.647811889648438</v>
      </c>
      <c r="I97" s="1">
        <v>52.234153747558594</v>
      </c>
      <c r="J97">
        <v>28.6</v>
      </c>
      <c r="K97">
        <v>52.7</v>
      </c>
      <c r="L97">
        <v>0.36</v>
      </c>
    </row>
    <row r="98" spans="1:12">
      <c r="A98" s="1" t="s">
        <v>153</v>
      </c>
      <c r="B98" s="2">
        <v>40745</v>
      </c>
      <c r="C98" s="1" t="s">
        <v>147</v>
      </c>
      <c r="D98" s="1" t="s">
        <v>19</v>
      </c>
      <c r="E98">
        <v>14.183068592607347</v>
      </c>
      <c r="F98" s="1">
        <v>1.5</v>
      </c>
      <c r="G98" s="1">
        <v>35.427581787109375</v>
      </c>
      <c r="H98" s="1">
        <v>47.330707550048828</v>
      </c>
      <c r="I98" s="1">
        <v>1119.559326171875</v>
      </c>
      <c r="J98">
        <v>28.6</v>
      </c>
      <c r="K98">
        <v>52.7</v>
      </c>
      <c r="L98">
        <v>0.36</v>
      </c>
    </row>
    <row r="99" spans="1:12">
      <c r="A99" s="1" t="s">
        <v>154</v>
      </c>
      <c r="B99" s="2">
        <v>40745</v>
      </c>
      <c r="C99" s="1" t="s">
        <v>147</v>
      </c>
      <c r="D99" s="1" t="s">
        <v>19</v>
      </c>
      <c r="E99">
        <v>0.93308872752496808</v>
      </c>
      <c r="F99" s="1">
        <v>4.5</v>
      </c>
      <c r="G99" s="1">
        <v>35.324897766113281</v>
      </c>
      <c r="H99" s="1">
        <v>47.119434356689453</v>
      </c>
      <c r="I99" s="1">
        <v>11.080944061279297</v>
      </c>
      <c r="J99">
        <v>28.6</v>
      </c>
      <c r="K99">
        <v>52.7</v>
      </c>
      <c r="L99">
        <v>0.36</v>
      </c>
    </row>
    <row r="100" spans="1:12">
      <c r="A100" s="1" t="s">
        <v>155</v>
      </c>
      <c r="B100" s="2">
        <v>40745</v>
      </c>
      <c r="C100" s="1" t="s">
        <v>147</v>
      </c>
      <c r="D100" s="1" t="s">
        <v>19</v>
      </c>
      <c r="E100">
        <v>17.219823666269846</v>
      </c>
      <c r="F100" s="1">
        <v>2</v>
      </c>
      <c r="G100" s="1">
        <v>38.097240447998047</v>
      </c>
      <c r="H100" s="1">
        <v>40.634601593017578</v>
      </c>
      <c r="I100" s="1">
        <v>1310.1256103515625</v>
      </c>
      <c r="J100">
        <v>31.3</v>
      </c>
      <c r="K100">
        <v>46.5</v>
      </c>
      <c r="L100">
        <v>1.06</v>
      </c>
    </row>
    <row r="101" spans="1:12">
      <c r="A101" s="1" t="s">
        <v>156</v>
      </c>
      <c r="B101" s="2">
        <v>40745</v>
      </c>
      <c r="C101" s="1" t="s">
        <v>147</v>
      </c>
      <c r="D101" s="1" t="s">
        <v>19</v>
      </c>
      <c r="E101">
        <v>0.12550659985533899</v>
      </c>
      <c r="F101" s="1">
        <v>3</v>
      </c>
      <c r="G101" s="1">
        <v>37.751277923583984</v>
      </c>
      <c r="H101" s="1">
        <v>41.003314971923828</v>
      </c>
      <c r="I101" s="1">
        <v>7.2845468521118164</v>
      </c>
      <c r="J101">
        <v>31.3</v>
      </c>
      <c r="K101">
        <v>46.5</v>
      </c>
      <c r="L101">
        <v>1.06</v>
      </c>
    </row>
    <row r="102" spans="1:12">
      <c r="A102" s="1" t="s">
        <v>25</v>
      </c>
      <c r="B102" s="2">
        <v>40724</v>
      </c>
      <c r="C102" s="1" t="s">
        <v>9</v>
      </c>
      <c r="D102" s="1" t="s">
        <v>26</v>
      </c>
      <c r="E102">
        <v>14.555713374562437</v>
      </c>
      <c r="F102" s="1">
        <v>3.5</v>
      </c>
      <c r="G102" s="1">
        <v>38.512496948242188</v>
      </c>
      <c r="H102" s="1">
        <v>32.776660919189453</v>
      </c>
      <c r="I102" s="1">
        <v>1830.927490234375</v>
      </c>
      <c r="J102">
        <v>34</v>
      </c>
      <c r="K102">
        <v>19.7</v>
      </c>
      <c r="L102">
        <v>3.12</v>
      </c>
    </row>
    <row r="103" spans="1:12">
      <c r="A103" s="1" t="s">
        <v>27</v>
      </c>
      <c r="B103" s="2">
        <v>40724</v>
      </c>
      <c r="C103" s="1" t="s">
        <v>9</v>
      </c>
      <c r="D103" s="1" t="s">
        <v>26</v>
      </c>
      <c r="E103">
        <v>4.3222698715796621</v>
      </c>
      <c r="F103" s="1">
        <v>4</v>
      </c>
      <c r="G103" s="1">
        <v>38.472530364990234</v>
      </c>
      <c r="H103" s="1">
        <v>32.950416564941406</v>
      </c>
      <c r="I103" s="1">
        <v>60.065361022949219</v>
      </c>
      <c r="J103">
        <v>34</v>
      </c>
      <c r="K103">
        <v>19.7</v>
      </c>
      <c r="L103">
        <v>3.12</v>
      </c>
    </row>
    <row r="104" spans="1:12">
      <c r="A104" s="1" t="s">
        <v>28</v>
      </c>
      <c r="B104" s="2">
        <v>40724</v>
      </c>
      <c r="C104" s="1" t="s">
        <v>9</v>
      </c>
      <c r="D104" s="1" t="s">
        <v>26</v>
      </c>
      <c r="E104">
        <v>15.052904032891409</v>
      </c>
      <c r="F104" s="1">
        <v>4.5</v>
      </c>
      <c r="G104" s="1">
        <v>38.244132995605469</v>
      </c>
      <c r="H104" s="1">
        <v>34.023468017578125</v>
      </c>
      <c r="I104" s="1">
        <v>1905.5435791015625</v>
      </c>
      <c r="J104">
        <v>34</v>
      </c>
      <c r="K104">
        <v>19.7</v>
      </c>
      <c r="L104">
        <v>3.12</v>
      </c>
    </row>
    <row r="105" spans="1:12">
      <c r="A105" s="1" t="s">
        <v>29</v>
      </c>
      <c r="B105" s="2">
        <v>40724</v>
      </c>
      <c r="C105" s="1" t="s">
        <v>9</v>
      </c>
      <c r="D105" s="1" t="s">
        <v>26</v>
      </c>
      <c r="E105">
        <v>8.8508799605341935</v>
      </c>
      <c r="F105" s="1">
        <v>4.5</v>
      </c>
      <c r="G105" s="1">
        <v>38.241561889648438</v>
      </c>
      <c r="H105" s="1">
        <v>33.597686767578125</v>
      </c>
      <c r="I105" s="1">
        <v>50.332138061523438</v>
      </c>
      <c r="J105">
        <v>34</v>
      </c>
      <c r="K105">
        <v>19.7</v>
      </c>
      <c r="L105">
        <v>3.12</v>
      </c>
    </row>
    <row r="106" spans="1:12">
      <c r="A106" s="1" t="s">
        <v>121</v>
      </c>
      <c r="B106" s="2">
        <v>40731</v>
      </c>
      <c r="C106" s="1" t="s">
        <v>96</v>
      </c>
      <c r="D106" s="1" t="s">
        <v>26</v>
      </c>
      <c r="E106">
        <v>13.875890026809751</v>
      </c>
      <c r="F106" s="1">
        <v>3</v>
      </c>
      <c r="G106" s="1">
        <v>37.155982971191406</v>
      </c>
      <c r="H106" s="1">
        <v>41.709671020507812</v>
      </c>
      <c r="I106" s="1">
        <v>1480.151123046875</v>
      </c>
      <c r="J106">
        <v>31.2</v>
      </c>
      <c r="K106">
        <v>53.7</v>
      </c>
      <c r="L106">
        <v>1.84</v>
      </c>
    </row>
    <row r="107" spans="1:12">
      <c r="A107" s="1" t="s">
        <v>122</v>
      </c>
      <c r="B107" s="2">
        <v>40731</v>
      </c>
      <c r="C107" s="1" t="s">
        <v>96</v>
      </c>
      <c r="D107" s="1" t="s">
        <v>26</v>
      </c>
      <c r="E107">
        <v>1.3236378053101947</v>
      </c>
      <c r="F107" s="1">
        <v>3</v>
      </c>
      <c r="G107" s="1">
        <v>37.349399566650391</v>
      </c>
      <c r="H107" s="1">
        <v>41.226570129394531</v>
      </c>
      <c r="I107" s="1">
        <v>32.834255218505859</v>
      </c>
      <c r="J107">
        <v>31.2</v>
      </c>
      <c r="K107">
        <v>53.7</v>
      </c>
      <c r="L107">
        <v>1.84</v>
      </c>
    </row>
    <row r="108" spans="1:12">
      <c r="A108" s="1" t="s">
        <v>123</v>
      </c>
      <c r="B108" s="2">
        <v>40731</v>
      </c>
      <c r="C108" s="1" t="s">
        <v>96</v>
      </c>
      <c r="D108" s="1" t="s">
        <v>26</v>
      </c>
      <c r="E108">
        <v>13.275684932153386</v>
      </c>
      <c r="F108" s="1">
        <v>4.5</v>
      </c>
      <c r="G108" s="1">
        <v>39.758750915527344</v>
      </c>
      <c r="H108" s="1">
        <v>41.644233703613281</v>
      </c>
      <c r="I108" s="1">
        <v>1699.1802978515625</v>
      </c>
      <c r="J108">
        <v>32.700000000000003</v>
      </c>
      <c r="K108">
        <v>50.8</v>
      </c>
      <c r="L108">
        <v>2.54</v>
      </c>
    </row>
    <row r="109" spans="1:12">
      <c r="A109" s="1" t="s">
        <v>124</v>
      </c>
      <c r="B109" s="2">
        <v>40731</v>
      </c>
      <c r="C109" s="1" t="s">
        <v>96</v>
      </c>
      <c r="D109" s="1" t="s">
        <v>26</v>
      </c>
      <c r="E109">
        <v>5.3623016600416751</v>
      </c>
      <c r="F109" s="1">
        <v>2.5</v>
      </c>
      <c r="G109" s="1">
        <v>39.840808868408203</v>
      </c>
      <c r="H109" s="1">
        <v>41.614662170410156</v>
      </c>
      <c r="I109" s="1">
        <v>4.6863632202148438</v>
      </c>
      <c r="J109">
        <v>32.700000000000003</v>
      </c>
      <c r="K109">
        <v>50.8</v>
      </c>
      <c r="L109">
        <v>2.54</v>
      </c>
    </row>
    <row r="110" spans="1:12">
      <c r="A110" s="1" t="s">
        <v>125</v>
      </c>
      <c r="B110" s="2">
        <v>40731</v>
      </c>
      <c r="C110" s="1" t="s">
        <v>96</v>
      </c>
      <c r="D110" s="1" t="s">
        <v>26</v>
      </c>
      <c r="E110">
        <v>15.032604491331078</v>
      </c>
      <c r="F110" s="1">
        <v>4</v>
      </c>
      <c r="G110" s="1">
        <v>40.940074920654297</v>
      </c>
      <c r="H110" s="1">
        <v>39.791511535644531</v>
      </c>
      <c r="I110" s="1">
        <v>1835.3013916015625</v>
      </c>
      <c r="J110">
        <v>32.700000000000003</v>
      </c>
      <c r="K110">
        <v>50.8</v>
      </c>
      <c r="L110">
        <v>2.54</v>
      </c>
    </row>
    <row r="111" spans="1:12">
      <c r="A111" s="1" t="s">
        <v>126</v>
      </c>
      <c r="B111" s="2">
        <v>40731</v>
      </c>
      <c r="C111" s="1" t="s">
        <v>96</v>
      </c>
      <c r="D111" s="1" t="s">
        <v>26</v>
      </c>
      <c r="E111">
        <v>7.5296339753203139</v>
      </c>
      <c r="F111" s="1">
        <v>3</v>
      </c>
      <c r="G111" s="1">
        <v>40.740455627441406</v>
      </c>
      <c r="H111" s="1">
        <v>40.287921905517578</v>
      </c>
      <c r="I111" s="1">
        <v>3.8151595592498779</v>
      </c>
      <c r="J111">
        <v>34</v>
      </c>
      <c r="K111">
        <v>47.9</v>
      </c>
      <c r="L111">
        <v>2.94</v>
      </c>
    </row>
    <row r="112" spans="1:12">
      <c r="A112" s="1" t="s">
        <v>215</v>
      </c>
      <c r="B112" s="2">
        <v>40732</v>
      </c>
      <c r="C112" s="1" t="s">
        <v>207</v>
      </c>
      <c r="D112" s="1" t="s">
        <v>26</v>
      </c>
      <c r="E112">
        <v>4.2680868788753648</v>
      </c>
      <c r="F112" s="1">
        <v>3.5</v>
      </c>
      <c r="G112" s="1">
        <v>30.527610778808594</v>
      </c>
      <c r="H112" s="1">
        <v>51.176109313964844</v>
      </c>
      <c r="I112" s="1">
        <v>253.32771301269531</v>
      </c>
      <c r="J112">
        <v>27.3</v>
      </c>
      <c r="K112">
        <v>58.7</v>
      </c>
      <c r="L112">
        <v>0.02</v>
      </c>
    </row>
    <row r="113" spans="1:12">
      <c r="A113" s="1" t="s">
        <v>216</v>
      </c>
      <c r="B113" s="2">
        <v>40732</v>
      </c>
      <c r="C113" s="1" t="s">
        <v>207</v>
      </c>
      <c r="D113" s="1" t="s">
        <v>26</v>
      </c>
      <c r="E113">
        <v>4.1373148539056395</v>
      </c>
      <c r="F113" s="1">
        <v>4</v>
      </c>
      <c r="G113" s="1">
        <v>30.598196029663086</v>
      </c>
      <c r="H113" s="1">
        <v>51.050674438476562</v>
      </c>
      <c r="I113" s="1">
        <v>14.269640922546387</v>
      </c>
      <c r="J113">
        <v>27.3</v>
      </c>
      <c r="K113">
        <v>58.7</v>
      </c>
      <c r="L113">
        <v>0.02</v>
      </c>
    </row>
    <row r="114" spans="1:12">
      <c r="A114" s="1" t="s">
        <v>217</v>
      </c>
      <c r="B114" s="2">
        <v>40732</v>
      </c>
      <c r="C114" s="1" t="s">
        <v>207</v>
      </c>
      <c r="D114" s="1" t="s">
        <v>26</v>
      </c>
      <c r="E114">
        <v>8.5832902528890536</v>
      </c>
      <c r="F114" s="1">
        <v>5</v>
      </c>
      <c r="G114" s="1">
        <v>33.085559844970703</v>
      </c>
      <c r="H114" s="1">
        <v>52.032108306884766</v>
      </c>
      <c r="I114" s="1">
        <v>1282.1248779296875</v>
      </c>
      <c r="J114">
        <v>28.8</v>
      </c>
      <c r="K114">
        <v>55</v>
      </c>
      <c r="L114">
        <v>0.34</v>
      </c>
    </row>
    <row r="115" spans="1:12">
      <c r="A115" s="1" t="s">
        <v>218</v>
      </c>
      <c r="B115" s="2">
        <v>40732</v>
      </c>
      <c r="C115" s="1" t="s">
        <v>207</v>
      </c>
      <c r="D115" s="1" t="s">
        <v>26</v>
      </c>
      <c r="E115">
        <v>1.796970256929592</v>
      </c>
      <c r="F115" s="1">
        <v>6</v>
      </c>
      <c r="G115" s="1">
        <v>33.362945556640625</v>
      </c>
      <c r="H115" s="1">
        <v>51.473838806152344</v>
      </c>
      <c r="I115" s="1">
        <v>5.1618533134460449</v>
      </c>
      <c r="J115">
        <v>28.8</v>
      </c>
      <c r="K115">
        <v>55</v>
      </c>
      <c r="L115">
        <v>0.34</v>
      </c>
    </row>
    <row r="116" spans="1:12">
      <c r="A116" s="1" t="s">
        <v>219</v>
      </c>
      <c r="B116" s="2">
        <v>40732</v>
      </c>
      <c r="C116" s="1" t="s">
        <v>207</v>
      </c>
      <c r="D116" s="1" t="s">
        <v>26</v>
      </c>
      <c r="E116">
        <v>7.2151337452300144</v>
      </c>
      <c r="F116" s="1">
        <v>5</v>
      </c>
      <c r="G116" s="1">
        <v>34.559864044189453</v>
      </c>
      <c r="H116" s="1">
        <v>48.436573028564453</v>
      </c>
      <c r="I116" s="1">
        <v>927.81134033203125</v>
      </c>
      <c r="J116">
        <v>28.8</v>
      </c>
      <c r="K116">
        <v>55</v>
      </c>
      <c r="L116">
        <v>0.34</v>
      </c>
    </row>
    <row r="117" spans="1:12">
      <c r="A117" s="1" t="s">
        <v>220</v>
      </c>
      <c r="B117" s="2">
        <v>40732</v>
      </c>
      <c r="C117" s="1" t="s">
        <v>207</v>
      </c>
      <c r="D117" s="1" t="s">
        <v>26</v>
      </c>
      <c r="E117">
        <v>4.293678058239049</v>
      </c>
      <c r="F117" s="1">
        <v>5</v>
      </c>
      <c r="G117" s="1">
        <v>34.757568359375</v>
      </c>
      <c r="H117" s="1">
        <v>48.088130950927734</v>
      </c>
      <c r="I117" s="1">
        <v>23.172756195068359</v>
      </c>
      <c r="J117">
        <v>28.8</v>
      </c>
      <c r="K117">
        <v>55</v>
      </c>
      <c r="L117">
        <v>0.34</v>
      </c>
    </row>
    <row r="118" spans="1:12">
      <c r="A118" s="1" t="s">
        <v>221</v>
      </c>
      <c r="B118" s="2">
        <v>40732</v>
      </c>
      <c r="C118" s="1" t="s">
        <v>207</v>
      </c>
      <c r="D118" s="1" t="s">
        <v>26</v>
      </c>
      <c r="E118">
        <v>8.5495112087606771</v>
      </c>
      <c r="F118" s="1">
        <v>3</v>
      </c>
      <c r="G118" s="1">
        <v>34.590206146240234</v>
      </c>
      <c r="H118" s="1">
        <v>49.220531463623047</v>
      </c>
      <c r="I118" s="1">
        <v>1000.385986328125</v>
      </c>
      <c r="J118">
        <v>28.8</v>
      </c>
      <c r="K118">
        <v>55</v>
      </c>
      <c r="L118">
        <v>0.34</v>
      </c>
    </row>
    <row r="119" spans="1:12">
      <c r="A119" s="1" t="s">
        <v>222</v>
      </c>
      <c r="B119" s="2">
        <v>40732</v>
      </c>
      <c r="C119" s="1" t="s">
        <v>207</v>
      </c>
      <c r="D119" s="1" t="s">
        <v>26</v>
      </c>
      <c r="E119">
        <v>1.9797752409751084</v>
      </c>
      <c r="F119" s="1">
        <v>4</v>
      </c>
      <c r="G119" s="1">
        <v>34.592269897460938</v>
      </c>
      <c r="H119" s="1">
        <v>49.170875549316406</v>
      </c>
      <c r="I119" s="1">
        <v>15.630191802978516</v>
      </c>
      <c r="J119">
        <v>28.8</v>
      </c>
      <c r="K119">
        <v>55</v>
      </c>
      <c r="L119">
        <v>0.34</v>
      </c>
    </row>
    <row r="120" spans="1:12">
      <c r="A120" s="1" t="s">
        <v>72</v>
      </c>
      <c r="B120" s="2">
        <v>40738</v>
      </c>
      <c r="C120" s="1" t="s">
        <v>48</v>
      </c>
      <c r="D120" s="1" t="s">
        <v>26</v>
      </c>
      <c r="E120">
        <v>3.8478847312967135</v>
      </c>
      <c r="F120" s="1">
        <v>3</v>
      </c>
      <c r="G120" s="1">
        <v>26.701055526733398</v>
      </c>
      <c r="H120" s="1">
        <v>50.687145233154297</v>
      </c>
      <c r="I120" s="1">
        <v>997.516845703125</v>
      </c>
      <c r="J120">
        <v>23</v>
      </c>
      <c r="K120">
        <v>26.2</v>
      </c>
      <c r="L120">
        <v>0.51</v>
      </c>
    </row>
    <row r="121" spans="1:12">
      <c r="A121" s="1" t="s">
        <v>73</v>
      </c>
      <c r="B121" s="2">
        <v>40738</v>
      </c>
      <c r="C121" s="1" t="s">
        <v>48</v>
      </c>
      <c r="D121" s="1" t="s">
        <v>26</v>
      </c>
      <c r="E121">
        <v>1.4931425640596823</v>
      </c>
      <c r="F121" s="1">
        <v>3.5</v>
      </c>
      <c r="G121" s="1">
        <v>26.763078689575195</v>
      </c>
      <c r="H121" s="1">
        <v>50.551502227783203</v>
      </c>
      <c r="I121" s="1">
        <v>56.060043334960938</v>
      </c>
      <c r="J121">
        <v>23</v>
      </c>
      <c r="K121">
        <v>26.2</v>
      </c>
      <c r="L121">
        <v>0.51</v>
      </c>
    </row>
    <row r="122" spans="1:12">
      <c r="A122" s="1" t="s">
        <v>74</v>
      </c>
      <c r="B122" s="2">
        <v>40738</v>
      </c>
      <c r="C122" s="1" t="s">
        <v>48</v>
      </c>
      <c r="D122" s="1" t="s">
        <v>26</v>
      </c>
      <c r="E122">
        <v>5.3008010607142273</v>
      </c>
      <c r="F122" s="1">
        <v>4.5</v>
      </c>
      <c r="G122" s="1">
        <v>28.745307922363281</v>
      </c>
      <c r="H122" s="1">
        <v>47.49884033203125</v>
      </c>
      <c r="I122" s="1">
        <v>1175.69873046875</v>
      </c>
      <c r="J122">
        <v>26.5</v>
      </c>
      <c r="K122">
        <v>22</v>
      </c>
      <c r="L122">
        <v>1.25</v>
      </c>
    </row>
    <row r="123" spans="1:12">
      <c r="A123" s="1" t="s">
        <v>75</v>
      </c>
      <c r="B123" s="2">
        <v>40738</v>
      </c>
      <c r="C123" s="1" t="s">
        <v>48</v>
      </c>
      <c r="D123" s="1" t="s">
        <v>26</v>
      </c>
      <c r="E123">
        <v>1.3465999797734582</v>
      </c>
      <c r="F123" s="1">
        <v>4</v>
      </c>
      <c r="G123" s="1">
        <v>29.011753082275391</v>
      </c>
      <c r="H123" s="1">
        <v>46.970474243164062</v>
      </c>
      <c r="I123" s="1">
        <v>18.966022491455078</v>
      </c>
      <c r="J123">
        <v>26.5</v>
      </c>
      <c r="K123">
        <v>22</v>
      </c>
      <c r="L123">
        <v>1.25</v>
      </c>
    </row>
    <row r="124" spans="1:12">
      <c r="A124" s="1" t="s">
        <v>157</v>
      </c>
      <c r="B124" s="2">
        <v>40745</v>
      </c>
      <c r="C124" s="1" t="s">
        <v>147</v>
      </c>
      <c r="D124" s="1" t="s">
        <v>26</v>
      </c>
      <c r="E124">
        <v>1.9537451304548077</v>
      </c>
      <c r="F124" s="1">
        <v>3</v>
      </c>
      <c r="G124" s="1">
        <v>37.612922668457031</v>
      </c>
      <c r="H124" s="1">
        <v>41.207675933837891</v>
      </c>
      <c r="I124" s="1">
        <v>1464.7001953125</v>
      </c>
      <c r="J124">
        <v>31.3</v>
      </c>
      <c r="K124">
        <v>46.5</v>
      </c>
      <c r="L124">
        <v>1.06</v>
      </c>
    </row>
    <row r="125" spans="1:12">
      <c r="A125" s="1" t="s">
        <v>158</v>
      </c>
      <c r="B125" s="2">
        <v>40745</v>
      </c>
      <c r="C125" s="1" t="s">
        <v>147</v>
      </c>
      <c r="D125" s="1" t="s">
        <v>26</v>
      </c>
      <c r="E125">
        <v>1.8634206726073992</v>
      </c>
      <c r="F125" s="1">
        <v>4</v>
      </c>
      <c r="G125" s="1">
        <v>36.703521728515625</v>
      </c>
      <c r="H125" s="1">
        <v>43.021778106689453</v>
      </c>
      <c r="I125" s="1">
        <v>30.975757598876953</v>
      </c>
      <c r="J125">
        <v>31.3</v>
      </c>
      <c r="K125">
        <v>46.5</v>
      </c>
      <c r="L125">
        <v>1.06</v>
      </c>
    </row>
    <row r="126" spans="1:12">
      <c r="A126" s="1" t="s">
        <v>30</v>
      </c>
      <c r="B126" s="2">
        <v>40724</v>
      </c>
      <c r="C126" s="1" t="s">
        <v>1</v>
      </c>
      <c r="D126" s="1" t="s">
        <v>31</v>
      </c>
      <c r="E126">
        <v>10.324824745257814</v>
      </c>
      <c r="F126" s="1">
        <v>4.5</v>
      </c>
      <c r="G126" s="1">
        <v>33.368080139160156</v>
      </c>
      <c r="H126" s="1">
        <v>34.915187835693359</v>
      </c>
      <c r="I126" s="1">
        <v>1337.32080078125</v>
      </c>
      <c r="J126">
        <v>27.8</v>
      </c>
      <c r="K126">
        <v>29.2</v>
      </c>
      <c r="L126">
        <v>1.2</v>
      </c>
    </row>
    <row r="127" spans="1:12">
      <c r="A127" s="1" t="s">
        <v>32</v>
      </c>
      <c r="B127" s="2">
        <v>40724</v>
      </c>
      <c r="C127" s="1" t="s">
        <v>1</v>
      </c>
      <c r="D127" s="1" t="s">
        <v>31</v>
      </c>
      <c r="E127">
        <v>1.6203869212603166</v>
      </c>
      <c r="F127" s="1">
        <v>5.5</v>
      </c>
      <c r="G127" s="1">
        <v>33.287723541259766</v>
      </c>
      <c r="H127" s="1">
        <v>35.140865325927734</v>
      </c>
      <c r="I127" s="1">
        <v>12.996228218078613</v>
      </c>
      <c r="J127">
        <v>27.8</v>
      </c>
      <c r="K127">
        <v>29.2</v>
      </c>
      <c r="L127">
        <v>1.2</v>
      </c>
    </row>
    <row r="128" spans="1:12">
      <c r="A128" s="1" t="s">
        <v>33</v>
      </c>
      <c r="B128" s="2">
        <v>40724</v>
      </c>
      <c r="C128" s="1" t="s">
        <v>1</v>
      </c>
      <c r="D128" s="1" t="s">
        <v>31</v>
      </c>
      <c r="E128">
        <v>9.9509054292183254</v>
      </c>
      <c r="F128" s="1">
        <v>5</v>
      </c>
      <c r="G128" s="1">
        <v>33.384658813476562</v>
      </c>
      <c r="H128" s="1">
        <v>36.78759765625</v>
      </c>
      <c r="I128" s="1">
        <v>1007.4249877929688</v>
      </c>
      <c r="J128">
        <v>27.8</v>
      </c>
      <c r="K128">
        <v>29.2</v>
      </c>
      <c r="L128">
        <v>1.2</v>
      </c>
    </row>
    <row r="129" spans="1:12">
      <c r="A129" s="1" t="s">
        <v>34</v>
      </c>
      <c r="B129" s="2">
        <v>40724</v>
      </c>
      <c r="C129" s="1" t="s">
        <v>1</v>
      </c>
      <c r="D129" s="1" t="s">
        <v>31</v>
      </c>
      <c r="E129">
        <v>1.721974968027763</v>
      </c>
      <c r="F129" s="1">
        <v>5.5</v>
      </c>
      <c r="G129" s="1">
        <v>33.286094665527344</v>
      </c>
      <c r="H129" s="1">
        <v>36.830368041992188</v>
      </c>
      <c r="I129" s="1">
        <v>5.1632027626037598</v>
      </c>
      <c r="J129">
        <v>27.8</v>
      </c>
      <c r="K129">
        <v>29.2</v>
      </c>
      <c r="L129">
        <v>1.2</v>
      </c>
    </row>
    <row r="130" spans="1:12">
      <c r="A130" s="1" t="s">
        <v>35</v>
      </c>
      <c r="B130" s="2">
        <v>40724</v>
      </c>
      <c r="C130" s="1" t="s">
        <v>1</v>
      </c>
      <c r="D130" s="1" t="s">
        <v>31</v>
      </c>
      <c r="E130">
        <v>12.15891623071389</v>
      </c>
      <c r="F130" s="1">
        <v>3.5</v>
      </c>
      <c r="G130" s="1">
        <v>33.489593505859375</v>
      </c>
      <c r="H130" s="1">
        <v>35.224361419677734</v>
      </c>
      <c r="I130" s="1">
        <v>1657.5791015625</v>
      </c>
      <c r="J130">
        <v>27.8</v>
      </c>
      <c r="K130">
        <v>29.2</v>
      </c>
      <c r="L130">
        <v>1.2</v>
      </c>
    </row>
    <row r="131" spans="1:12">
      <c r="A131" s="1" t="s">
        <v>36</v>
      </c>
      <c r="B131" s="2">
        <v>40724</v>
      </c>
      <c r="C131" s="1" t="s">
        <v>1</v>
      </c>
      <c r="D131" s="1" t="s">
        <v>31</v>
      </c>
      <c r="E131">
        <v>4.8668563045310869</v>
      </c>
      <c r="F131" s="1">
        <v>4.5</v>
      </c>
      <c r="G131" s="1">
        <v>33.440914154052734</v>
      </c>
      <c r="H131" s="1">
        <v>35.173385620117188</v>
      </c>
      <c r="I131" s="1">
        <v>13.918767929077148</v>
      </c>
      <c r="J131">
        <v>27.8</v>
      </c>
      <c r="K131">
        <v>29.2</v>
      </c>
      <c r="L131">
        <v>1.2</v>
      </c>
    </row>
    <row r="132" spans="1:12">
      <c r="A132" s="1" t="s">
        <v>37</v>
      </c>
      <c r="B132" s="2">
        <v>40724</v>
      </c>
      <c r="C132" s="1" t="s">
        <v>1</v>
      </c>
      <c r="D132" s="1" t="s">
        <v>31</v>
      </c>
      <c r="E132">
        <v>10.741870022782763</v>
      </c>
      <c r="F132" s="1">
        <v>5</v>
      </c>
      <c r="G132" s="1">
        <v>34.164894104003906</v>
      </c>
      <c r="H132" s="1">
        <v>33.500598907470703</v>
      </c>
      <c r="I132" s="1">
        <v>1285.432861328125</v>
      </c>
      <c r="J132">
        <v>30.4</v>
      </c>
      <c r="K132">
        <v>25</v>
      </c>
      <c r="L132">
        <v>1.93</v>
      </c>
    </row>
    <row r="133" spans="1:12">
      <c r="A133" s="1" t="s">
        <v>38</v>
      </c>
      <c r="B133" s="2">
        <v>40724</v>
      </c>
      <c r="C133" s="1" t="s">
        <v>1</v>
      </c>
      <c r="D133" s="1" t="s">
        <v>31</v>
      </c>
      <c r="E133">
        <v>1.5345858353535984</v>
      </c>
      <c r="F133" s="1">
        <v>5</v>
      </c>
      <c r="G133" s="1">
        <v>33.934822082519531</v>
      </c>
      <c r="H133" s="1">
        <v>33.730537414550781</v>
      </c>
      <c r="I133" s="1">
        <v>21.079648971557617</v>
      </c>
      <c r="J133">
        <v>30.4</v>
      </c>
      <c r="K133">
        <v>25</v>
      </c>
      <c r="L133">
        <v>1.93</v>
      </c>
    </row>
    <row r="134" spans="1:12">
      <c r="A134" s="1" t="s">
        <v>39</v>
      </c>
      <c r="B134" s="2">
        <v>40724</v>
      </c>
      <c r="C134" s="1" t="s">
        <v>1</v>
      </c>
      <c r="D134" s="1" t="s">
        <v>31</v>
      </c>
      <c r="E134">
        <v>9.5643171166575449</v>
      </c>
      <c r="F134" s="1">
        <v>4</v>
      </c>
      <c r="G134" s="1">
        <v>33.544288635253906</v>
      </c>
      <c r="H134" s="1">
        <v>34.18206787109375</v>
      </c>
      <c r="I134" s="1">
        <v>1421.9725341796875</v>
      </c>
      <c r="J134">
        <v>30.4</v>
      </c>
      <c r="K134">
        <v>25</v>
      </c>
      <c r="L134">
        <v>1.93</v>
      </c>
    </row>
    <row r="135" spans="1:12">
      <c r="A135" s="1" t="s">
        <v>40</v>
      </c>
      <c r="B135" s="2">
        <v>40724</v>
      </c>
      <c r="C135" s="1" t="s">
        <v>1</v>
      </c>
      <c r="D135" s="1" t="s">
        <v>31</v>
      </c>
      <c r="E135">
        <v>1.7953009397264457</v>
      </c>
      <c r="F135" s="1">
        <v>3.5</v>
      </c>
      <c r="G135" s="1">
        <v>33.353897094726562</v>
      </c>
      <c r="H135" s="1">
        <v>34.330429077148438</v>
      </c>
      <c r="I135" s="1">
        <v>10.687718391418457</v>
      </c>
      <c r="J135">
        <v>30.4</v>
      </c>
      <c r="K135">
        <v>25</v>
      </c>
      <c r="L135">
        <v>1.93</v>
      </c>
    </row>
    <row r="136" spans="1:12">
      <c r="A136" s="1" t="s">
        <v>41</v>
      </c>
      <c r="B136" s="2">
        <v>40724</v>
      </c>
      <c r="C136" s="1" t="s">
        <v>1</v>
      </c>
      <c r="D136" s="1" t="s">
        <v>31</v>
      </c>
      <c r="E136">
        <v>9.9797233615004366</v>
      </c>
      <c r="F136" s="1">
        <v>4.5</v>
      </c>
      <c r="G136" s="1">
        <v>33.477664947509766</v>
      </c>
      <c r="H136" s="1">
        <v>34.833930969238281</v>
      </c>
      <c r="I136" s="1">
        <v>1292.7734375</v>
      </c>
      <c r="J136">
        <v>30.4</v>
      </c>
      <c r="K136">
        <v>25</v>
      </c>
      <c r="L136">
        <v>1.93</v>
      </c>
    </row>
    <row r="137" spans="1:12">
      <c r="A137" s="1" t="s">
        <v>42</v>
      </c>
      <c r="B137" s="2">
        <v>40724</v>
      </c>
      <c r="C137" s="1" t="s">
        <v>1</v>
      </c>
      <c r="D137" s="1" t="s">
        <v>31</v>
      </c>
      <c r="E137">
        <v>2.595057055255138</v>
      </c>
      <c r="F137" s="1">
        <v>3.5</v>
      </c>
      <c r="G137" s="1">
        <v>33.46063232421875</v>
      </c>
      <c r="H137" s="1">
        <v>34.709983825683594</v>
      </c>
      <c r="I137" s="1">
        <v>1484.413818359375</v>
      </c>
      <c r="J137">
        <v>30.4</v>
      </c>
      <c r="K137">
        <v>25</v>
      </c>
      <c r="L137">
        <v>1.93</v>
      </c>
    </row>
    <row r="138" spans="1:12">
      <c r="A138" s="1" t="s">
        <v>43</v>
      </c>
      <c r="B138" s="2">
        <v>40724</v>
      </c>
      <c r="C138" s="1" t="s">
        <v>9</v>
      </c>
      <c r="D138" s="1" t="s">
        <v>31</v>
      </c>
      <c r="E138">
        <v>15.659123169017155</v>
      </c>
      <c r="F138" s="1">
        <v>5</v>
      </c>
      <c r="G138" s="1">
        <v>38.542293548583984</v>
      </c>
      <c r="H138" s="1">
        <v>33.548397064208984</v>
      </c>
      <c r="I138" s="1">
        <v>1808.8929443359375</v>
      </c>
      <c r="J138">
        <v>34</v>
      </c>
      <c r="K138">
        <v>19.7</v>
      </c>
      <c r="L138">
        <v>3.12</v>
      </c>
    </row>
    <row r="139" spans="1:12">
      <c r="A139" s="1" t="s">
        <v>44</v>
      </c>
      <c r="B139" s="2">
        <v>40724</v>
      </c>
      <c r="C139" s="1" t="s">
        <v>9</v>
      </c>
      <c r="D139" s="1" t="s">
        <v>31</v>
      </c>
      <c r="E139">
        <v>3.1431147119099125</v>
      </c>
      <c r="F139" s="1">
        <v>5.5</v>
      </c>
      <c r="G139" s="1">
        <v>38.591953277587891</v>
      </c>
      <c r="H139" s="1">
        <v>32.803169250488281</v>
      </c>
      <c r="I139" s="1">
        <v>46.265419006347656</v>
      </c>
      <c r="J139">
        <v>34</v>
      </c>
      <c r="K139">
        <v>19.7</v>
      </c>
      <c r="L139">
        <v>3.12</v>
      </c>
    </row>
    <row r="140" spans="1:12">
      <c r="A140" s="1" t="s">
        <v>45</v>
      </c>
      <c r="B140" s="2">
        <v>40724</v>
      </c>
      <c r="C140" s="1" t="s">
        <v>9</v>
      </c>
      <c r="D140" s="1" t="s">
        <v>31</v>
      </c>
      <c r="E140">
        <v>18.626196474302425</v>
      </c>
      <c r="F140" s="1">
        <v>2.5</v>
      </c>
      <c r="G140" s="1">
        <v>38.414772033691406</v>
      </c>
      <c r="H140" s="1">
        <v>33.121395111083984</v>
      </c>
      <c r="I140" s="1">
        <v>1891.212158203125</v>
      </c>
      <c r="J140">
        <v>34</v>
      </c>
      <c r="K140">
        <v>19.7</v>
      </c>
      <c r="L140">
        <v>3.12</v>
      </c>
    </row>
    <row r="141" spans="1:12">
      <c r="A141" s="1" t="s">
        <v>46</v>
      </c>
      <c r="B141" s="2">
        <v>40724</v>
      </c>
      <c r="C141" s="1" t="s">
        <v>9</v>
      </c>
      <c r="D141" s="1" t="s">
        <v>31</v>
      </c>
      <c r="E141">
        <v>9.8878044208155238</v>
      </c>
      <c r="F141" s="1">
        <v>4</v>
      </c>
      <c r="G141" s="1">
        <v>38.400470733642578</v>
      </c>
      <c r="H141" s="1">
        <v>33.076099395751953</v>
      </c>
      <c r="I141" s="1">
        <v>33.532932281494141</v>
      </c>
      <c r="J141">
        <v>34.6</v>
      </c>
      <c r="K141">
        <v>19.8</v>
      </c>
      <c r="L141">
        <v>3.43</v>
      </c>
    </row>
    <row r="142" spans="1:12">
      <c r="A142" s="1" t="s">
        <v>136</v>
      </c>
      <c r="B142" s="2">
        <v>40731</v>
      </c>
      <c r="C142" s="1" t="s">
        <v>101</v>
      </c>
      <c r="D142" s="1" t="s">
        <v>31</v>
      </c>
      <c r="E142">
        <v>6.6043337891716209</v>
      </c>
      <c r="F142" s="1">
        <v>4</v>
      </c>
      <c r="G142" s="1">
        <v>31.741279602050781</v>
      </c>
      <c r="H142" s="1">
        <v>45.777942657470703</v>
      </c>
      <c r="I142" s="1">
        <v>760.60272216796875</v>
      </c>
      <c r="J142">
        <v>26</v>
      </c>
      <c r="K142">
        <v>73.099999999999994</v>
      </c>
      <c r="L142">
        <v>0.04</v>
      </c>
    </row>
    <row r="143" spans="1:12">
      <c r="A143" s="1" t="s">
        <v>137</v>
      </c>
      <c r="B143" s="2">
        <v>40731</v>
      </c>
      <c r="C143" s="1" t="s">
        <v>101</v>
      </c>
      <c r="D143" s="1" t="s">
        <v>31</v>
      </c>
      <c r="E143">
        <v>3.9243784963984156</v>
      </c>
      <c r="F143" s="1">
        <v>4.5</v>
      </c>
      <c r="G143" s="1">
        <v>31.856582641601562</v>
      </c>
      <c r="H143" s="1">
        <v>45.799327850341797</v>
      </c>
      <c r="I143" s="1">
        <v>48.028575897216797</v>
      </c>
      <c r="J143">
        <v>26</v>
      </c>
      <c r="K143">
        <v>73.099999999999994</v>
      </c>
      <c r="L143">
        <v>0.04</v>
      </c>
    </row>
    <row r="144" spans="1:12">
      <c r="A144" s="1" t="s">
        <v>138</v>
      </c>
      <c r="B144" s="2">
        <v>40731</v>
      </c>
      <c r="C144" s="1" t="s">
        <v>101</v>
      </c>
      <c r="D144" s="1" t="s">
        <v>31</v>
      </c>
      <c r="E144">
        <v>6.9392985156829581E-2</v>
      </c>
      <c r="F144" s="1">
        <v>5</v>
      </c>
      <c r="G144" s="1">
        <v>32.839130401611328</v>
      </c>
      <c r="H144" s="1">
        <v>46.513690948486328</v>
      </c>
      <c r="I144" s="1">
        <v>5.5108933448791504</v>
      </c>
      <c r="J144">
        <v>27.5</v>
      </c>
      <c r="K144">
        <v>69.099999999999994</v>
      </c>
      <c r="L144">
        <v>0.5</v>
      </c>
    </row>
    <row r="145" spans="1:12">
      <c r="A145" s="1" t="s">
        <v>139</v>
      </c>
      <c r="B145" s="2">
        <v>40731</v>
      </c>
      <c r="C145" s="1" t="s">
        <v>101</v>
      </c>
      <c r="D145" s="1" t="s">
        <v>31</v>
      </c>
      <c r="E145">
        <v>7.8171458710867592</v>
      </c>
      <c r="F145" s="1">
        <v>4.5</v>
      </c>
      <c r="G145" s="1">
        <v>32.931407928466797</v>
      </c>
      <c r="H145" s="1">
        <v>46.236129760742188</v>
      </c>
      <c r="I145" s="1">
        <v>1048.7486572265625</v>
      </c>
      <c r="J145">
        <v>27.5</v>
      </c>
      <c r="K145">
        <v>69.099999999999994</v>
      </c>
      <c r="L145">
        <v>0.5</v>
      </c>
    </row>
    <row r="146" spans="1:12">
      <c r="A146" s="1" t="s">
        <v>140</v>
      </c>
      <c r="B146" s="2">
        <v>40731</v>
      </c>
      <c r="C146" s="1" t="s">
        <v>101</v>
      </c>
      <c r="D146" s="1" t="s">
        <v>31</v>
      </c>
      <c r="E146">
        <v>1.9925741532905334</v>
      </c>
      <c r="F146" s="1">
        <v>3.5</v>
      </c>
      <c r="G146" s="1">
        <v>33.858165740966797</v>
      </c>
      <c r="H146" s="1">
        <v>46.256793975830078</v>
      </c>
      <c r="I146" s="1">
        <v>21.944650650024414</v>
      </c>
      <c r="J146">
        <v>27.5</v>
      </c>
      <c r="K146">
        <v>69.099999999999994</v>
      </c>
      <c r="L146">
        <v>0.5</v>
      </c>
    </row>
    <row r="147" spans="1:12">
      <c r="A147" s="1" t="s">
        <v>141</v>
      </c>
      <c r="B147" s="2">
        <v>40731</v>
      </c>
      <c r="C147" s="1" t="s">
        <v>101</v>
      </c>
      <c r="D147" s="1" t="s">
        <v>31</v>
      </c>
      <c r="E147">
        <v>10.812446495613749</v>
      </c>
      <c r="F147" s="1">
        <v>3</v>
      </c>
      <c r="G147" s="1">
        <v>34.078052520751953</v>
      </c>
      <c r="H147" s="1">
        <v>45.518173217773438</v>
      </c>
      <c r="I147" s="1">
        <v>1293.2039794921875</v>
      </c>
      <c r="J147">
        <v>27.5</v>
      </c>
      <c r="K147">
        <v>69.099999999999994</v>
      </c>
      <c r="L147">
        <v>0.5</v>
      </c>
    </row>
    <row r="148" spans="1:12">
      <c r="A148" s="1" t="s">
        <v>142</v>
      </c>
      <c r="B148" s="2">
        <v>40731</v>
      </c>
      <c r="C148" s="1" t="s">
        <v>101</v>
      </c>
      <c r="D148" s="1" t="s">
        <v>31</v>
      </c>
      <c r="E148">
        <v>1.8295981859250765</v>
      </c>
      <c r="F148" s="1">
        <v>4.5</v>
      </c>
      <c r="G148" s="1">
        <v>34.884117126464844</v>
      </c>
      <c r="H148" s="1">
        <v>45.629158020019531</v>
      </c>
      <c r="I148" s="1">
        <v>20.652154922485352</v>
      </c>
      <c r="J148">
        <v>27.5</v>
      </c>
      <c r="K148">
        <v>69.099999999999994</v>
      </c>
      <c r="L148">
        <v>0.5</v>
      </c>
    </row>
    <row r="149" spans="1:12">
      <c r="A149" s="1" t="s">
        <v>143</v>
      </c>
      <c r="B149" s="2">
        <v>40731</v>
      </c>
      <c r="C149" s="1" t="s">
        <v>101</v>
      </c>
      <c r="D149" s="1" t="s">
        <v>31</v>
      </c>
      <c r="E149">
        <v>8.6591310470789029</v>
      </c>
      <c r="F149" s="1">
        <v>3</v>
      </c>
      <c r="G149" s="1">
        <v>35.056106567382812</v>
      </c>
      <c r="H149" s="1">
        <v>45.478397369384766</v>
      </c>
      <c r="I149" s="1">
        <v>1324.980224609375</v>
      </c>
      <c r="J149">
        <v>29.9</v>
      </c>
      <c r="K149">
        <v>57.4</v>
      </c>
      <c r="L149">
        <v>1.1200000000000001</v>
      </c>
    </row>
    <row r="150" spans="1:12">
      <c r="A150" s="1" t="s">
        <v>144</v>
      </c>
      <c r="B150" s="2">
        <v>40731</v>
      </c>
      <c r="C150" s="1" t="s">
        <v>101</v>
      </c>
      <c r="D150" s="1" t="s">
        <v>31</v>
      </c>
      <c r="E150">
        <v>10.89568059502473</v>
      </c>
      <c r="F150" s="1">
        <v>3.5</v>
      </c>
      <c r="G150" s="1">
        <v>35.570022583007812</v>
      </c>
      <c r="H150" s="1">
        <v>42.609928131103516</v>
      </c>
      <c r="I150" s="1">
        <v>1071.686279296875</v>
      </c>
      <c r="J150">
        <v>29.9</v>
      </c>
      <c r="K150">
        <v>57.4</v>
      </c>
      <c r="L150">
        <v>1.1200000000000001</v>
      </c>
    </row>
    <row r="151" spans="1:12">
      <c r="A151" s="1" t="s">
        <v>145</v>
      </c>
      <c r="B151" s="2">
        <v>40731</v>
      </c>
      <c r="C151" s="1" t="s">
        <v>101</v>
      </c>
      <c r="D151" s="1" t="s">
        <v>31</v>
      </c>
      <c r="E151">
        <v>3.8417605644566373</v>
      </c>
      <c r="F151" s="1">
        <v>3</v>
      </c>
      <c r="G151" s="1">
        <v>35.484195709228516</v>
      </c>
      <c r="H151" s="1">
        <v>42.879341125488281</v>
      </c>
      <c r="I151" s="1">
        <v>42.826793670654297</v>
      </c>
      <c r="J151">
        <v>29.9</v>
      </c>
      <c r="K151">
        <v>57.4</v>
      </c>
      <c r="L151">
        <v>1.1200000000000001</v>
      </c>
    </row>
    <row r="152" spans="1:12">
      <c r="A152" s="1" t="s">
        <v>127</v>
      </c>
      <c r="B152" s="2">
        <v>40731</v>
      </c>
      <c r="C152" s="1" t="s">
        <v>96</v>
      </c>
      <c r="D152" s="1" t="s">
        <v>31</v>
      </c>
      <c r="E152">
        <v>9.6904401290807076</v>
      </c>
      <c r="F152" s="1">
        <v>5.5</v>
      </c>
      <c r="G152" s="1">
        <v>35.072532653808594</v>
      </c>
      <c r="H152" s="1">
        <v>45.600700378417969</v>
      </c>
      <c r="I152" s="1">
        <v>1625.07763671875</v>
      </c>
      <c r="J152">
        <v>31.2</v>
      </c>
      <c r="K152">
        <v>53.7</v>
      </c>
      <c r="L152">
        <v>1.84</v>
      </c>
    </row>
    <row r="153" spans="1:12">
      <c r="A153" s="1" t="s">
        <v>128</v>
      </c>
      <c r="B153" s="2">
        <v>40731</v>
      </c>
      <c r="C153" s="1" t="s">
        <v>96</v>
      </c>
      <c r="D153" s="1" t="s">
        <v>31</v>
      </c>
      <c r="E153">
        <v>1.144035879790926</v>
      </c>
      <c r="F153" s="1">
        <v>3</v>
      </c>
      <c r="G153" s="1">
        <v>35.358428955078125</v>
      </c>
      <c r="H153" s="1">
        <v>45.045707702636719</v>
      </c>
      <c r="I153" s="1">
        <v>22.321319580078125</v>
      </c>
      <c r="J153">
        <v>31.2</v>
      </c>
      <c r="K153">
        <v>53.7</v>
      </c>
      <c r="L153">
        <v>1.84</v>
      </c>
    </row>
    <row r="154" spans="1:12">
      <c r="A154" s="1" t="s">
        <v>129</v>
      </c>
      <c r="B154" s="2">
        <v>40731</v>
      </c>
      <c r="C154" s="1" t="s">
        <v>96</v>
      </c>
      <c r="D154" s="1" t="s">
        <v>31</v>
      </c>
      <c r="E154">
        <v>9.1270238743018357</v>
      </c>
      <c r="F154" s="1">
        <v>2.5</v>
      </c>
      <c r="G154" s="1">
        <v>36.667556762695312</v>
      </c>
      <c r="H154" s="1">
        <v>42.802520751953125</v>
      </c>
      <c r="I154" s="1">
        <v>1461.341796875</v>
      </c>
      <c r="J154">
        <v>31.2</v>
      </c>
      <c r="K154">
        <v>53.7</v>
      </c>
      <c r="L154">
        <v>1.84</v>
      </c>
    </row>
    <row r="155" spans="1:12">
      <c r="A155" s="1" t="s">
        <v>130</v>
      </c>
      <c r="B155" s="2">
        <v>40731</v>
      </c>
      <c r="C155" s="1" t="s">
        <v>96</v>
      </c>
      <c r="D155" s="1" t="s">
        <v>31</v>
      </c>
      <c r="E155">
        <v>1.3602974404299895</v>
      </c>
      <c r="F155" s="1">
        <v>3</v>
      </c>
      <c r="G155" s="1">
        <v>36.868507385253906</v>
      </c>
      <c r="H155" s="1">
        <v>42.391635894775391</v>
      </c>
      <c r="I155" s="1">
        <v>71.884056091308594</v>
      </c>
      <c r="J155">
        <v>31.2</v>
      </c>
      <c r="K155">
        <v>53.7</v>
      </c>
      <c r="L155">
        <v>1.84</v>
      </c>
    </row>
    <row r="156" spans="1:12">
      <c r="A156" s="1" t="s">
        <v>131</v>
      </c>
      <c r="B156" s="2">
        <v>40731</v>
      </c>
      <c r="C156" s="1" t="s">
        <v>96</v>
      </c>
      <c r="D156" s="1" t="s">
        <v>31</v>
      </c>
      <c r="E156">
        <v>12.308680861843163</v>
      </c>
      <c r="F156" s="1">
        <v>5</v>
      </c>
      <c r="G156" s="1">
        <v>37.993759155273438</v>
      </c>
      <c r="H156" s="1">
        <v>44.662326812744141</v>
      </c>
      <c r="I156" s="1">
        <v>1828.564208984375</v>
      </c>
      <c r="J156">
        <v>32.700000000000003</v>
      </c>
      <c r="K156">
        <v>50.8</v>
      </c>
      <c r="L156">
        <v>2.54</v>
      </c>
    </row>
    <row r="157" spans="1:12">
      <c r="A157" s="1" t="s">
        <v>132</v>
      </c>
      <c r="B157" s="2">
        <v>40731</v>
      </c>
      <c r="C157" s="1" t="s">
        <v>96</v>
      </c>
      <c r="D157" s="1" t="s">
        <v>31</v>
      </c>
      <c r="E157">
        <v>8.0824118597897812</v>
      </c>
      <c r="F157" s="1">
        <v>3.5</v>
      </c>
      <c r="G157" s="1">
        <v>38.329360961914062</v>
      </c>
      <c r="H157" s="1">
        <v>44.331222534179688</v>
      </c>
      <c r="I157" s="1">
        <v>53.760330200195312</v>
      </c>
      <c r="J157">
        <v>32.700000000000003</v>
      </c>
      <c r="K157">
        <v>50.8</v>
      </c>
      <c r="L157">
        <v>2.54</v>
      </c>
    </row>
    <row r="158" spans="1:12">
      <c r="A158" s="1" t="s">
        <v>133</v>
      </c>
      <c r="B158" s="2">
        <v>40731</v>
      </c>
      <c r="C158" s="1" t="s">
        <v>96</v>
      </c>
      <c r="D158" s="1" t="s">
        <v>31</v>
      </c>
      <c r="E158">
        <v>12.580668963452409</v>
      </c>
      <c r="F158" s="1">
        <v>4</v>
      </c>
      <c r="G158" s="1">
        <v>39.828926086425781</v>
      </c>
      <c r="H158" s="1">
        <v>41.185844421386719</v>
      </c>
      <c r="I158" s="1">
        <v>1617.681884765625</v>
      </c>
      <c r="J158">
        <v>32.700000000000003</v>
      </c>
      <c r="K158">
        <v>50.8</v>
      </c>
      <c r="L158">
        <v>2.54</v>
      </c>
    </row>
    <row r="159" spans="1:12">
      <c r="A159" s="1" t="s">
        <v>134</v>
      </c>
      <c r="B159" s="2">
        <v>40731</v>
      </c>
      <c r="C159" s="1" t="s">
        <v>96</v>
      </c>
      <c r="D159" s="1" t="s">
        <v>31</v>
      </c>
      <c r="E159">
        <v>15.928011440628699</v>
      </c>
      <c r="F159" s="1">
        <v>4.5</v>
      </c>
      <c r="G159" s="1">
        <v>40.896396636962891</v>
      </c>
      <c r="H159" s="1">
        <v>40.084976196289062</v>
      </c>
      <c r="I159" s="1">
        <v>1684.1075439453125</v>
      </c>
      <c r="J159">
        <v>32.700000000000003</v>
      </c>
      <c r="K159">
        <v>50.8</v>
      </c>
      <c r="L159">
        <v>2.54</v>
      </c>
    </row>
    <row r="160" spans="1:12">
      <c r="A160" s="1" t="s">
        <v>135</v>
      </c>
      <c r="B160" s="2">
        <v>40731</v>
      </c>
      <c r="C160" s="1" t="s">
        <v>96</v>
      </c>
      <c r="D160" s="1" t="s">
        <v>31</v>
      </c>
      <c r="E160">
        <v>12.380569582319303</v>
      </c>
      <c r="F160" s="1">
        <v>3</v>
      </c>
      <c r="G160" s="1">
        <v>40.955661773681641</v>
      </c>
      <c r="H160" s="1">
        <v>39.740570068359375</v>
      </c>
      <c r="I160" s="1">
        <v>12.722613334655762</v>
      </c>
      <c r="J160">
        <v>32.700000000000003</v>
      </c>
      <c r="K160">
        <v>50.8</v>
      </c>
      <c r="L160">
        <v>2.54</v>
      </c>
    </row>
    <row r="161" spans="1:12">
      <c r="A161" s="1" t="s">
        <v>223</v>
      </c>
      <c r="B161" s="2">
        <v>40732</v>
      </c>
      <c r="C161" s="1" t="s">
        <v>207</v>
      </c>
      <c r="D161" s="1" t="s">
        <v>31</v>
      </c>
      <c r="E161">
        <v>2.0831581498694942</v>
      </c>
      <c r="F161" s="1">
        <v>4.5</v>
      </c>
      <c r="G161" s="1">
        <v>30.187602996826172</v>
      </c>
      <c r="H161" s="1">
        <v>51.685466766357422</v>
      </c>
      <c r="I161" s="1">
        <v>329.16766357421875</v>
      </c>
      <c r="J161">
        <v>27.3</v>
      </c>
      <c r="K161">
        <v>58.7</v>
      </c>
      <c r="L161">
        <v>0.02</v>
      </c>
    </row>
    <row r="162" spans="1:12">
      <c r="A162" s="1" t="s">
        <v>224</v>
      </c>
      <c r="B162" s="2">
        <v>40732</v>
      </c>
      <c r="C162" s="1" t="s">
        <v>207</v>
      </c>
      <c r="D162" s="1" t="s">
        <v>31</v>
      </c>
      <c r="E162">
        <v>0.86687729789003298</v>
      </c>
      <c r="F162" s="1">
        <v>3</v>
      </c>
      <c r="G162" s="1">
        <v>30.381908416748047</v>
      </c>
      <c r="H162" s="1">
        <v>51.505107879638672</v>
      </c>
      <c r="I162" s="1">
        <v>5.1380815505981445</v>
      </c>
      <c r="J162">
        <v>27.3</v>
      </c>
      <c r="K162">
        <v>58.7</v>
      </c>
      <c r="L162">
        <v>0.02</v>
      </c>
    </row>
    <row r="163" spans="1:12">
      <c r="A163" s="1" t="s">
        <v>225</v>
      </c>
      <c r="B163" s="2">
        <v>40732</v>
      </c>
      <c r="C163" s="1" t="s">
        <v>207</v>
      </c>
      <c r="D163" s="1" t="s">
        <v>31</v>
      </c>
      <c r="E163">
        <v>6.0675215004576755</v>
      </c>
      <c r="F163" s="1">
        <v>3</v>
      </c>
      <c r="G163" s="1">
        <v>31.087085723876953</v>
      </c>
      <c r="H163" s="1">
        <v>50.212448120117188</v>
      </c>
      <c r="I163" s="1">
        <v>327.01510620117188</v>
      </c>
      <c r="J163">
        <v>27.3</v>
      </c>
      <c r="K163">
        <v>58.7</v>
      </c>
      <c r="L163">
        <v>0.02</v>
      </c>
    </row>
    <row r="164" spans="1:12">
      <c r="A164" s="1" t="s">
        <v>226</v>
      </c>
      <c r="B164" s="2">
        <v>40732</v>
      </c>
      <c r="C164" s="1" t="s">
        <v>207</v>
      </c>
      <c r="D164" s="1" t="s">
        <v>31</v>
      </c>
      <c r="E164">
        <v>1.935543042663473</v>
      </c>
      <c r="F164" s="1">
        <v>5</v>
      </c>
      <c r="G164" s="1">
        <v>31.397615432739258</v>
      </c>
      <c r="H164" s="1">
        <v>49.607013702392578</v>
      </c>
      <c r="I164" s="1">
        <v>6.3216371536254883</v>
      </c>
      <c r="J164">
        <v>27.3</v>
      </c>
      <c r="K164">
        <v>58.7</v>
      </c>
      <c r="L164">
        <v>0.02</v>
      </c>
    </row>
    <row r="165" spans="1:12">
      <c r="A165" s="1" t="s">
        <v>227</v>
      </c>
      <c r="B165" s="2">
        <v>40732</v>
      </c>
      <c r="C165" s="1" t="s">
        <v>207</v>
      </c>
      <c r="D165" s="1" t="s">
        <v>31</v>
      </c>
      <c r="E165">
        <v>7.2990550929141618</v>
      </c>
      <c r="F165" s="1">
        <v>5.5</v>
      </c>
      <c r="G165" s="1">
        <v>34.669116973876953</v>
      </c>
      <c r="H165" s="1">
        <v>48.911388397216797</v>
      </c>
      <c r="I165" s="1">
        <v>1014.7958984375</v>
      </c>
      <c r="J165">
        <v>28.8</v>
      </c>
      <c r="K165">
        <v>55</v>
      </c>
      <c r="L165">
        <v>0.34</v>
      </c>
    </row>
    <row r="166" spans="1:12">
      <c r="A166" s="1" t="s">
        <v>228</v>
      </c>
      <c r="B166" s="2">
        <v>40732</v>
      </c>
      <c r="C166" s="1" t="s">
        <v>207</v>
      </c>
      <c r="D166" s="1" t="s">
        <v>31</v>
      </c>
      <c r="E166">
        <v>3.7909223677081907</v>
      </c>
      <c r="F166" s="1">
        <v>6</v>
      </c>
      <c r="G166" s="1">
        <v>34.625209808349609</v>
      </c>
      <c r="H166" s="1">
        <v>48.938915252685547</v>
      </c>
      <c r="I166" s="1">
        <v>29.69340705871582</v>
      </c>
      <c r="J166">
        <v>28.8</v>
      </c>
      <c r="K166">
        <v>55</v>
      </c>
      <c r="L166">
        <v>0.34</v>
      </c>
    </row>
    <row r="167" spans="1:12">
      <c r="A167" s="1" t="s">
        <v>229</v>
      </c>
      <c r="B167" s="2">
        <v>40732</v>
      </c>
      <c r="C167" s="1" t="s">
        <v>207</v>
      </c>
      <c r="D167" s="1" t="s">
        <v>31</v>
      </c>
      <c r="E167">
        <v>5.3119268219163294</v>
      </c>
      <c r="F167" s="1">
        <v>3.5</v>
      </c>
      <c r="G167" s="1">
        <v>34.766555786132812</v>
      </c>
      <c r="H167" s="1">
        <v>49.365154266357422</v>
      </c>
      <c r="I167" s="1">
        <v>1392.844970703125</v>
      </c>
      <c r="J167">
        <v>30.8</v>
      </c>
      <c r="K167">
        <v>50.8</v>
      </c>
      <c r="L167">
        <v>1.07</v>
      </c>
    </row>
    <row r="168" spans="1:12">
      <c r="A168" s="1" t="s">
        <v>230</v>
      </c>
      <c r="B168" s="2">
        <v>40732</v>
      </c>
      <c r="C168" s="1" t="s">
        <v>207</v>
      </c>
      <c r="D168" s="1" t="s">
        <v>31</v>
      </c>
      <c r="E168">
        <v>1.0140643588124556</v>
      </c>
      <c r="F168" s="1">
        <v>3</v>
      </c>
      <c r="G168" s="1">
        <v>35.007495880126953</v>
      </c>
      <c r="H168" s="1">
        <v>48.751270294189453</v>
      </c>
      <c r="I168" s="1">
        <v>0.95888745784759521</v>
      </c>
      <c r="J168">
        <v>30.8</v>
      </c>
      <c r="K168">
        <v>50.8</v>
      </c>
      <c r="L168">
        <v>1.07</v>
      </c>
    </row>
    <row r="169" spans="1:12">
      <c r="A169" s="1" t="s">
        <v>174</v>
      </c>
      <c r="B169" s="2">
        <v>40732</v>
      </c>
      <c r="C169" s="1" t="s">
        <v>168</v>
      </c>
      <c r="D169" s="1" t="s">
        <v>31</v>
      </c>
      <c r="E169">
        <v>7.3000346532519416</v>
      </c>
      <c r="F169" s="1">
        <v>4</v>
      </c>
      <c r="G169" s="1">
        <v>34.034515380859375</v>
      </c>
      <c r="H169" s="1">
        <v>52.825176239013672</v>
      </c>
      <c r="I169" s="1">
        <v>926.878173828125</v>
      </c>
      <c r="J169">
        <v>30.8</v>
      </c>
      <c r="K169">
        <v>50.8</v>
      </c>
      <c r="L169">
        <v>1.07</v>
      </c>
    </row>
    <row r="170" spans="1:12">
      <c r="A170" s="1" t="s">
        <v>175</v>
      </c>
      <c r="B170" s="2">
        <v>40732</v>
      </c>
      <c r="C170" s="1" t="s">
        <v>168</v>
      </c>
      <c r="D170" s="1" t="s">
        <v>31</v>
      </c>
      <c r="E170">
        <v>2.0339317738632836</v>
      </c>
      <c r="F170" s="1">
        <v>4</v>
      </c>
      <c r="G170" s="1">
        <v>34.268634796142578</v>
      </c>
      <c r="H170" s="1">
        <v>52.238368988037109</v>
      </c>
      <c r="I170" s="1">
        <v>20.512550354003906</v>
      </c>
      <c r="J170">
        <v>30.8</v>
      </c>
      <c r="K170">
        <v>50.8</v>
      </c>
      <c r="L170">
        <v>1.07</v>
      </c>
    </row>
    <row r="171" spans="1:12">
      <c r="A171" s="1" t="s">
        <v>176</v>
      </c>
      <c r="B171" s="2">
        <v>40732</v>
      </c>
      <c r="C171" s="1" t="s">
        <v>168</v>
      </c>
      <c r="D171" s="1" t="s">
        <v>31</v>
      </c>
      <c r="E171">
        <v>8.4549631463640029</v>
      </c>
      <c r="F171" s="1">
        <v>4</v>
      </c>
      <c r="G171" s="1">
        <v>34.614547729492188</v>
      </c>
      <c r="H171" s="1">
        <v>51.531566619873047</v>
      </c>
      <c r="I171" s="1">
        <v>1312.7003173828125</v>
      </c>
      <c r="J171">
        <v>30.8</v>
      </c>
      <c r="K171">
        <v>50.8</v>
      </c>
      <c r="L171">
        <v>1.07</v>
      </c>
    </row>
    <row r="172" spans="1:12">
      <c r="A172" s="1" t="s">
        <v>177</v>
      </c>
      <c r="B172" s="2">
        <v>40732</v>
      </c>
      <c r="C172" s="1" t="s">
        <v>168</v>
      </c>
      <c r="D172" s="1" t="s">
        <v>31</v>
      </c>
      <c r="E172">
        <v>1.1001345557309428</v>
      </c>
      <c r="F172" s="1">
        <v>3</v>
      </c>
      <c r="G172" s="1">
        <v>34.624942779541016</v>
      </c>
      <c r="H172" s="1">
        <v>51.547481536865234</v>
      </c>
      <c r="I172" s="1">
        <v>26.476093292236328</v>
      </c>
      <c r="J172">
        <v>30.8</v>
      </c>
      <c r="K172">
        <v>50.8</v>
      </c>
      <c r="L172">
        <v>1.07</v>
      </c>
    </row>
    <row r="173" spans="1:12">
      <c r="A173" s="1" t="s">
        <v>178</v>
      </c>
      <c r="B173" s="2">
        <v>40732</v>
      </c>
      <c r="C173" s="1" t="s">
        <v>168</v>
      </c>
      <c r="D173" s="1" t="s">
        <v>31</v>
      </c>
      <c r="E173">
        <v>11.330272261535667</v>
      </c>
      <c r="F173" s="1">
        <v>4.5</v>
      </c>
      <c r="G173" s="1">
        <v>34.959438323974609</v>
      </c>
      <c r="H173" s="1">
        <v>50.948829650878906</v>
      </c>
      <c r="I173" s="1">
        <v>1344.910400390625</v>
      </c>
      <c r="J173">
        <v>30.8</v>
      </c>
      <c r="K173">
        <v>50.8</v>
      </c>
      <c r="L173">
        <v>1.07</v>
      </c>
    </row>
    <row r="174" spans="1:12">
      <c r="A174" s="1" t="s">
        <v>179</v>
      </c>
      <c r="B174" s="2">
        <v>40732</v>
      </c>
      <c r="C174" s="1" t="s">
        <v>168</v>
      </c>
      <c r="D174" s="1" t="s">
        <v>31</v>
      </c>
      <c r="E174">
        <v>2.2913535252450368</v>
      </c>
      <c r="F174" s="1">
        <v>4.5</v>
      </c>
      <c r="G174" s="1">
        <v>35.001392364501953</v>
      </c>
      <c r="H174" s="1">
        <v>51.256904602050781</v>
      </c>
      <c r="I174" s="1">
        <v>11.205886840820312</v>
      </c>
      <c r="J174">
        <v>30.8</v>
      </c>
      <c r="K174">
        <v>50.8</v>
      </c>
      <c r="L174">
        <v>1.07</v>
      </c>
    </row>
    <row r="175" spans="1:12">
      <c r="A175" s="1" t="s">
        <v>180</v>
      </c>
      <c r="B175" s="2">
        <v>40732</v>
      </c>
      <c r="C175" s="1" t="s">
        <v>168</v>
      </c>
      <c r="D175" s="1" t="s">
        <v>31</v>
      </c>
      <c r="E175">
        <v>9.2007629513717681</v>
      </c>
      <c r="F175" s="1">
        <v>5</v>
      </c>
      <c r="G175" s="1">
        <v>35.352073669433594</v>
      </c>
      <c r="H175" s="1">
        <v>50.621700286865234</v>
      </c>
      <c r="I175" s="1">
        <v>1369.63330078125</v>
      </c>
      <c r="J175">
        <v>30.8</v>
      </c>
      <c r="K175">
        <v>50.8</v>
      </c>
      <c r="L175">
        <v>1.07</v>
      </c>
    </row>
    <row r="176" spans="1:12">
      <c r="A176" s="1" t="s">
        <v>181</v>
      </c>
      <c r="B176" s="2">
        <v>40732</v>
      </c>
      <c r="C176" s="1" t="s">
        <v>168</v>
      </c>
      <c r="D176" s="1" t="s">
        <v>31</v>
      </c>
      <c r="E176">
        <v>0.92849916593083792</v>
      </c>
      <c r="F176" s="1">
        <v>5</v>
      </c>
      <c r="G176" s="1">
        <v>35.390491485595703</v>
      </c>
      <c r="H176" s="1">
        <v>50.630512237548828</v>
      </c>
      <c r="I176" s="1">
        <v>36.829669952392578</v>
      </c>
      <c r="J176">
        <v>30.8</v>
      </c>
      <c r="K176">
        <v>50.8</v>
      </c>
      <c r="L176">
        <v>1.07</v>
      </c>
    </row>
    <row r="177" spans="1:12">
      <c r="A177" s="1" t="s">
        <v>182</v>
      </c>
      <c r="B177" s="2">
        <v>40732</v>
      </c>
      <c r="C177" s="1" t="s">
        <v>168</v>
      </c>
      <c r="D177" s="1" t="s">
        <v>31</v>
      </c>
      <c r="E177">
        <v>7.4807394498451476</v>
      </c>
      <c r="F177" s="1">
        <v>4.5</v>
      </c>
      <c r="G177" s="1">
        <v>35.8233642578125</v>
      </c>
      <c r="H177" s="1">
        <v>51.236454010009766</v>
      </c>
      <c r="I177" s="1">
        <v>1537.709716796875</v>
      </c>
      <c r="J177">
        <v>30.8</v>
      </c>
      <c r="K177">
        <v>50.8</v>
      </c>
      <c r="L177">
        <v>1.07</v>
      </c>
    </row>
    <row r="178" spans="1:12">
      <c r="A178" s="1" t="s">
        <v>183</v>
      </c>
      <c r="B178" s="2">
        <v>40732</v>
      </c>
      <c r="C178" s="1" t="s">
        <v>168</v>
      </c>
      <c r="D178" s="1" t="s">
        <v>31</v>
      </c>
      <c r="E178">
        <v>1.0094300613187439</v>
      </c>
      <c r="F178" s="1">
        <v>5</v>
      </c>
      <c r="G178" s="1">
        <v>35.838645935058594</v>
      </c>
      <c r="H178" s="1">
        <v>51.328342437744141</v>
      </c>
      <c r="I178" s="1">
        <v>6.0261092185974121</v>
      </c>
      <c r="J178">
        <v>30.8</v>
      </c>
      <c r="K178">
        <v>50.8</v>
      </c>
      <c r="L178">
        <v>1.07</v>
      </c>
    </row>
    <row r="179" spans="1:12">
      <c r="A179" s="1" t="s">
        <v>184</v>
      </c>
      <c r="B179" s="2">
        <v>40732</v>
      </c>
      <c r="C179" s="1" t="s">
        <v>168</v>
      </c>
      <c r="D179" s="1" t="s">
        <v>31</v>
      </c>
      <c r="E179">
        <v>11.096486663838654</v>
      </c>
      <c r="F179" s="1">
        <v>5</v>
      </c>
      <c r="G179" s="1">
        <v>37.269920349121094</v>
      </c>
      <c r="H179" s="1">
        <v>48.823921203613281</v>
      </c>
      <c r="I179" s="1">
        <v>1401.6134033203125</v>
      </c>
      <c r="J179">
        <v>32.799999999999997</v>
      </c>
      <c r="K179">
        <v>48.5</v>
      </c>
      <c r="L179">
        <v>1.77</v>
      </c>
    </row>
    <row r="180" spans="1:12">
      <c r="A180" s="1" t="s">
        <v>185</v>
      </c>
      <c r="B180" s="2">
        <v>40732</v>
      </c>
      <c r="C180" s="1" t="s">
        <v>168</v>
      </c>
      <c r="D180" s="1" t="s">
        <v>31</v>
      </c>
      <c r="E180">
        <v>5.8725117442664514</v>
      </c>
      <c r="F180" s="1">
        <v>4.5</v>
      </c>
      <c r="G180" s="1">
        <v>37.413997650146484</v>
      </c>
      <c r="H180" s="1">
        <v>48.689582824707031</v>
      </c>
      <c r="I180" s="1">
        <v>31.224395751953125</v>
      </c>
      <c r="J180">
        <v>32.799999999999997</v>
      </c>
      <c r="K180">
        <v>48.5</v>
      </c>
      <c r="L180">
        <v>1.77</v>
      </c>
    </row>
    <row r="181" spans="1:12">
      <c r="A181" s="1" t="s">
        <v>186</v>
      </c>
      <c r="B181" s="2">
        <v>40732</v>
      </c>
      <c r="C181" s="1" t="s">
        <v>168</v>
      </c>
      <c r="D181" s="1" t="s">
        <v>31</v>
      </c>
      <c r="E181">
        <v>12.268362565617085</v>
      </c>
      <c r="F181" s="1">
        <v>4</v>
      </c>
      <c r="G181" s="1">
        <v>38.486865997314453</v>
      </c>
      <c r="H181" s="1">
        <v>47.270721435546875</v>
      </c>
      <c r="I181" s="1">
        <v>1589.647216796875</v>
      </c>
      <c r="J181">
        <v>32.799999999999997</v>
      </c>
      <c r="K181">
        <v>48.5</v>
      </c>
      <c r="L181">
        <v>1.77</v>
      </c>
    </row>
    <row r="182" spans="1:12">
      <c r="A182" s="1" t="s">
        <v>187</v>
      </c>
      <c r="B182" s="2">
        <v>40732</v>
      </c>
      <c r="C182" s="1" t="s">
        <v>168</v>
      </c>
      <c r="D182" s="1" t="s">
        <v>31</v>
      </c>
      <c r="E182">
        <v>0.91737969100568451</v>
      </c>
      <c r="F182" s="1">
        <v>3.5</v>
      </c>
      <c r="G182" s="1">
        <v>38.452484130859375</v>
      </c>
      <c r="H182" s="1">
        <v>47.560359954833984</v>
      </c>
      <c r="I182" s="1">
        <v>39.573261260986328</v>
      </c>
      <c r="J182">
        <v>32.799999999999997</v>
      </c>
      <c r="K182">
        <v>48.5</v>
      </c>
      <c r="L182">
        <v>1.77</v>
      </c>
    </row>
    <row r="183" spans="1:12">
      <c r="A183" s="1" t="s">
        <v>200</v>
      </c>
      <c r="B183" s="2">
        <v>40732</v>
      </c>
      <c r="C183" s="1" t="s">
        <v>189</v>
      </c>
      <c r="D183" s="1" t="s">
        <v>31</v>
      </c>
      <c r="E183">
        <v>9.7697521440090291</v>
      </c>
      <c r="F183" s="1">
        <v>5</v>
      </c>
      <c r="G183" s="1">
        <v>37.692718505859375</v>
      </c>
      <c r="H183" s="1">
        <v>52.861530303955078</v>
      </c>
      <c r="I183" s="1">
        <v>1493.2940673828125</v>
      </c>
      <c r="J183">
        <v>32.799999999999997</v>
      </c>
      <c r="K183">
        <v>48.5</v>
      </c>
      <c r="L183">
        <v>1.77</v>
      </c>
    </row>
    <row r="184" spans="1:12">
      <c r="A184" s="1" t="s">
        <v>201</v>
      </c>
      <c r="B184" s="2">
        <v>40732</v>
      </c>
      <c r="C184" s="1" t="s">
        <v>189</v>
      </c>
      <c r="D184" s="1" t="s">
        <v>31</v>
      </c>
      <c r="E184">
        <v>0.82900654061116186</v>
      </c>
      <c r="F184" s="1">
        <v>5</v>
      </c>
      <c r="G184" s="1">
        <v>37.669990539550781</v>
      </c>
      <c r="H184" s="1">
        <v>52.580654144287109</v>
      </c>
      <c r="I184" s="1">
        <v>25.990163803100586</v>
      </c>
      <c r="J184">
        <v>34.700000000000003</v>
      </c>
      <c r="K184">
        <v>40</v>
      </c>
      <c r="L184">
        <v>2.4300000000000002</v>
      </c>
    </row>
    <row r="185" spans="1:12">
      <c r="A185" s="1" t="s">
        <v>202</v>
      </c>
      <c r="B185" s="2">
        <v>40732</v>
      </c>
      <c r="C185" s="1" t="s">
        <v>189</v>
      </c>
      <c r="D185" s="1" t="s">
        <v>31</v>
      </c>
      <c r="E185">
        <v>3.497329933968869</v>
      </c>
      <c r="F185" s="1">
        <v>5.5</v>
      </c>
      <c r="G185" s="1">
        <v>38.783458709716797</v>
      </c>
      <c r="H185" s="1">
        <v>52.733547210693359</v>
      </c>
      <c r="I185" s="1">
        <v>11.115988731384277</v>
      </c>
      <c r="J185">
        <v>34.700000000000003</v>
      </c>
      <c r="K185">
        <v>40</v>
      </c>
      <c r="L185">
        <v>2.4300000000000002</v>
      </c>
    </row>
    <row r="186" spans="1:12">
      <c r="A186" s="1" t="s">
        <v>203</v>
      </c>
      <c r="B186" s="2">
        <v>40732</v>
      </c>
      <c r="C186" s="1" t="s">
        <v>189</v>
      </c>
      <c r="D186" s="1" t="s">
        <v>31</v>
      </c>
      <c r="E186">
        <v>11.373748404198784</v>
      </c>
      <c r="F186" s="1">
        <v>5</v>
      </c>
      <c r="G186" s="1">
        <v>39.079250335693359</v>
      </c>
      <c r="H186" s="1">
        <v>52.907154083251953</v>
      </c>
      <c r="I186" s="1">
        <v>1543.7685546875</v>
      </c>
      <c r="J186">
        <v>34.700000000000003</v>
      </c>
      <c r="K186">
        <v>40</v>
      </c>
      <c r="L186">
        <v>2.4300000000000002</v>
      </c>
    </row>
    <row r="187" spans="1:12">
      <c r="A187" s="1" t="s">
        <v>204</v>
      </c>
      <c r="B187" s="2">
        <v>40732</v>
      </c>
      <c r="C187" s="1" t="s">
        <v>189</v>
      </c>
      <c r="D187" s="1" t="s">
        <v>31</v>
      </c>
      <c r="E187">
        <v>10.261040272162406</v>
      </c>
      <c r="F187" s="1">
        <v>4.5</v>
      </c>
      <c r="G187" s="1">
        <v>40.002571105957031</v>
      </c>
      <c r="H187" s="1">
        <v>53.418731689453125</v>
      </c>
      <c r="I187" s="1">
        <v>1575.253662109375</v>
      </c>
      <c r="J187">
        <v>34.700000000000003</v>
      </c>
      <c r="K187">
        <v>40</v>
      </c>
      <c r="L187">
        <v>2.4300000000000002</v>
      </c>
    </row>
    <row r="188" spans="1:12">
      <c r="A188" s="1" t="s">
        <v>205</v>
      </c>
      <c r="B188" s="2">
        <v>40732</v>
      </c>
      <c r="C188" s="1" t="s">
        <v>189</v>
      </c>
      <c r="D188" s="1" t="s">
        <v>31</v>
      </c>
      <c r="E188">
        <v>2.8467220515003957</v>
      </c>
      <c r="F188" s="1">
        <v>3.5</v>
      </c>
      <c r="G188" s="1">
        <v>40.068191528320312</v>
      </c>
      <c r="H188" s="1">
        <v>52.94073486328125</v>
      </c>
      <c r="I188" s="1">
        <v>4.6339054107666016</v>
      </c>
      <c r="J188">
        <v>34.700000000000003</v>
      </c>
      <c r="K188">
        <v>40</v>
      </c>
      <c r="L188">
        <v>2.4300000000000002</v>
      </c>
    </row>
    <row r="189" spans="1:12">
      <c r="A189" s="1" t="s">
        <v>86</v>
      </c>
      <c r="B189" s="2">
        <v>40738</v>
      </c>
      <c r="C189" s="1" t="s">
        <v>48</v>
      </c>
      <c r="D189" s="1" t="s">
        <v>31</v>
      </c>
      <c r="E189">
        <v>2.6887394378893408</v>
      </c>
      <c r="F189" s="1">
        <v>4</v>
      </c>
      <c r="G189" s="1">
        <v>24.950080871582031</v>
      </c>
      <c r="H189" s="1">
        <v>55.505817413330078</v>
      </c>
      <c r="I189" s="1">
        <v>318.80120849609375</v>
      </c>
      <c r="J189">
        <v>21.4</v>
      </c>
      <c r="K189">
        <v>26</v>
      </c>
      <c r="L189">
        <v>0.04</v>
      </c>
    </row>
    <row r="190" spans="1:12">
      <c r="A190" s="1" t="s">
        <v>87</v>
      </c>
      <c r="B190" s="2">
        <v>40738</v>
      </c>
      <c r="C190" s="1" t="s">
        <v>48</v>
      </c>
      <c r="D190" s="1" t="s">
        <v>31</v>
      </c>
      <c r="E190">
        <v>0.3402921833692874</v>
      </c>
      <c r="F190" s="1">
        <v>4.5</v>
      </c>
      <c r="G190" s="1">
        <v>24.805152893066406</v>
      </c>
      <c r="H190" s="1">
        <v>55.74188232421875</v>
      </c>
      <c r="I190" s="1">
        <v>11.150096893310547</v>
      </c>
      <c r="J190">
        <v>21.4</v>
      </c>
      <c r="K190">
        <v>26</v>
      </c>
      <c r="L190">
        <v>0.04</v>
      </c>
    </row>
    <row r="191" spans="1:12">
      <c r="A191" s="1" t="s">
        <v>88</v>
      </c>
      <c r="B191" s="2">
        <v>40738</v>
      </c>
      <c r="C191" s="1" t="s">
        <v>48</v>
      </c>
      <c r="D191" s="1" t="s">
        <v>31</v>
      </c>
      <c r="E191">
        <v>6.0898382656989929</v>
      </c>
      <c r="F191" s="1">
        <v>3</v>
      </c>
      <c r="G191" s="1">
        <v>26.766695022583008</v>
      </c>
      <c r="H191" s="1">
        <v>48.947357177734375</v>
      </c>
      <c r="I191" s="1">
        <v>978.4044189453125</v>
      </c>
      <c r="J191">
        <v>23</v>
      </c>
      <c r="K191">
        <v>26.2</v>
      </c>
      <c r="L191">
        <v>0.51</v>
      </c>
    </row>
    <row r="192" spans="1:12">
      <c r="A192" s="1" t="s">
        <v>89</v>
      </c>
      <c r="B192" s="2">
        <v>40738</v>
      </c>
      <c r="C192" s="1" t="s">
        <v>48</v>
      </c>
      <c r="D192" s="1" t="s">
        <v>31</v>
      </c>
      <c r="E192">
        <v>1.0667329667426531</v>
      </c>
      <c r="F192" s="1">
        <v>4</v>
      </c>
      <c r="G192" s="1">
        <v>26.524127960205078</v>
      </c>
      <c r="H192" s="1">
        <v>49.676918029785156</v>
      </c>
      <c r="I192" s="1">
        <v>17.383031845092773</v>
      </c>
      <c r="J192">
        <v>23</v>
      </c>
      <c r="K192">
        <v>26.2</v>
      </c>
      <c r="L192">
        <v>0.51</v>
      </c>
    </row>
    <row r="193" spans="1:12">
      <c r="A193" s="1" t="s">
        <v>90</v>
      </c>
      <c r="B193" s="2">
        <v>40738</v>
      </c>
      <c r="C193" s="1" t="s">
        <v>48</v>
      </c>
      <c r="D193" s="1" t="s">
        <v>31</v>
      </c>
      <c r="E193">
        <v>5.2106772548588793</v>
      </c>
      <c r="F193" s="1">
        <v>4</v>
      </c>
      <c r="G193" s="1">
        <v>27.077287673950195</v>
      </c>
      <c r="H193" s="1">
        <v>49.914230346679688</v>
      </c>
      <c r="I193" s="1">
        <v>603.44775390625</v>
      </c>
      <c r="J193">
        <v>23</v>
      </c>
      <c r="K193">
        <v>26.2</v>
      </c>
      <c r="L193">
        <v>0.51</v>
      </c>
    </row>
    <row r="194" spans="1:12">
      <c r="A194" s="1" t="s">
        <v>91</v>
      </c>
      <c r="B194" s="2">
        <v>40738</v>
      </c>
      <c r="C194" s="1" t="s">
        <v>48</v>
      </c>
      <c r="D194" s="1" t="s">
        <v>31</v>
      </c>
      <c r="E194">
        <v>0.9103757772726474</v>
      </c>
      <c r="F194" s="1">
        <v>5</v>
      </c>
      <c r="G194" s="1">
        <v>27.039390563964844</v>
      </c>
      <c r="H194" s="1">
        <v>50.141380310058594</v>
      </c>
      <c r="I194" s="1">
        <v>6.788724422454834</v>
      </c>
      <c r="J194">
        <v>23</v>
      </c>
      <c r="K194">
        <v>26.2</v>
      </c>
      <c r="L194">
        <v>0.51</v>
      </c>
    </row>
    <row r="195" spans="1:12">
      <c r="A195" s="1" t="s">
        <v>92</v>
      </c>
      <c r="B195" s="2">
        <v>40738</v>
      </c>
      <c r="C195" s="1" t="s">
        <v>48</v>
      </c>
      <c r="D195" s="1" t="s">
        <v>31</v>
      </c>
      <c r="E195">
        <v>6.4299193072182783</v>
      </c>
      <c r="F195" s="1">
        <v>5</v>
      </c>
      <c r="G195" s="1">
        <v>29.289011001586914</v>
      </c>
      <c r="H195" s="1">
        <v>46.791923522949219</v>
      </c>
      <c r="I195" s="1">
        <v>1356.0198974609375</v>
      </c>
      <c r="J195">
        <v>26.5</v>
      </c>
      <c r="K195">
        <v>22</v>
      </c>
      <c r="L195">
        <v>1.25</v>
      </c>
    </row>
    <row r="196" spans="1:12">
      <c r="A196" s="1" t="s">
        <v>93</v>
      </c>
      <c r="B196" s="2">
        <v>40738</v>
      </c>
      <c r="C196" s="1" t="s">
        <v>48</v>
      </c>
      <c r="D196" s="1" t="s">
        <v>31</v>
      </c>
      <c r="E196">
        <v>1.0447512734624342</v>
      </c>
      <c r="F196" s="1">
        <v>4.5</v>
      </c>
      <c r="G196" s="1">
        <v>29.284845352172852</v>
      </c>
      <c r="H196" s="1">
        <v>47.066516876220703</v>
      </c>
      <c r="I196" s="1">
        <v>5.8683152198791504</v>
      </c>
      <c r="J196">
        <v>26.5</v>
      </c>
      <c r="K196">
        <v>22</v>
      </c>
      <c r="L196">
        <v>1.25</v>
      </c>
    </row>
    <row r="197" spans="1:12">
      <c r="A197" s="1" t="s">
        <v>94</v>
      </c>
      <c r="B197" s="2">
        <v>40738</v>
      </c>
      <c r="C197" s="1" t="s">
        <v>48</v>
      </c>
      <c r="D197" s="1" t="s">
        <v>31</v>
      </c>
      <c r="E197">
        <v>6.6323460447373375</v>
      </c>
      <c r="F197" s="1">
        <v>4.5</v>
      </c>
      <c r="G197" s="1">
        <v>31.520774841308594</v>
      </c>
      <c r="H197" s="1">
        <v>47.823116302490234</v>
      </c>
      <c r="I197" s="1">
        <v>1644.6500244140625</v>
      </c>
      <c r="J197">
        <v>30</v>
      </c>
      <c r="K197">
        <v>16.899999999999999</v>
      </c>
      <c r="L197">
        <v>2</v>
      </c>
    </row>
    <row r="198" spans="1:12">
      <c r="A198" s="1" t="s">
        <v>76</v>
      </c>
      <c r="B198" s="2">
        <v>40738</v>
      </c>
      <c r="C198" s="1" t="s">
        <v>51</v>
      </c>
      <c r="D198" s="1" t="s">
        <v>31</v>
      </c>
      <c r="E198">
        <v>4.531636829061676</v>
      </c>
      <c r="F198" s="1">
        <v>4</v>
      </c>
      <c r="G198" s="1">
        <v>35.613521575927734</v>
      </c>
      <c r="H198" s="1">
        <v>52.414012908935547</v>
      </c>
      <c r="I198" s="1">
        <v>50.570766448974609</v>
      </c>
      <c r="J198">
        <v>31.9</v>
      </c>
      <c r="K198">
        <v>13.8</v>
      </c>
      <c r="L198">
        <v>2.68</v>
      </c>
    </row>
    <row r="199" spans="1:12">
      <c r="A199" s="1" t="s">
        <v>77</v>
      </c>
      <c r="B199" s="2">
        <v>40738</v>
      </c>
      <c r="C199" s="1" t="s">
        <v>51</v>
      </c>
      <c r="D199" s="1" t="s">
        <v>31</v>
      </c>
      <c r="E199">
        <v>10.537798529365482</v>
      </c>
      <c r="F199" s="1">
        <v>4</v>
      </c>
      <c r="G199" s="1">
        <v>35.909439086914062</v>
      </c>
      <c r="H199" s="1">
        <v>48.804218292236328</v>
      </c>
      <c r="I199" s="1">
        <v>1645.55615234375</v>
      </c>
      <c r="J199">
        <v>31.9</v>
      </c>
      <c r="K199">
        <v>13.8</v>
      </c>
      <c r="L199">
        <v>2.68</v>
      </c>
    </row>
    <row r="200" spans="1:12">
      <c r="A200" s="1" t="s">
        <v>78</v>
      </c>
      <c r="B200" s="2">
        <v>40738</v>
      </c>
      <c r="C200" s="1" t="s">
        <v>51</v>
      </c>
      <c r="D200" s="1" t="s">
        <v>31</v>
      </c>
      <c r="E200">
        <v>10.265665768817701</v>
      </c>
      <c r="F200" s="1">
        <v>5.5</v>
      </c>
      <c r="G200" s="1">
        <v>36.630462646484375</v>
      </c>
      <c r="H200" s="1">
        <v>46.344635009765625</v>
      </c>
      <c r="I200" s="1">
        <v>1850.4830322265625</v>
      </c>
      <c r="J200">
        <v>31.9</v>
      </c>
      <c r="K200">
        <v>13.8</v>
      </c>
      <c r="L200">
        <v>2.68</v>
      </c>
    </row>
    <row r="201" spans="1:12">
      <c r="A201" s="1" t="s">
        <v>79</v>
      </c>
      <c r="B201" s="2">
        <v>40738</v>
      </c>
      <c r="C201" s="1" t="s">
        <v>51</v>
      </c>
      <c r="D201" s="1" t="s">
        <v>31</v>
      </c>
      <c r="E201">
        <v>1.6415057795860046</v>
      </c>
      <c r="F201" s="1">
        <v>5</v>
      </c>
      <c r="G201" s="1">
        <v>36.788585662841797</v>
      </c>
      <c r="H201" s="1">
        <v>46.330116271972656</v>
      </c>
      <c r="I201" s="1">
        <v>103.16331481933594</v>
      </c>
      <c r="J201">
        <v>31.9</v>
      </c>
      <c r="K201">
        <v>13.8</v>
      </c>
      <c r="L201">
        <v>2.68</v>
      </c>
    </row>
    <row r="202" spans="1:12">
      <c r="A202" s="1" t="s">
        <v>80</v>
      </c>
      <c r="B202" s="2">
        <v>40738</v>
      </c>
      <c r="C202" s="1" t="s">
        <v>51</v>
      </c>
      <c r="D202" s="1" t="s">
        <v>31</v>
      </c>
      <c r="E202">
        <v>10.707957079452502</v>
      </c>
      <c r="F202" s="1">
        <v>4</v>
      </c>
      <c r="G202" s="1">
        <v>38.071090698242188</v>
      </c>
      <c r="H202" s="1">
        <v>45.6295166015625</v>
      </c>
      <c r="I202" s="1">
        <v>140.45596313476562</v>
      </c>
      <c r="J202">
        <v>33</v>
      </c>
      <c r="K202">
        <v>12.6</v>
      </c>
      <c r="L202">
        <v>3.22</v>
      </c>
    </row>
    <row r="203" spans="1:12">
      <c r="A203" s="1" t="s">
        <v>81</v>
      </c>
      <c r="B203" s="2">
        <v>40738</v>
      </c>
      <c r="C203" s="1" t="s">
        <v>51</v>
      </c>
      <c r="D203" s="1" t="s">
        <v>31</v>
      </c>
      <c r="E203">
        <v>1.4672949987560908</v>
      </c>
      <c r="F203" s="1">
        <v>3.5</v>
      </c>
      <c r="G203" s="1">
        <v>38.028636932373047</v>
      </c>
      <c r="H203" s="1">
        <v>47.1339111328125</v>
      </c>
      <c r="I203" s="1">
        <v>1555.5052490234375</v>
      </c>
      <c r="J203">
        <v>33</v>
      </c>
      <c r="K203">
        <v>12.6</v>
      </c>
      <c r="L203">
        <v>3.22</v>
      </c>
    </row>
    <row r="204" spans="1:12">
      <c r="A204" s="1" t="s">
        <v>82</v>
      </c>
      <c r="B204" s="2">
        <v>40738</v>
      </c>
      <c r="C204" s="1" t="s">
        <v>51</v>
      </c>
      <c r="D204" s="1" t="s">
        <v>31</v>
      </c>
      <c r="E204">
        <v>11.226596804131647</v>
      </c>
      <c r="F204" s="1">
        <v>2.5</v>
      </c>
      <c r="G204" s="1">
        <v>38.511974334716797</v>
      </c>
      <c r="H204" s="1">
        <v>51.150180816650391</v>
      </c>
      <c r="I204" s="1">
        <v>1937.7470703125</v>
      </c>
      <c r="J204">
        <v>33.700000000000003</v>
      </c>
      <c r="K204">
        <v>12.1</v>
      </c>
      <c r="L204">
        <v>3.55</v>
      </c>
    </row>
    <row r="205" spans="1:12">
      <c r="A205" s="1" t="s">
        <v>83</v>
      </c>
      <c r="B205" s="2">
        <v>40738</v>
      </c>
      <c r="C205" s="1" t="s">
        <v>51</v>
      </c>
      <c r="D205" s="1" t="s">
        <v>31</v>
      </c>
      <c r="E205">
        <v>0.8096334423846302</v>
      </c>
      <c r="F205" s="1">
        <v>2.5</v>
      </c>
      <c r="G205" s="1">
        <v>38.627471923828125</v>
      </c>
      <c r="H205" s="1">
        <v>51.110401153564453</v>
      </c>
      <c r="I205" s="1">
        <v>321.37924194335938</v>
      </c>
      <c r="J205">
        <v>33.700000000000003</v>
      </c>
      <c r="K205">
        <v>12.1</v>
      </c>
      <c r="L205">
        <v>3.55</v>
      </c>
    </row>
    <row r="206" spans="1:12">
      <c r="A206" s="1" t="s">
        <v>84</v>
      </c>
      <c r="B206" s="2">
        <v>40738</v>
      </c>
      <c r="C206" s="1" t="s">
        <v>51</v>
      </c>
      <c r="D206" s="1" t="s">
        <v>31</v>
      </c>
      <c r="E206">
        <v>11.573333188350249</v>
      </c>
      <c r="F206" s="1">
        <v>4.5</v>
      </c>
      <c r="G206" s="1">
        <v>42.038333892822266</v>
      </c>
      <c r="H206" s="1">
        <v>41.050067901611328</v>
      </c>
      <c r="I206" s="1">
        <v>1933.2445068359375</v>
      </c>
      <c r="J206">
        <v>33.700000000000003</v>
      </c>
      <c r="K206">
        <v>12.1</v>
      </c>
      <c r="L206">
        <v>3.55</v>
      </c>
    </row>
    <row r="207" spans="1:12">
      <c r="A207" s="1" t="s">
        <v>85</v>
      </c>
      <c r="B207" s="2">
        <v>40738</v>
      </c>
      <c r="C207" s="1" t="s">
        <v>51</v>
      </c>
      <c r="D207" s="1" t="s">
        <v>31</v>
      </c>
      <c r="E207">
        <v>2.8624576152559356</v>
      </c>
      <c r="F207" s="1">
        <v>5</v>
      </c>
      <c r="G207" s="1">
        <v>41.452987670898438</v>
      </c>
      <c r="H207" s="1">
        <v>42.02386474609375</v>
      </c>
      <c r="I207" s="1">
        <v>290.74993896484375</v>
      </c>
      <c r="J207">
        <v>34.5</v>
      </c>
      <c r="K207">
        <v>11.3</v>
      </c>
      <c r="L207">
        <v>3.68</v>
      </c>
    </row>
    <row r="208" spans="1:12">
      <c r="A208" s="1" t="s">
        <v>159</v>
      </c>
      <c r="B208" s="2">
        <v>40745</v>
      </c>
      <c r="C208" s="1" t="s">
        <v>147</v>
      </c>
      <c r="D208" s="1" t="s">
        <v>31</v>
      </c>
      <c r="E208">
        <v>5.8188527896256721</v>
      </c>
      <c r="F208" s="1">
        <v>5</v>
      </c>
      <c r="G208" s="1">
        <v>32.497814178466797</v>
      </c>
      <c r="H208" s="1">
        <v>49.956169128417969</v>
      </c>
      <c r="I208" s="1">
        <v>620.6683349609375</v>
      </c>
      <c r="J208">
        <v>28.6</v>
      </c>
      <c r="K208">
        <v>52.7</v>
      </c>
      <c r="L208">
        <v>0.36</v>
      </c>
    </row>
    <row r="209" spans="1:12">
      <c r="A209" s="1" t="s">
        <v>160</v>
      </c>
      <c r="B209" s="2">
        <v>40745</v>
      </c>
      <c r="C209" s="1" t="s">
        <v>147</v>
      </c>
      <c r="D209" s="1" t="s">
        <v>31</v>
      </c>
      <c r="E209">
        <v>1.0711246541567401</v>
      </c>
      <c r="F209" s="1">
        <v>4.5</v>
      </c>
      <c r="G209" s="1">
        <v>32.863094329833984</v>
      </c>
      <c r="H209" s="1">
        <v>49.933113098144531</v>
      </c>
      <c r="I209" s="1">
        <v>29.362272262573242</v>
      </c>
      <c r="J209">
        <v>28.6</v>
      </c>
      <c r="K209">
        <v>52.7</v>
      </c>
      <c r="L209">
        <v>0.36</v>
      </c>
    </row>
    <row r="210" spans="1:12">
      <c r="A210" s="1" t="s">
        <v>161</v>
      </c>
      <c r="B210" s="2">
        <v>40745</v>
      </c>
      <c r="C210" s="1" t="s">
        <v>147</v>
      </c>
      <c r="D210" s="1" t="s">
        <v>31</v>
      </c>
      <c r="E210">
        <v>8.8795280817394051</v>
      </c>
      <c r="F210" s="1">
        <v>5</v>
      </c>
      <c r="G210" s="1">
        <v>35.200447082519531</v>
      </c>
      <c r="H210" s="1">
        <v>48.070201873779297</v>
      </c>
      <c r="I210" s="1">
        <v>1209.5791015625</v>
      </c>
      <c r="J210">
        <v>28.6</v>
      </c>
      <c r="K210">
        <v>52.7</v>
      </c>
      <c r="L210">
        <v>0.36</v>
      </c>
    </row>
    <row r="211" spans="1:12">
      <c r="A211" s="1" t="s">
        <v>162</v>
      </c>
      <c r="B211" s="2">
        <v>40745</v>
      </c>
      <c r="C211" s="1" t="s">
        <v>147</v>
      </c>
      <c r="D211" s="1" t="s">
        <v>31</v>
      </c>
      <c r="E211">
        <v>3.4505862926007564</v>
      </c>
      <c r="F211" s="1">
        <v>3</v>
      </c>
      <c r="G211" s="1">
        <v>34.858776092529297</v>
      </c>
      <c r="H211" s="1">
        <v>49.428024291992188</v>
      </c>
      <c r="I211" s="1">
        <v>10.352804183959961</v>
      </c>
      <c r="J211">
        <v>28.6</v>
      </c>
      <c r="K211">
        <v>52.7</v>
      </c>
      <c r="L211">
        <v>0.36</v>
      </c>
    </row>
    <row r="212" spans="1:12">
      <c r="A212" s="1" t="s">
        <v>163</v>
      </c>
      <c r="B212" s="2">
        <v>40745</v>
      </c>
      <c r="C212" s="1" t="s">
        <v>147</v>
      </c>
      <c r="D212" s="1" t="s">
        <v>31</v>
      </c>
      <c r="E212">
        <v>9.1357530709223767</v>
      </c>
      <c r="F212" s="1">
        <v>4</v>
      </c>
      <c r="G212" s="1">
        <v>35.642364501953125</v>
      </c>
      <c r="H212" s="1">
        <v>48.005802154541016</v>
      </c>
      <c r="I212" s="1">
        <v>1051.789794921875</v>
      </c>
      <c r="J212">
        <v>28.6</v>
      </c>
      <c r="K212">
        <v>52.7</v>
      </c>
      <c r="L212">
        <v>0.36</v>
      </c>
    </row>
    <row r="213" spans="1:12">
      <c r="A213" s="1" t="s">
        <v>164</v>
      </c>
      <c r="B213" s="2">
        <v>40745</v>
      </c>
      <c r="C213" s="1" t="s">
        <v>147</v>
      </c>
      <c r="D213" s="1" t="s">
        <v>31</v>
      </c>
      <c r="E213">
        <v>0.5118575989093781</v>
      </c>
      <c r="F213" s="1">
        <v>4</v>
      </c>
      <c r="G213" s="1">
        <v>35.394168853759766</v>
      </c>
      <c r="H213" s="1">
        <v>47.942584991455078</v>
      </c>
      <c r="I213" s="1">
        <v>14.918296813964844</v>
      </c>
      <c r="J213">
        <v>28.6</v>
      </c>
      <c r="K213">
        <v>52.7</v>
      </c>
      <c r="L213">
        <v>0.36</v>
      </c>
    </row>
    <row r="214" spans="1:12">
      <c r="A214" s="1" t="s">
        <v>165</v>
      </c>
      <c r="B214" s="2">
        <v>40745</v>
      </c>
      <c r="C214" s="1" t="s">
        <v>147</v>
      </c>
      <c r="D214" s="1" t="s">
        <v>31</v>
      </c>
      <c r="E214">
        <v>7.3134527396275342</v>
      </c>
      <c r="F214" s="1">
        <v>5.5</v>
      </c>
      <c r="G214" s="1">
        <v>35.504669189453125</v>
      </c>
      <c r="H214" s="1">
        <v>45.641464233398438</v>
      </c>
      <c r="I214" s="1">
        <v>1330.2891845703125</v>
      </c>
      <c r="J214">
        <v>31.3</v>
      </c>
      <c r="K214">
        <v>46.5</v>
      </c>
      <c r="L214">
        <v>1.06</v>
      </c>
    </row>
    <row r="215" spans="1:12">
      <c r="A215" s="1" t="s">
        <v>166</v>
      </c>
      <c r="B215" s="2">
        <v>40745</v>
      </c>
      <c r="C215" s="1" t="s">
        <v>147</v>
      </c>
      <c r="D215" s="1" t="s">
        <v>31</v>
      </c>
      <c r="E215">
        <v>4.4318358293453031</v>
      </c>
      <c r="F215" s="1">
        <v>4</v>
      </c>
      <c r="G215" s="1">
        <v>35.955738067626953</v>
      </c>
      <c r="H215" s="1">
        <v>44.644298553466797</v>
      </c>
      <c r="I215" s="1">
        <v>38.172550201416016</v>
      </c>
      <c r="J215">
        <v>31.3</v>
      </c>
      <c r="K215">
        <v>46.5</v>
      </c>
      <c r="L215">
        <v>1.06</v>
      </c>
    </row>
  </sheetData>
  <sortState ref="A2:M215">
    <sortCondition ref="D2:D21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Tres Rios All Trans All Data</vt:lpstr>
      <vt:lpstr>Tres Rios AllTran ET by date</vt:lpstr>
      <vt:lpstr>Tres Ruios AllTran ET by specie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2011-07-29T19:16:51Z</dcterms:created>
  <dcterms:modified xsi:type="dcterms:W3CDTF">2011-07-29T20:27:49Z</dcterms:modified>
</cp:coreProperties>
</file>