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320" yWindow="840" windowWidth="41700" windowHeight="23840" tabRatio="500" activeTab="6"/>
  </bookViews>
  <sheets>
    <sheet name="Tres Rios 6-23-11" sheetId="1" r:id="rId1"/>
    <sheet name="sac" sheetId="2" r:id="rId2"/>
    <sheet name="sam" sheetId="3" r:id="rId3"/>
    <sheet name="scal" sheetId="4" r:id="rId4"/>
    <sheet name="smar" sheetId="5" r:id="rId5"/>
    <sheet name="stab" sheetId="6" r:id="rId6"/>
    <sheet name="tdom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7" i="2" l="1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AR3" i="2"/>
  <c r="J3" i="2"/>
  <c r="AV3" i="2"/>
  <c r="AU3" i="2"/>
  <c r="AT3" i="2"/>
  <c r="AS3" i="2"/>
  <c r="R3" i="2"/>
  <c r="AW3" i="2"/>
  <c r="P3" i="2"/>
  <c r="AX3" i="2"/>
  <c r="AY3" i="2"/>
  <c r="AZ3" i="2"/>
  <c r="BC3" i="2"/>
  <c r="T3" i="2"/>
  <c r="L3" i="2"/>
  <c r="BF3" i="2"/>
  <c r="M3" i="2"/>
  <c r="N3" i="2"/>
  <c r="BD3" i="2"/>
  <c r="O3" i="2"/>
  <c r="BA3" i="2"/>
  <c r="BB3" i="2"/>
  <c r="BE3" i="2"/>
  <c r="BG3" i="2"/>
  <c r="BH3" i="2"/>
  <c r="BI3" i="2"/>
  <c r="BJ3" i="2"/>
  <c r="BK3" i="2"/>
  <c r="AR27" i="2"/>
  <c r="J27" i="2"/>
  <c r="AS27" i="2"/>
  <c r="AV27" i="2"/>
  <c r="AU27" i="2"/>
  <c r="AT27" i="2"/>
  <c r="R27" i="2"/>
  <c r="AW27" i="2"/>
  <c r="P27" i="2"/>
  <c r="AX27" i="2"/>
  <c r="AY27" i="2"/>
  <c r="AZ27" i="2"/>
  <c r="BC27" i="2"/>
  <c r="T27" i="2"/>
  <c r="L27" i="2"/>
  <c r="BI27" i="2"/>
  <c r="BJ27" i="2"/>
  <c r="BK27" i="2"/>
  <c r="BF27" i="2"/>
  <c r="M27" i="2"/>
  <c r="BH27" i="2"/>
  <c r="BG27" i="2"/>
  <c r="BA27" i="2"/>
  <c r="BB27" i="2"/>
  <c r="BD27" i="2"/>
  <c r="BE27" i="2"/>
  <c r="O27" i="2"/>
  <c r="N27" i="2"/>
  <c r="AR15" i="2"/>
  <c r="J15" i="2"/>
  <c r="AS15" i="2"/>
  <c r="AV15" i="2"/>
  <c r="AU15" i="2"/>
  <c r="AT15" i="2"/>
  <c r="R15" i="2"/>
  <c r="AW15" i="2"/>
  <c r="P15" i="2"/>
  <c r="AX15" i="2"/>
  <c r="AY15" i="2"/>
  <c r="AZ15" i="2"/>
  <c r="BC15" i="2"/>
  <c r="T15" i="2"/>
  <c r="L15" i="2"/>
  <c r="BI15" i="2"/>
  <c r="BJ15" i="2"/>
  <c r="BK15" i="2"/>
  <c r="BF15" i="2"/>
  <c r="M15" i="2"/>
  <c r="BH15" i="2"/>
  <c r="BG15" i="2"/>
  <c r="BA15" i="2"/>
  <c r="BB15" i="2"/>
  <c r="BD15" i="2"/>
  <c r="BE15" i="2"/>
  <c r="O15" i="2"/>
  <c r="N15" i="2"/>
  <c r="AR14" i="2"/>
  <c r="J14" i="2"/>
  <c r="AS14" i="2"/>
  <c r="AV14" i="2"/>
  <c r="AU14" i="2"/>
  <c r="AT14" i="2"/>
  <c r="R14" i="2"/>
  <c r="AW14" i="2"/>
  <c r="P14" i="2"/>
  <c r="AX14" i="2"/>
  <c r="AY14" i="2"/>
  <c r="AZ14" i="2"/>
  <c r="BC14" i="2"/>
  <c r="T14" i="2"/>
  <c r="L14" i="2"/>
  <c r="BI14" i="2"/>
  <c r="BJ14" i="2"/>
  <c r="BK14" i="2"/>
  <c r="BF14" i="2"/>
  <c r="M14" i="2"/>
  <c r="BH14" i="2"/>
  <c r="BG14" i="2"/>
  <c r="BA14" i="2"/>
  <c r="BB14" i="2"/>
  <c r="BD14" i="2"/>
  <c r="BE14" i="2"/>
  <c r="O14" i="2"/>
  <c r="N14" i="2"/>
  <c r="AR13" i="2"/>
  <c r="J13" i="2"/>
  <c r="AS13" i="2"/>
  <c r="AV13" i="2"/>
  <c r="AU13" i="2"/>
  <c r="AT13" i="2"/>
  <c r="R13" i="2"/>
  <c r="AW13" i="2"/>
  <c r="P13" i="2"/>
  <c r="AX13" i="2"/>
  <c r="AY13" i="2"/>
  <c r="AZ13" i="2"/>
  <c r="BC13" i="2"/>
  <c r="T13" i="2"/>
  <c r="L13" i="2"/>
  <c r="BI13" i="2"/>
  <c r="BJ13" i="2"/>
  <c r="BK13" i="2"/>
  <c r="BF13" i="2"/>
  <c r="M13" i="2"/>
  <c r="BH13" i="2"/>
  <c r="BG13" i="2"/>
  <c r="BA13" i="2"/>
  <c r="BB13" i="2"/>
  <c r="BD13" i="2"/>
  <c r="BE13" i="2"/>
  <c r="O13" i="2"/>
  <c r="N13" i="2"/>
  <c r="AR26" i="2"/>
  <c r="J26" i="2"/>
  <c r="AS26" i="2"/>
  <c r="AV26" i="2"/>
  <c r="AU26" i="2"/>
  <c r="AT26" i="2"/>
  <c r="R26" i="2"/>
  <c r="AW26" i="2"/>
  <c r="P26" i="2"/>
  <c r="AX26" i="2"/>
  <c r="AY26" i="2"/>
  <c r="AZ26" i="2"/>
  <c r="BC26" i="2"/>
  <c r="T26" i="2"/>
  <c r="L26" i="2"/>
  <c r="BI26" i="2"/>
  <c r="BJ26" i="2"/>
  <c r="BK26" i="2"/>
  <c r="BF26" i="2"/>
  <c r="M26" i="2"/>
  <c r="BH26" i="2"/>
  <c r="BG26" i="2"/>
  <c r="BA26" i="2"/>
  <c r="BB26" i="2"/>
  <c r="BD26" i="2"/>
  <c r="BE26" i="2"/>
  <c r="O26" i="2"/>
  <c r="N26" i="2"/>
  <c r="AR25" i="2"/>
  <c r="J25" i="2"/>
  <c r="AS25" i="2"/>
  <c r="AV25" i="2"/>
  <c r="AU25" i="2"/>
  <c r="AT25" i="2"/>
  <c r="R25" i="2"/>
  <c r="AW25" i="2"/>
  <c r="P25" i="2"/>
  <c r="AX25" i="2"/>
  <c r="AY25" i="2"/>
  <c r="AZ25" i="2"/>
  <c r="BC25" i="2"/>
  <c r="T25" i="2"/>
  <c r="L25" i="2"/>
  <c r="BI25" i="2"/>
  <c r="BJ25" i="2"/>
  <c r="BK25" i="2"/>
  <c r="BF25" i="2"/>
  <c r="M25" i="2"/>
  <c r="BH25" i="2"/>
  <c r="BG25" i="2"/>
  <c r="BA25" i="2"/>
  <c r="BB25" i="2"/>
  <c r="BD25" i="2"/>
  <c r="BE25" i="2"/>
  <c r="O25" i="2"/>
  <c r="N25" i="2"/>
  <c r="AR12" i="2"/>
  <c r="J12" i="2"/>
  <c r="AS12" i="2"/>
  <c r="AV12" i="2"/>
  <c r="AU12" i="2"/>
  <c r="AT12" i="2"/>
  <c r="R12" i="2"/>
  <c r="AW12" i="2"/>
  <c r="P12" i="2"/>
  <c r="AX12" i="2"/>
  <c r="AY12" i="2"/>
  <c r="AZ12" i="2"/>
  <c r="BC12" i="2"/>
  <c r="T12" i="2"/>
  <c r="L12" i="2"/>
  <c r="BI12" i="2"/>
  <c r="BJ12" i="2"/>
  <c r="BK12" i="2"/>
  <c r="BF12" i="2"/>
  <c r="M12" i="2"/>
  <c r="BH12" i="2"/>
  <c r="BG12" i="2"/>
  <c r="BA12" i="2"/>
  <c r="BB12" i="2"/>
  <c r="BD12" i="2"/>
  <c r="BE12" i="2"/>
  <c r="O12" i="2"/>
  <c r="N12" i="2"/>
  <c r="AR11" i="2"/>
  <c r="J11" i="2"/>
  <c r="AS11" i="2"/>
  <c r="AV11" i="2"/>
  <c r="AU11" i="2"/>
  <c r="AT11" i="2"/>
  <c r="R11" i="2"/>
  <c r="AW11" i="2"/>
  <c r="P11" i="2"/>
  <c r="AX11" i="2"/>
  <c r="AY11" i="2"/>
  <c r="AZ11" i="2"/>
  <c r="BC11" i="2"/>
  <c r="T11" i="2"/>
  <c r="L11" i="2"/>
  <c r="BI11" i="2"/>
  <c r="BJ11" i="2"/>
  <c r="BK11" i="2"/>
  <c r="BF11" i="2"/>
  <c r="M11" i="2"/>
  <c r="BH11" i="2"/>
  <c r="BG11" i="2"/>
  <c r="BA11" i="2"/>
  <c r="BB11" i="2"/>
  <c r="BD11" i="2"/>
  <c r="BE11" i="2"/>
  <c r="O11" i="2"/>
  <c r="N11" i="2"/>
  <c r="AR24" i="2"/>
  <c r="J24" i="2"/>
  <c r="AS24" i="2"/>
  <c r="AV24" i="2"/>
  <c r="AU24" i="2"/>
  <c r="AT24" i="2"/>
  <c r="R24" i="2"/>
  <c r="AW24" i="2"/>
  <c r="P24" i="2"/>
  <c r="AX24" i="2"/>
  <c r="AY24" i="2"/>
  <c r="AZ24" i="2"/>
  <c r="BC24" i="2"/>
  <c r="T24" i="2"/>
  <c r="L24" i="2"/>
  <c r="BI24" i="2"/>
  <c r="BJ24" i="2"/>
  <c r="BK24" i="2"/>
  <c r="BF24" i="2"/>
  <c r="M24" i="2"/>
  <c r="BH24" i="2"/>
  <c r="BG24" i="2"/>
  <c r="BA24" i="2"/>
  <c r="BB24" i="2"/>
  <c r="BD24" i="2"/>
  <c r="BE24" i="2"/>
  <c r="O24" i="2"/>
  <c r="N24" i="2"/>
  <c r="AR23" i="2"/>
  <c r="J23" i="2"/>
  <c r="AS23" i="2"/>
  <c r="AV23" i="2"/>
  <c r="AU23" i="2"/>
  <c r="AT23" i="2"/>
  <c r="R23" i="2"/>
  <c r="AW23" i="2"/>
  <c r="P23" i="2"/>
  <c r="AX23" i="2"/>
  <c r="AY23" i="2"/>
  <c r="AZ23" i="2"/>
  <c r="BC23" i="2"/>
  <c r="T23" i="2"/>
  <c r="L23" i="2"/>
  <c r="BI23" i="2"/>
  <c r="BJ23" i="2"/>
  <c r="BK23" i="2"/>
  <c r="BF23" i="2"/>
  <c r="M23" i="2"/>
  <c r="BH23" i="2"/>
  <c r="BG23" i="2"/>
  <c r="BA23" i="2"/>
  <c r="BB23" i="2"/>
  <c r="BD23" i="2"/>
  <c r="BE23" i="2"/>
  <c r="O23" i="2"/>
  <c r="N23" i="2"/>
  <c r="AR10" i="2"/>
  <c r="J10" i="2"/>
  <c r="AS10" i="2"/>
  <c r="AV10" i="2"/>
  <c r="AU10" i="2"/>
  <c r="AT10" i="2"/>
  <c r="R10" i="2"/>
  <c r="AW10" i="2"/>
  <c r="P10" i="2"/>
  <c r="AX10" i="2"/>
  <c r="AY10" i="2"/>
  <c r="AZ10" i="2"/>
  <c r="BC10" i="2"/>
  <c r="T10" i="2"/>
  <c r="L10" i="2"/>
  <c r="BI10" i="2"/>
  <c r="BJ10" i="2"/>
  <c r="BK10" i="2"/>
  <c r="BF10" i="2"/>
  <c r="M10" i="2"/>
  <c r="BH10" i="2"/>
  <c r="BG10" i="2"/>
  <c r="BA10" i="2"/>
  <c r="BB10" i="2"/>
  <c r="BD10" i="2"/>
  <c r="BE10" i="2"/>
  <c r="O10" i="2"/>
  <c r="N10" i="2"/>
  <c r="AR22" i="2"/>
  <c r="J22" i="2"/>
  <c r="AS22" i="2"/>
  <c r="AV22" i="2"/>
  <c r="AU22" i="2"/>
  <c r="AT22" i="2"/>
  <c r="R22" i="2"/>
  <c r="AW22" i="2"/>
  <c r="P22" i="2"/>
  <c r="AX22" i="2"/>
  <c r="AY22" i="2"/>
  <c r="AZ22" i="2"/>
  <c r="BC22" i="2"/>
  <c r="T22" i="2"/>
  <c r="L22" i="2"/>
  <c r="BI22" i="2"/>
  <c r="BJ22" i="2"/>
  <c r="BK22" i="2"/>
  <c r="BF22" i="2"/>
  <c r="M22" i="2"/>
  <c r="BH22" i="2"/>
  <c r="BG22" i="2"/>
  <c r="BA22" i="2"/>
  <c r="BB22" i="2"/>
  <c r="BD22" i="2"/>
  <c r="BE22" i="2"/>
  <c r="O22" i="2"/>
  <c r="N22" i="2"/>
  <c r="AR9" i="2"/>
  <c r="J9" i="2"/>
  <c r="AS9" i="2"/>
  <c r="AV9" i="2"/>
  <c r="AU9" i="2"/>
  <c r="AT9" i="2"/>
  <c r="R9" i="2"/>
  <c r="AW9" i="2"/>
  <c r="P9" i="2"/>
  <c r="AX9" i="2"/>
  <c r="AY9" i="2"/>
  <c r="AZ9" i="2"/>
  <c r="BC9" i="2"/>
  <c r="T9" i="2"/>
  <c r="L9" i="2"/>
  <c r="BI9" i="2"/>
  <c r="BJ9" i="2"/>
  <c r="BK9" i="2"/>
  <c r="BF9" i="2"/>
  <c r="M9" i="2"/>
  <c r="BH9" i="2"/>
  <c r="BG9" i="2"/>
  <c r="BA9" i="2"/>
  <c r="BB9" i="2"/>
  <c r="BD9" i="2"/>
  <c r="BE9" i="2"/>
  <c r="O9" i="2"/>
  <c r="N9" i="2"/>
  <c r="AR21" i="2"/>
  <c r="J21" i="2"/>
  <c r="AS21" i="2"/>
  <c r="AV21" i="2"/>
  <c r="AU21" i="2"/>
  <c r="AT21" i="2"/>
  <c r="R21" i="2"/>
  <c r="AW21" i="2"/>
  <c r="P21" i="2"/>
  <c r="AX21" i="2"/>
  <c r="AY21" i="2"/>
  <c r="AZ21" i="2"/>
  <c r="BC21" i="2"/>
  <c r="T21" i="2"/>
  <c r="L21" i="2"/>
  <c r="BI21" i="2"/>
  <c r="BJ21" i="2"/>
  <c r="BK21" i="2"/>
  <c r="BF21" i="2"/>
  <c r="M21" i="2"/>
  <c r="BH21" i="2"/>
  <c r="BG21" i="2"/>
  <c r="BA21" i="2"/>
  <c r="BB21" i="2"/>
  <c r="BD21" i="2"/>
  <c r="BE21" i="2"/>
  <c r="O21" i="2"/>
  <c r="N21" i="2"/>
  <c r="AR8" i="2"/>
  <c r="J8" i="2"/>
  <c r="AS8" i="2"/>
  <c r="AV8" i="2"/>
  <c r="AU8" i="2"/>
  <c r="AT8" i="2"/>
  <c r="R8" i="2"/>
  <c r="AW8" i="2"/>
  <c r="P8" i="2"/>
  <c r="AX8" i="2"/>
  <c r="AY8" i="2"/>
  <c r="AZ8" i="2"/>
  <c r="BC8" i="2"/>
  <c r="T8" i="2"/>
  <c r="L8" i="2"/>
  <c r="BI8" i="2"/>
  <c r="BJ8" i="2"/>
  <c r="BK8" i="2"/>
  <c r="BF8" i="2"/>
  <c r="M8" i="2"/>
  <c r="BH8" i="2"/>
  <c r="BG8" i="2"/>
  <c r="BA8" i="2"/>
  <c r="BB8" i="2"/>
  <c r="BD8" i="2"/>
  <c r="BE8" i="2"/>
  <c r="O8" i="2"/>
  <c r="N8" i="2"/>
  <c r="AR7" i="2"/>
  <c r="J7" i="2"/>
  <c r="AS7" i="2"/>
  <c r="AV7" i="2"/>
  <c r="AU7" i="2"/>
  <c r="AT7" i="2"/>
  <c r="R7" i="2"/>
  <c r="AW7" i="2"/>
  <c r="P7" i="2"/>
  <c r="AX7" i="2"/>
  <c r="AY7" i="2"/>
  <c r="AZ7" i="2"/>
  <c r="BC7" i="2"/>
  <c r="T7" i="2"/>
  <c r="L7" i="2"/>
  <c r="BI7" i="2"/>
  <c r="BJ7" i="2"/>
  <c r="BK7" i="2"/>
  <c r="BF7" i="2"/>
  <c r="M7" i="2"/>
  <c r="BH7" i="2"/>
  <c r="BG7" i="2"/>
  <c r="BA7" i="2"/>
  <c r="BB7" i="2"/>
  <c r="BD7" i="2"/>
  <c r="BE7" i="2"/>
  <c r="O7" i="2"/>
  <c r="N7" i="2"/>
  <c r="AR20" i="2"/>
  <c r="J20" i="2"/>
  <c r="AS20" i="2"/>
  <c r="AV20" i="2"/>
  <c r="AU20" i="2"/>
  <c r="AT20" i="2"/>
  <c r="R20" i="2"/>
  <c r="AW20" i="2"/>
  <c r="P20" i="2"/>
  <c r="AX20" i="2"/>
  <c r="AY20" i="2"/>
  <c r="AZ20" i="2"/>
  <c r="BC20" i="2"/>
  <c r="T20" i="2"/>
  <c r="L20" i="2"/>
  <c r="BI20" i="2"/>
  <c r="BJ20" i="2"/>
  <c r="BK20" i="2"/>
  <c r="BF20" i="2"/>
  <c r="M20" i="2"/>
  <c r="BH20" i="2"/>
  <c r="BG20" i="2"/>
  <c r="BA20" i="2"/>
  <c r="BB20" i="2"/>
  <c r="BD20" i="2"/>
  <c r="BE20" i="2"/>
  <c r="O20" i="2"/>
  <c r="N20" i="2"/>
  <c r="AR6" i="2"/>
  <c r="J6" i="2"/>
  <c r="AS6" i="2"/>
  <c r="AV6" i="2"/>
  <c r="AU6" i="2"/>
  <c r="AT6" i="2"/>
  <c r="R6" i="2"/>
  <c r="AW6" i="2"/>
  <c r="P6" i="2"/>
  <c r="AX6" i="2"/>
  <c r="AY6" i="2"/>
  <c r="AZ6" i="2"/>
  <c r="BC6" i="2"/>
  <c r="T6" i="2"/>
  <c r="L6" i="2"/>
  <c r="BI6" i="2"/>
  <c r="BJ6" i="2"/>
  <c r="BK6" i="2"/>
  <c r="BF6" i="2"/>
  <c r="M6" i="2"/>
  <c r="BH6" i="2"/>
  <c r="BG6" i="2"/>
  <c r="BA6" i="2"/>
  <c r="BB6" i="2"/>
  <c r="BD6" i="2"/>
  <c r="BE6" i="2"/>
  <c r="O6" i="2"/>
  <c r="N6" i="2"/>
  <c r="AR19" i="2"/>
  <c r="J19" i="2"/>
  <c r="AS19" i="2"/>
  <c r="AV19" i="2"/>
  <c r="AU19" i="2"/>
  <c r="AT19" i="2"/>
  <c r="R19" i="2"/>
  <c r="AW19" i="2"/>
  <c r="P19" i="2"/>
  <c r="AX19" i="2"/>
  <c r="AY19" i="2"/>
  <c r="AZ19" i="2"/>
  <c r="BC19" i="2"/>
  <c r="T19" i="2"/>
  <c r="L19" i="2"/>
  <c r="BI19" i="2"/>
  <c r="BJ19" i="2"/>
  <c r="BK19" i="2"/>
  <c r="BF19" i="2"/>
  <c r="M19" i="2"/>
  <c r="BH19" i="2"/>
  <c r="BG19" i="2"/>
  <c r="BA19" i="2"/>
  <c r="BB19" i="2"/>
  <c r="BD19" i="2"/>
  <c r="BE19" i="2"/>
  <c r="O19" i="2"/>
  <c r="N19" i="2"/>
  <c r="AR18" i="2"/>
  <c r="J18" i="2"/>
  <c r="AS18" i="2"/>
  <c r="AV18" i="2"/>
  <c r="AU18" i="2"/>
  <c r="AT18" i="2"/>
  <c r="R18" i="2"/>
  <c r="AW18" i="2"/>
  <c r="P18" i="2"/>
  <c r="AX18" i="2"/>
  <c r="AY18" i="2"/>
  <c r="AZ18" i="2"/>
  <c r="BC18" i="2"/>
  <c r="T18" i="2"/>
  <c r="L18" i="2"/>
  <c r="BI18" i="2"/>
  <c r="BJ18" i="2"/>
  <c r="BK18" i="2"/>
  <c r="BF18" i="2"/>
  <c r="M18" i="2"/>
  <c r="BH18" i="2"/>
  <c r="BG18" i="2"/>
  <c r="BA18" i="2"/>
  <c r="BB18" i="2"/>
  <c r="BD18" i="2"/>
  <c r="BE18" i="2"/>
  <c r="O18" i="2"/>
  <c r="N18" i="2"/>
  <c r="AR5" i="2"/>
  <c r="J5" i="2"/>
  <c r="AS5" i="2"/>
  <c r="AV5" i="2"/>
  <c r="AU5" i="2"/>
  <c r="AT5" i="2"/>
  <c r="R5" i="2"/>
  <c r="AW5" i="2"/>
  <c r="P5" i="2"/>
  <c r="AX5" i="2"/>
  <c r="AY5" i="2"/>
  <c r="AZ5" i="2"/>
  <c r="BC5" i="2"/>
  <c r="T5" i="2"/>
  <c r="L5" i="2"/>
  <c r="BI5" i="2"/>
  <c r="BJ5" i="2"/>
  <c r="BK5" i="2"/>
  <c r="BF5" i="2"/>
  <c r="M5" i="2"/>
  <c r="BH5" i="2"/>
  <c r="BG5" i="2"/>
  <c r="BA5" i="2"/>
  <c r="BB5" i="2"/>
  <c r="BD5" i="2"/>
  <c r="BE5" i="2"/>
  <c r="O5" i="2"/>
  <c r="N5" i="2"/>
  <c r="AR4" i="2"/>
  <c r="J4" i="2"/>
  <c r="AS4" i="2"/>
  <c r="AV4" i="2"/>
  <c r="AU4" i="2"/>
  <c r="AT4" i="2"/>
  <c r="R4" i="2"/>
  <c r="AW4" i="2"/>
  <c r="P4" i="2"/>
  <c r="AX4" i="2"/>
  <c r="AY4" i="2"/>
  <c r="AZ4" i="2"/>
  <c r="BC4" i="2"/>
  <c r="T4" i="2"/>
  <c r="L4" i="2"/>
  <c r="BI4" i="2"/>
  <c r="BJ4" i="2"/>
  <c r="BK4" i="2"/>
  <c r="BF4" i="2"/>
  <c r="M4" i="2"/>
  <c r="BH4" i="2"/>
  <c r="BG4" i="2"/>
  <c r="BA4" i="2"/>
  <c r="BB4" i="2"/>
  <c r="BD4" i="2"/>
  <c r="BE4" i="2"/>
  <c r="O4" i="2"/>
  <c r="N4" i="2"/>
  <c r="AR17" i="2"/>
  <c r="J17" i="2"/>
  <c r="AS17" i="2"/>
  <c r="AV17" i="2"/>
  <c r="AU17" i="2"/>
  <c r="AT17" i="2"/>
  <c r="R17" i="2"/>
  <c r="AW17" i="2"/>
  <c r="P17" i="2"/>
  <c r="AX17" i="2"/>
  <c r="AY17" i="2"/>
  <c r="AZ17" i="2"/>
  <c r="BC17" i="2"/>
  <c r="T17" i="2"/>
  <c r="L17" i="2"/>
  <c r="BI17" i="2"/>
  <c r="BJ17" i="2"/>
  <c r="BK17" i="2"/>
  <c r="BF17" i="2"/>
  <c r="M17" i="2"/>
  <c r="BH17" i="2"/>
  <c r="BG17" i="2"/>
  <c r="BA17" i="2"/>
  <c r="BB17" i="2"/>
  <c r="BD17" i="2"/>
  <c r="BE17" i="2"/>
  <c r="O17" i="2"/>
  <c r="N17" i="2"/>
  <c r="AR16" i="2"/>
  <c r="J16" i="2"/>
  <c r="AS16" i="2"/>
  <c r="AV16" i="2"/>
  <c r="AU16" i="2"/>
  <c r="AT16" i="2"/>
  <c r="R16" i="2"/>
  <c r="AW16" i="2"/>
  <c r="P16" i="2"/>
  <c r="AX16" i="2"/>
  <c r="AY16" i="2"/>
  <c r="AZ16" i="2"/>
  <c r="BC16" i="2"/>
  <c r="T16" i="2"/>
  <c r="L16" i="2"/>
  <c r="BI16" i="2"/>
  <c r="BJ16" i="2"/>
  <c r="BK16" i="2"/>
  <c r="BF16" i="2"/>
  <c r="M16" i="2"/>
  <c r="BH16" i="2"/>
  <c r="BG16" i="2"/>
  <c r="BA16" i="2"/>
  <c r="BB16" i="2"/>
  <c r="BD16" i="2"/>
  <c r="BE16" i="2"/>
  <c r="O16" i="2"/>
  <c r="N16" i="2"/>
  <c r="AP99" i="1"/>
  <c r="J99" i="1"/>
  <c r="AQ99" i="1"/>
  <c r="AT99" i="1"/>
  <c r="AS99" i="1"/>
  <c r="AR99" i="1"/>
  <c r="Q99" i="1"/>
  <c r="AU99" i="1"/>
  <c r="O99" i="1"/>
  <c r="AV99" i="1"/>
  <c r="AW99" i="1"/>
  <c r="AX99" i="1"/>
  <c r="BA99" i="1"/>
  <c r="S99" i="1"/>
  <c r="K99" i="1"/>
  <c r="BG99" i="1"/>
  <c r="BH99" i="1"/>
  <c r="BI99" i="1"/>
  <c r="BD99" i="1"/>
  <c r="L99" i="1"/>
  <c r="BF99" i="1"/>
  <c r="BE99" i="1"/>
  <c r="AY99" i="1"/>
  <c r="AZ99" i="1"/>
  <c r="BB99" i="1"/>
  <c r="BC99" i="1"/>
  <c r="N99" i="1"/>
  <c r="M99" i="1"/>
  <c r="AP98" i="1"/>
  <c r="J98" i="1"/>
  <c r="AQ98" i="1"/>
  <c r="AT98" i="1"/>
  <c r="AS98" i="1"/>
  <c r="AR98" i="1"/>
  <c r="Q98" i="1"/>
  <c r="AU98" i="1"/>
  <c r="O98" i="1"/>
  <c r="AV98" i="1"/>
  <c r="AW98" i="1"/>
  <c r="AX98" i="1"/>
  <c r="BA98" i="1"/>
  <c r="S98" i="1"/>
  <c r="K98" i="1"/>
  <c r="BG98" i="1"/>
  <c r="BH98" i="1"/>
  <c r="BI98" i="1"/>
  <c r="BD98" i="1"/>
  <c r="L98" i="1"/>
  <c r="BF98" i="1"/>
  <c r="BE98" i="1"/>
  <c r="AY98" i="1"/>
  <c r="AZ98" i="1"/>
  <c r="BB98" i="1"/>
  <c r="BC98" i="1"/>
  <c r="N98" i="1"/>
  <c r="M98" i="1"/>
  <c r="AP27" i="1"/>
  <c r="J27" i="1"/>
  <c r="AQ27" i="1"/>
  <c r="AT27" i="1"/>
  <c r="AS27" i="1"/>
  <c r="AR27" i="1"/>
  <c r="Q27" i="1"/>
  <c r="AU27" i="1"/>
  <c r="O27" i="1"/>
  <c r="AV27" i="1"/>
  <c r="AW27" i="1"/>
  <c r="AX27" i="1"/>
  <c r="BA27" i="1"/>
  <c r="S27" i="1"/>
  <c r="K27" i="1"/>
  <c r="BG27" i="1"/>
  <c r="BH27" i="1"/>
  <c r="BI27" i="1"/>
  <c r="BD27" i="1"/>
  <c r="L27" i="1"/>
  <c r="BF27" i="1"/>
  <c r="BE27" i="1"/>
  <c r="AY27" i="1"/>
  <c r="AZ27" i="1"/>
  <c r="BB27" i="1"/>
  <c r="BC27" i="1"/>
  <c r="N27" i="1"/>
  <c r="M27" i="1"/>
  <c r="AP26" i="1"/>
  <c r="J26" i="1"/>
  <c r="AQ26" i="1"/>
  <c r="AT26" i="1"/>
  <c r="AS26" i="1"/>
  <c r="AR26" i="1"/>
  <c r="Q26" i="1"/>
  <c r="AU26" i="1"/>
  <c r="O26" i="1"/>
  <c r="AV26" i="1"/>
  <c r="AW26" i="1"/>
  <c r="AX26" i="1"/>
  <c r="BA26" i="1"/>
  <c r="S26" i="1"/>
  <c r="K26" i="1"/>
  <c r="BG26" i="1"/>
  <c r="BH26" i="1"/>
  <c r="BI26" i="1"/>
  <c r="BD26" i="1"/>
  <c r="L26" i="1"/>
  <c r="BF26" i="1"/>
  <c r="BE26" i="1"/>
  <c r="AY26" i="1"/>
  <c r="AZ26" i="1"/>
  <c r="BB26" i="1"/>
  <c r="BC26" i="1"/>
  <c r="N26" i="1"/>
  <c r="M26" i="1"/>
  <c r="AP25" i="1"/>
  <c r="J25" i="1"/>
  <c r="AQ25" i="1"/>
  <c r="AT25" i="1"/>
  <c r="AS25" i="1"/>
  <c r="AR25" i="1"/>
  <c r="Q25" i="1"/>
  <c r="AU25" i="1"/>
  <c r="O25" i="1"/>
  <c r="AV25" i="1"/>
  <c r="AW25" i="1"/>
  <c r="AX25" i="1"/>
  <c r="BA25" i="1"/>
  <c r="S25" i="1"/>
  <c r="K25" i="1"/>
  <c r="BG25" i="1"/>
  <c r="BH25" i="1"/>
  <c r="BI25" i="1"/>
  <c r="BD25" i="1"/>
  <c r="L25" i="1"/>
  <c r="BF25" i="1"/>
  <c r="BE25" i="1"/>
  <c r="AY25" i="1"/>
  <c r="AZ25" i="1"/>
  <c r="BB25" i="1"/>
  <c r="BC25" i="1"/>
  <c r="N25" i="1"/>
  <c r="M25" i="1"/>
  <c r="AP47" i="1"/>
  <c r="J47" i="1"/>
  <c r="AQ47" i="1"/>
  <c r="AT47" i="1"/>
  <c r="AS47" i="1"/>
  <c r="AR47" i="1"/>
  <c r="Q47" i="1"/>
  <c r="AU47" i="1"/>
  <c r="O47" i="1"/>
  <c r="AV47" i="1"/>
  <c r="AW47" i="1"/>
  <c r="AX47" i="1"/>
  <c r="BA47" i="1"/>
  <c r="S47" i="1"/>
  <c r="K47" i="1"/>
  <c r="BG47" i="1"/>
  <c r="BH47" i="1"/>
  <c r="BI47" i="1"/>
  <c r="BD47" i="1"/>
  <c r="L47" i="1"/>
  <c r="BF47" i="1"/>
  <c r="BE47" i="1"/>
  <c r="AY47" i="1"/>
  <c r="AZ47" i="1"/>
  <c r="BB47" i="1"/>
  <c r="BC47" i="1"/>
  <c r="N47" i="1"/>
  <c r="M47" i="1"/>
  <c r="AP46" i="1"/>
  <c r="J46" i="1"/>
  <c r="AQ46" i="1"/>
  <c r="AT46" i="1"/>
  <c r="AS46" i="1"/>
  <c r="AR46" i="1"/>
  <c r="Q46" i="1"/>
  <c r="AU46" i="1"/>
  <c r="O46" i="1"/>
  <c r="AV46" i="1"/>
  <c r="AW46" i="1"/>
  <c r="AX46" i="1"/>
  <c r="BA46" i="1"/>
  <c r="S46" i="1"/>
  <c r="K46" i="1"/>
  <c r="BG46" i="1"/>
  <c r="BH46" i="1"/>
  <c r="BI46" i="1"/>
  <c r="BD46" i="1"/>
  <c r="L46" i="1"/>
  <c r="BF46" i="1"/>
  <c r="BE46" i="1"/>
  <c r="AY46" i="1"/>
  <c r="AZ46" i="1"/>
  <c r="BB46" i="1"/>
  <c r="BC46" i="1"/>
  <c r="N46" i="1"/>
  <c r="M46" i="1"/>
  <c r="AP97" i="1"/>
  <c r="J97" i="1"/>
  <c r="AQ97" i="1"/>
  <c r="AT97" i="1"/>
  <c r="AS97" i="1"/>
  <c r="AR97" i="1"/>
  <c r="Q97" i="1"/>
  <c r="AU97" i="1"/>
  <c r="O97" i="1"/>
  <c r="AV97" i="1"/>
  <c r="AW97" i="1"/>
  <c r="AX97" i="1"/>
  <c r="BA97" i="1"/>
  <c r="S97" i="1"/>
  <c r="K97" i="1"/>
  <c r="BG97" i="1"/>
  <c r="BH97" i="1"/>
  <c r="BI97" i="1"/>
  <c r="BD97" i="1"/>
  <c r="L97" i="1"/>
  <c r="BF97" i="1"/>
  <c r="BE97" i="1"/>
  <c r="AY97" i="1"/>
  <c r="AZ97" i="1"/>
  <c r="BB97" i="1"/>
  <c r="BC97" i="1"/>
  <c r="N97" i="1"/>
  <c r="M97" i="1"/>
  <c r="AP96" i="1"/>
  <c r="J96" i="1"/>
  <c r="AQ96" i="1"/>
  <c r="AT96" i="1"/>
  <c r="AS96" i="1"/>
  <c r="AR96" i="1"/>
  <c r="Q96" i="1"/>
  <c r="AU96" i="1"/>
  <c r="O96" i="1"/>
  <c r="AV96" i="1"/>
  <c r="AW96" i="1"/>
  <c r="AX96" i="1"/>
  <c r="BA96" i="1"/>
  <c r="S96" i="1"/>
  <c r="K96" i="1"/>
  <c r="BG96" i="1"/>
  <c r="BH96" i="1"/>
  <c r="BI96" i="1"/>
  <c r="BD96" i="1"/>
  <c r="L96" i="1"/>
  <c r="BF96" i="1"/>
  <c r="BE96" i="1"/>
  <c r="AY96" i="1"/>
  <c r="AZ96" i="1"/>
  <c r="BB96" i="1"/>
  <c r="BC96" i="1"/>
  <c r="N96" i="1"/>
  <c r="M96" i="1"/>
  <c r="AP95" i="1"/>
  <c r="J95" i="1"/>
  <c r="AQ95" i="1"/>
  <c r="AT95" i="1"/>
  <c r="AS95" i="1"/>
  <c r="AR95" i="1"/>
  <c r="Q95" i="1"/>
  <c r="AU95" i="1"/>
  <c r="O95" i="1"/>
  <c r="AV95" i="1"/>
  <c r="AW95" i="1"/>
  <c r="AX95" i="1"/>
  <c r="BA95" i="1"/>
  <c r="S95" i="1"/>
  <c r="K95" i="1"/>
  <c r="BG95" i="1"/>
  <c r="BH95" i="1"/>
  <c r="BI95" i="1"/>
  <c r="BD95" i="1"/>
  <c r="L95" i="1"/>
  <c r="BF95" i="1"/>
  <c r="BE95" i="1"/>
  <c r="AY95" i="1"/>
  <c r="AZ95" i="1"/>
  <c r="BB95" i="1"/>
  <c r="BC95" i="1"/>
  <c r="N95" i="1"/>
  <c r="M95" i="1"/>
  <c r="AP94" i="1"/>
  <c r="J94" i="1"/>
  <c r="AQ94" i="1"/>
  <c r="AT94" i="1"/>
  <c r="AS94" i="1"/>
  <c r="AR94" i="1"/>
  <c r="Q94" i="1"/>
  <c r="AU94" i="1"/>
  <c r="O94" i="1"/>
  <c r="AV94" i="1"/>
  <c r="AW94" i="1"/>
  <c r="AX94" i="1"/>
  <c r="BA94" i="1"/>
  <c r="S94" i="1"/>
  <c r="K94" i="1"/>
  <c r="BG94" i="1"/>
  <c r="BH94" i="1"/>
  <c r="BI94" i="1"/>
  <c r="BD94" i="1"/>
  <c r="L94" i="1"/>
  <c r="BF94" i="1"/>
  <c r="BE94" i="1"/>
  <c r="AY94" i="1"/>
  <c r="AZ94" i="1"/>
  <c r="BB94" i="1"/>
  <c r="BC94" i="1"/>
  <c r="N94" i="1"/>
  <c r="M94" i="1"/>
  <c r="AP45" i="1"/>
  <c r="J45" i="1"/>
  <c r="AQ45" i="1"/>
  <c r="AT45" i="1"/>
  <c r="AS45" i="1"/>
  <c r="AR45" i="1"/>
  <c r="Q45" i="1"/>
  <c r="AU45" i="1"/>
  <c r="O45" i="1"/>
  <c r="AV45" i="1"/>
  <c r="AW45" i="1"/>
  <c r="AX45" i="1"/>
  <c r="BA45" i="1"/>
  <c r="S45" i="1"/>
  <c r="K45" i="1"/>
  <c r="BG45" i="1"/>
  <c r="BH45" i="1"/>
  <c r="BI45" i="1"/>
  <c r="BD45" i="1"/>
  <c r="L45" i="1"/>
  <c r="BF45" i="1"/>
  <c r="BE45" i="1"/>
  <c r="AY45" i="1"/>
  <c r="AZ45" i="1"/>
  <c r="BB45" i="1"/>
  <c r="BC45" i="1"/>
  <c r="N45" i="1"/>
  <c r="M45" i="1"/>
  <c r="AP44" i="1"/>
  <c r="J44" i="1"/>
  <c r="AQ44" i="1"/>
  <c r="AT44" i="1"/>
  <c r="AS44" i="1"/>
  <c r="AR44" i="1"/>
  <c r="Q44" i="1"/>
  <c r="AU44" i="1"/>
  <c r="O44" i="1"/>
  <c r="AV44" i="1"/>
  <c r="AW44" i="1"/>
  <c r="AX44" i="1"/>
  <c r="BA44" i="1"/>
  <c r="S44" i="1"/>
  <c r="K44" i="1"/>
  <c r="BG44" i="1"/>
  <c r="BH44" i="1"/>
  <c r="BI44" i="1"/>
  <c r="BD44" i="1"/>
  <c r="L44" i="1"/>
  <c r="BF44" i="1"/>
  <c r="BE44" i="1"/>
  <c r="AY44" i="1"/>
  <c r="AZ44" i="1"/>
  <c r="BB44" i="1"/>
  <c r="BC44" i="1"/>
  <c r="N44" i="1"/>
  <c r="M44" i="1"/>
  <c r="AP24" i="1"/>
  <c r="J24" i="1"/>
  <c r="AQ24" i="1"/>
  <c r="AT24" i="1"/>
  <c r="AS24" i="1"/>
  <c r="AR24" i="1"/>
  <c r="Q24" i="1"/>
  <c r="AU24" i="1"/>
  <c r="O24" i="1"/>
  <c r="AV24" i="1"/>
  <c r="AW24" i="1"/>
  <c r="AX24" i="1"/>
  <c r="BA24" i="1"/>
  <c r="S24" i="1"/>
  <c r="K24" i="1"/>
  <c r="BG24" i="1"/>
  <c r="BH24" i="1"/>
  <c r="BI24" i="1"/>
  <c r="BD24" i="1"/>
  <c r="L24" i="1"/>
  <c r="BF24" i="1"/>
  <c r="BE24" i="1"/>
  <c r="AY24" i="1"/>
  <c r="AZ24" i="1"/>
  <c r="BB24" i="1"/>
  <c r="BC24" i="1"/>
  <c r="N24" i="1"/>
  <c r="M24" i="1"/>
  <c r="AP23" i="1"/>
  <c r="J23" i="1"/>
  <c r="AQ23" i="1"/>
  <c r="AT23" i="1"/>
  <c r="AS23" i="1"/>
  <c r="AR23" i="1"/>
  <c r="Q23" i="1"/>
  <c r="AU23" i="1"/>
  <c r="O23" i="1"/>
  <c r="AV23" i="1"/>
  <c r="AW23" i="1"/>
  <c r="AX23" i="1"/>
  <c r="BA23" i="1"/>
  <c r="S23" i="1"/>
  <c r="K23" i="1"/>
  <c r="BG23" i="1"/>
  <c r="BH23" i="1"/>
  <c r="BI23" i="1"/>
  <c r="BD23" i="1"/>
  <c r="L23" i="1"/>
  <c r="BF23" i="1"/>
  <c r="BE23" i="1"/>
  <c r="AY23" i="1"/>
  <c r="AZ23" i="1"/>
  <c r="BB23" i="1"/>
  <c r="BC23" i="1"/>
  <c r="N23" i="1"/>
  <c r="M23" i="1"/>
  <c r="AP43" i="1"/>
  <c r="J43" i="1"/>
  <c r="AQ43" i="1"/>
  <c r="AT43" i="1"/>
  <c r="AS43" i="1"/>
  <c r="AR43" i="1"/>
  <c r="Q43" i="1"/>
  <c r="AU43" i="1"/>
  <c r="O43" i="1"/>
  <c r="AV43" i="1"/>
  <c r="AW43" i="1"/>
  <c r="AX43" i="1"/>
  <c r="BA43" i="1"/>
  <c r="S43" i="1"/>
  <c r="K43" i="1"/>
  <c r="BG43" i="1"/>
  <c r="BH43" i="1"/>
  <c r="BI43" i="1"/>
  <c r="BD43" i="1"/>
  <c r="L43" i="1"/>
  <c r="BF43" i="1"/>
  <c r="BE43" i="1"/>
  <c r="AY43" i="1"/>
  <c r="AZ43" i="1"/>
  <c r="BB43" i="1"/>
  <c r="BC43" i="1"/>
  <c r="N43" i="1"/>
  <c r="M43" i="1"/>
  <c r="AP42" i="1"/>
  <c r="J42" i="1"/>
  <c r="AQ42" i="1"/>
  <c r="AT42" i="1"/>
  <c r="AS42" i="1"/>
  <c r="AR42" i="1"/>
  <c r="Q42" i="1"/>
  <c r="AU42" i="1"/>
  <c r="O42" i="1"/>
  <c r="AV42" i="1"/>
  <c r="AW42" i="1"/>
  <c r="AX42" i="1"/>
  <c r="BA42" i="1"/>
  <c r="S42" i="1"/>
  <c r="K42" i="1"/>
  <c r="BG42" i="1"/>
  <c r="BH42" i="1"/>
  <c r="BI42" i="1"/>
  <c r="BD42" i="1"/>
  <c r="L42" i="1"/>
  <c r="BF42" i="1"/>
  <c r="BE42" i="1"/>
  <c r="AY42" i="1"/>
  <c r="AZ42" i="1"/>
  <c r="BB42" i="1"/>
  <c r="BC42" i="1"/>
  <c r="N42" i="1"/>
  <c r="M42" i="1"/>
  <c r="AP22" i="1"/>
  <c r="J22" i="1"/>
  <c r="AQ22" i="1"/>
  <c r="AT22" i="1"/>
  <c r="AS22" i="1"/>
  <c r="AR22" i="1"/>
  <c r="Q22" i="1"/>
  <c r="AU22" i="1"/>
  <c r="O22" i="1"/>
  <c r="AV22" i="1"/>
  <c r="AW22" i="1"/>
  <c r="AX22" i="1"/>
  <c r="BA22" i="1"/>
  <c r="S22" i="1"/>
  <c r="K22" i="1"/>
  <c r="BG22" i="1"/>
  <c r="BH22" i="1"/>
  <c r="BI22" i="1"/>
  <c r="BD22" i="1"/>
  <c r="L22" i="1"/>
  <c r="BF22" i="1"/>
  <c r="BE22" i="1"/>
  <c r="AY22" i="1"/>
  <c r="AZ22" i="1"/>
  <c r="BB22" i="1"/>
  <c r="BC22" i="1"/>
  <c r="N22" i="1"/>
  <c r="M22" i="1"/>
  <c r="AP21" i="1"/>
  <c r="J21" i="1"/>
  <c r="AQ21" i="1"/>
  <c r="AT21" i="1"/>
  <c r="AS21" i="1"/>
  <c r="AR21" i="1"/>
  <c r="Q21" i="1"/>
  <c r="AU21" i="1"/>
  <c r="O21" i="1"/>
  <c r="AV21" i="1"/>
  <c r="AW21" i="1"/>
  <c r="AX21" i="1"/>
  <c r="BA21" i="1"/>
  <c r="S21" i="1"/>
  <c r="K21" i="1"/>
  <c r="BG21" i="1"/>
  <c r="BH21" i="1"/>
  <c r="BI21" i="1"/>
  <c r="BD21" i="1"/>
  <c r="L21" i="1"/>
  <c r="BF21" i="1"/>
  <c r="BE21" i="1"/>
  <c r="AY21" i="1"/>
  <c r="AZ21" i="1"/>
  <c r="BB21" i="1"/>
  <c r="BC21" i="1"/>
  <c r="N21" i="1"/>
  <c r="M21" i="1"/>
  <c r="AP93" i="1"/>
  <c r="J93" i="1"/>
  <c r="AQ93" i="1"/>
  <c r="AT93" i="1"/>
  <c r="AS93" i="1"/>
  <c r="AR93" i="1"/>
  <c r="Q93" i="1"/>
  <c r="AU93" i="1"/>
  <c r="O93" i="1"/>
  <c r="AV93" i="1"/>
  <c r="AW93" i="1"/>
  <c r="AX93" i="1"/>
  <c r="BA93" i="1"/>
  <c r="S93" i="1"/>
  <c r="K93" i="1"/>
  <c r="BG93" i="1"/>
  <c r="BH93" i="1"/>
  <c r="BI93" i="1"/>
  <c r="BD93" i="1"/>
  <c r="L93" i="1"/>
  <c r="BF93" i="1"/>
  <c r="BE93" i="1"/>
  <c r="AY93" i="1"/>
  <c r="AZ93" i="1"/>
  <c r="BB93" i="1"/>
  <c r="BC93" i="1"/>
  <c r="N93" i="1"/>
  <c r="M93" i="1"/>
  <c r="AP92" i="1"/>
  <c r="J92" i="1"/>
  <c r="AQ92" i="1"/>
  <c r="AT92" i="1"/>
  <c r="AS92" i="1"/>
  <c r="AR92" i="1"/>
  <c r="Q92" i="1"/>
  <c r="AU92" i="1"/>
  <c r="O92" i="1"/>
  <c r="AV92" i="1"/>
  <c r="AW92" i="1"/>
  <c r="AX92" i="1"/>
  <c r="BA92" i="1"/>
  <c r="S92" i="1"/>
  <c r="K92" i="1"/>
  <c r="BG92" i="1"/>
  <c r="BH92" i="1"/>
  <c r="BI92" i="1"/>
  <c r="BD92" i="1"/>
  <c r="L92" i="1"/>
  <c r="BF92" i="1"/>
  <c r="BE92" i="1"/>
  <c r="AY92" i="1"/>
  <c r="AZ92" i="1"/>
  <c r="BB92" i="1"/>
  <c r="BC92" i="1"/>
  <c r="N92" i="1"/>
  <c r="M92" i="1"/>
  <c r="AP41" i="1"/>
  <c r="J41" i="1"/>
  <c r="AQ41" i="1"/>
  <c r="AT41" i="1"/>
  <c r="AS41" i="1"/>
  <c r="AR41" i="1"/>
  <c r="Q41" i="1"/>
  <c r="AU41" i="1"/>
  <c r="O41" i="1"/>
  <c r="AV41" i="1"/>
  <c r="AW41" i="1"/>
  <c r="AX41" i="1"/>
  <c r="BA41" i="1"/>
  <c r="S41" i="1"/>
  <c r="K41" i="1"/>
  <c r="BG41" i="1"/>
  <c r="BH41" i="1"/>
  <c r="BI41" i="1"/>
  <c r="BD41" i="1"/>
  <c r="L41" i="1"/>
  <c r="BF41" i="1"/>
  <c r="BE41" i="1"/>
  <c r="AY41" i="1"/>
  <c r="AZ41" i="1"/>
  <c r="BB41" i="1"/>
  <c r="BC41" i="1"/>
  <c r="N41" i="1"/>
  <c r="M41" i="1"/>
  <c r="AP40" i="1"/>
  <c r="J40" i="1"/>
  <c r="AQ40" i="1"/>
  <c r="AT40" i="1"/>
  <c r="AS40" i="1"/>
  <c r="AR40" i="1"/>
  <c r="Q40" i="1"/>
  <c r="AU40" i="1"/>
  <c r="O40" i="1"/>
  <c r="AV40" i="1"/>
  <c r="AW40" i="1"/>
  <c r="AX40" i="1"/>
  <c r="BA40" i="1"/>
  <c r="S40" i="1"/>
  <c r="K40" i="1"/>
  <c r="BG40" i="1"/>
  <c r="BH40" i="1"/>
  <c r="BI40" i="1"/>
  <c r="BD40" i="1"/>
  <c r="L40" i="1"/>
  <c r="BF40" i="1"/>
  <c r="BE40" i="1"/>
  <c r="AY40" i="1"/>
  <c r="AZ40" i="1"/>
  <c r="BB40" i="1"/>
  <c r="BC40" i="1"/>
  <c r="N40" i="1"/>
  <c r="M40" i="1"/>
  <c r="AP20" i="1"/>
  <c r="J20" i="1"/>
  <c r="AQ20" i="1"/>
  <c r="AT20" i="1"/>
  <c r="AS20" i="1"/>
  <c r="AR20" i="1"/>
  <c r="Q20" i="1"/>
  <c r="AU20" i="1"/>
  <c r="O20" i="1"/>
  <c r="AV20" i="1"/>
  <c r="AW20" i="1"/>
  <c r="AX20" i="1"/>
  <c r="BA20" i="1"/>
  <c r="S20" i="1"/>
  <c r="K20" i="1"/>
  <c r="BG20" i="1"/>
  <c r="BH20" i="1"/>
  <c r="BI20" i="1"/>
  <c r="BD20" i="1"/>
  <c r="L20" i="1"/>
  <c r="BF20" i="1"/>
  <c r="BE20" i="1"/>
  <c r="AY20" i="1"/>
  <c r="AZ20" i="1"/>
  <c r="BB20" i="1"/>
  <c r="BC20" i="1"/>
  <c r="N20" i="1"/>
  <c r="M20" i="1"/>
  <c r="AP19" i="1"/>
  <c r="J19" i="1"/>
  <c r="AQ19" i="1"/>
  <c r="AT19" i="1"/>
  <c r="AS19" i="1"/>
  <c r="AR19" i="1"/>
  <c r="Q19" i="1"/>
  <c r="AU19" i="1"/>
  <c r="O19" i="1"/>
  <c r="AV19" i="1"/>
  <c r="AW19" i="1"/>
  <c r="AX19" i="1"/>
  <c r="BA19" i="1"/>
  <c r="S19" i="1"/>
  <c r="K19" i="1"/>
  <c r="BG19" i="1"/>
  <c r="BH19" i="1"/>
  <c r="BI19" i="1"/>
  <c r="BD19" i="1"/>
  <c r="L19" i="1"/>
  <c r="BF19" i="1"/>
  <c r="BE19" i="1"/>
  <c r="AY19" i="1"/>
  <c r="AZ19" i="1"/>
  <c r="BB19" i="1"/>
  <c r="BC19" i="1"/>
  <c r="N19" i="1"/>
  <c r="M19" i="1"/>
  <c r="AP91" i="1"/>
  <c r="J91" i="1"/>
  <c r="AQ91" i="1"/>
  <c r="AT91" i="1"/>
  <c r="AS91" i="1"/>
  <c r="AR91" i="1"/>
  <c r="Q91" i="1"/>
  <c r="AU91" i="1"/>
  <c r="O91" i="1"/>
  <c r="AV91" i="1"/>
  <c r="AW91" i="1"/>
  <c r="AX91" i="1"/>
  <c r="BA91" i="1"/>
  <c r="S91" i="1"/>
  <c r="K91" i="1"/>
  <c r="BG91" i="1"/>
  <c r="BH91" i="1"/>
  <c r="BI91" i="1"/>
  <c r="BD91" i="1"/>
  <c r="L91" i="1"/>
  <c r="BF91" i="1"/>
  <c r="BE91" i="1"/>
  <c r="AY91" i="1"/>
  <c r="AZ91" i="1"/>
  <c r="BB91" i="1"/>
  <c r="BC91" i="1"/>
  <c r="N91" i="1"/>
  <c r="M91" i="1"/>
  <c r="AP90" i="1"/>
  <c r="J90" i="1"/>
  <c r="AQ90" i="1"/>
  <c r="AT90" i="1"/>
  <c r="AS90" i="1"/>
  <c r="AR90" i="1"/>
  <c r="Q90" i="1"/>
  <c r="AU90" i="1"/>
  <c r="O90" i="1"/>
  <c r="AV90" i="1"/>
  <c r="AW90" i="1"/>
  <c r="AX90" i="1"/>
  <c r="BA90" i="1"/>
  <c r="S90" i="1"/>
  <c r="K90" i="1"/>
  <c r="BG90" i="1"/>
  <c r="BH90" i="1"/>
  <c r="BI90" i="1"/>
  <c r="BD90" i="1"/>
  <c r="L90" i="1"/>
  <c r="BF90" i="1"/>
  <c r="BE90" i="1"/>
  <c r="AY90" i="1"/>
  <c r="AZ90" i="1"/>
  <c r="BB90" i="1"/>
  <c r="BC90" i="1"/>
  <c r="N90" i="1"/>
  <c r="M90" i="1"/>
  <c r="AP18" i="1"/>
  <c r="J18" i="1"/>
  <c r="AQ18" i="1"/>
  <c r="AT18" i="1"/>
  <c r="AS18" i="1"/>
  <c r="AR18" i="1"/>
  <c r="Q18" i="1"/>
  <c r="AU18" i="1"/>
  <c r="O18" i="1"/>
  <c r="AV18" i="1"/>
  <c r="AW18" i="1"/>
  <c r="AX18" i="1"/>
  <c r="BA18" i="1"/>
  <c r="S18" i="1"/>
  <c r="K18" i="1"/>
  <c r="BG18" i="1"/>
  <c r="BH18" i="1"/>
  <c r="BI18" i="1"/>
  <c r="BD18" i="1"/>
  <c r="L18" i="1"/>
  <c r="BF18" i="1"/>
  <c r="BE18" i="1"/>
  <c r="AY18" i="1"/>
  <c r="AZ18" i="1"/>
  <c r="BB18" i="1"/>
  <c r="BC18" i="1"/>
  <c r="N18" i="1"/>
  <c r="M18" i="1"/>
  <c r="AP17" i="1"/>
  <c r="J17" i="1"/>
  <c r="AQ17" i="1"/>
  <c r="AT17" i="1"/>
  <c r="AS17" i="1"/>
  <c r="AR17" i="1"/>
  <c r="Q17" i="1"/>
  <c r="AU17" i="1"/>
  <c r="O17" i="1"/>
  <c r="AV17" i="1"/>
  <c r="AW17" i="1"/>
  <c r="AX17" i="1"/>
  <c r="BA17" i="1"/>
  <c r="S17" i="1"/>
  <c r="K17" i="1"/>
  <c r="BG17" i="1"/>
  <c r="BH17" i="1"/>
  <c r="BI17" i="1"/>
  <c r="BD17" i="1"/>
  <c r="L17" i="1"/>
  <c r="BF17" i="1"/>
  <c r="BE17" i="1"/>
  <c r="AY17" i="1"/>
  <c r="AZ17" i="1"/>
  <c r="BB17" i="1"/>
  <c r="BC17" i="1"/>
  <c r="N17" i="1"/>
  <c r="M17" i="1"/>
  <c r="AP89" i="1"/>
  <c r="J89" i="1"/>
  <c r="AQ89" i="1"/>
  <c r="AT89" i="1"/>
  <c r="AS89" i="1"/>
  <c r="AR89" i="1"/>
  <c r="Q89" i="1"/>
  <c r="AU89" i="1"/>
  <c r="O89" i="1"/>
  <c r="AV89" i="1"/>
  <c r="AW89" i="1"/>
  <c r="AX89" i="1"/>
  <c r="BA89" i="1"/>
  <c r="S89" i="1"/>
  <c r="K89" i="1"/>
  <c r="BG89" i="1"/>
  <c r="BH89" i="1"/>
  <c r="BI89" i="1"/>
  <c r="BD89" i="1"/>
  <c r="L89" i="1"/>
  <c r="BF89" i="1"/>
  <c r="BE89" i="1"/>
  <c r="AY89" i="1"/>
  <c r="AZ89" i="1"/>
  <c r="BB89" i="1"/>
  <c r="BC89" i="1"/>
  <c r="N89" i="1"/>
  <c r="M89" i="1"/>
  <c r="AP88" i="1"/>
  <c r="J88" i="1"/>
  <c r="AQ88" i="1"/>
  <c r="AT88" i="1"/>
  <c r="AS88" i="1"/>
  <c r="AR88" i="1"/>
  <c r="Q88" i="1"/>
  <c r="AU88" i="1"/>
  <c r="O88" i="1"/>
  <c r="AV88" i="1"/>
  <c r="AW88" i="1"/>
  <c r="AX88" i="1"/>
  <c r="BA88" i="1"/>
  <c r="S88" i="1"/>
  <c r="K88" i="1"/>
  <c r="BG88" i="1"/>
  <c r="BH88" i="1"/>
  <c r="BI88" i="1"/>
  <c r="BD88" i="1"/>
  <c r="L88" i="1"/>
  <c r="BF88" i="1"/>
  <c r="BE88" i="1"/>
  <c r="AY88" i="1"/>
  <c r="AZ88" i="1"/>
  <c r="BB88" i="1"/>
  <c r="BC88" i="1"/>
  <c r="N88" i="1"/>
  <c r="M88" i="1"/>
  <c r="AP87" i="1"/>
  <c r="J87" i="1"/>
  <c r="AQ87" i="1"/>
  <c r="AT87" i="1"/>
  <c r="AS87" i="1"/>
  <c r="AR87" i="1"/>
  <c r="Q87" i="1"/>
  <c r="AU87" i="1"/>
  <c r="O87" i="1"/>
  <c r="AV87" i="1"/>
  <c r="AW87" i="1"/>
  <c r="AX87" i="1"/>
  <c r="BA87" i="1"/>
  <c r="S87" i="1"/>
  <c r="K87" i="1"/>
  <c r="BG87" i="1"/>
  <c r="BH87" i="1"/>
  <c r="BI87" i="1"/>
  <c r="BD87" i="1"/>
  <c r="L87" i="1"/>
  <c r="BF87" i="1"/>
  <c r="BE87" i="1"/>
  <c r="AY87" i="1"/>
  <c r="AZ87" i="1"/>
  <c r="BB87" i="1"/>
  <c r="BC87" i="1"/>
  <c r="N87" i="1"/>
  <c r="M87" i="1"/>
  <c r="AP86" i="1"/>
  <c r="J86" i="1"/>
  <c r="AQ86" i="1"/>
  <c r="AT86" i="1"/>
  <c r="AS86" i="1"/>
  <c r="AR86" i="1"/>
  <c r="Q86" i="1"/>
  <c r="AU86" i="1"/>
  <c r="O86" i="1"/>
  <c r="AV86" i="1"/>
  <c r="AW86" i="1"/>
  <c r="AX86" i="1"/>
  <c r="BA86" i="1"/>
  <c r="S86" i="1"/>
  <c r="K86" i="1"/>
  <c r="BG86" i="1"/>
  <c r="BH86" i="1"/>
  <c r="BI86" i="1"/>
  <c r="BD86" i="1"/>
  <c r="L86" i="1"/>
  <c r="BF86" i="1"/>
  <c r="BE86" i="1"/>
  <c r="AY86" i="1"/>
  <c r="AZ86" i="1"/>
  <c r="BB86" i="1"/>
  <c r="BC86" i="1"/>
  <c r="N86" i="1"/>
  <c r="M86" i="1"/>
  <c r="AP85" i="1"/>
  <c r="J85" i="1"/>
  <c r="AQ85" i="1"/>
  <c r="AT85" i="1"/>
  <c r="AS85" i="1"/>
  <c r="AR85" i="1"/>
  <c r="Q85" i="1"/>
  <c r="AU85" i="1"/>
  <c r="O85" i="1"/>
  <c r="AV85" i="1"/>
  <c r="AW85" i="1"/>
  <c r="AX85" i="1"/>
  <c r="BA85" i="1"/>
  <c r="S85" i="1"/>
  <c r="K85" i="1"/>
  <c r="BG85" i="1"/>
  <c r="BH85" i="1"/>
  <c r="BI85" i="1"/>
  <c r="BD85" i="1"/>
  <c r="L85" i="1"/>
  <c r="BF85" i="1"/>
  <c r="BE85" i="1"/>
  <c r="AY85" i="1"/>
  <c r="AZ85" i="1"/>
  <c r="BB85" i="1"/>
  <c r="BC85" i="1"/>
  <c r="N85" i="1"/>
  <c r="M85" i="1"/>
  <c r="AP84" i="1"/>
  <c r="J84" i="1"/>
  <c r="AQ84" i="1"/>
  <c r="AT84" i="1"/>
  <c r="AS84" i="1"/>
  <c r="AR84" i="1"/>
  <c r="Q84" i="1"/>
  <c r="AU84" i="1"/>
  <c r="O84" i="1"/>
  <c r="AV84" i="1"/>
  <c r="AW84" i="1"/>
  <c r="AX84" i="1"/>
  <c r="BA84" i="1"/>
  <c r="S84" i="1"/>
  <c r="K84" i="1"/>
  <c r="BG84" i="1"/>
  <c r="BH84" i="1"/>
  <c r="BI84" i="1"/>
  <c r="BD84" i="1"/>
  <c r="L84" i="1"/>
  <c r="BF84" i="1"/>
  <c r="BE84" i="1"/>
  <c r="AY84" i="1"/>
  <c r="AZ84" i="1"/>
  <c r="BB84" i="1"/>
  <c r="BC84" i="1"/>
  <c r="N84" i="1"/>
  <c r="M84" i="1"/>
  <c r="AP16" i="1"/>
  <c r="J16" i="1"/>
  <c r="AQ16" i="1"/>
  <c r="AT16" i="1"/>
  <c r="AS16" i="1"/>
  <c r="AR16" i="1"/>
  <c r="Q16" i="1"/>
  <c r="AU16" i="1"/>
  <c r="O16" i="1"/>
  <c r="AV16" i="1"/>
  <c r="AW16" i="1"/>
  <c r="AX16" i="1"/>
  <c r="BA16" i="1"/>
  <c r="S16" i="1"/>
  <c r="K16" i="1"/>
  <c r="BG16" i="1"/>
  <c r="BH16" i="1"/>
  <c r="BI16" i="1"/>
  <c r="BD16" i="1"/>
  <c r="L16" i="1"/>
  <c r="BF16" i="1"/>
  <c r="BE16" i="1"/>
  <c r="AY16" i="1"/>
  <c r="AZ16" i="1"/>
  <c r="BB16" i="1"/>
  <c r="BC16" i="1"/>
  <c r="N16" i="1"/>
  <c r="M16" i="1"/>
  <c r="AP15" i="1"/>
  <c r="J15" i="1"/>
  <c r="AQ15" i="1"/>
  <c r="AT15" i="1"/>
  <c r="AS15" i="1"/>
  <c r="AR15" i="1"/>
  <c r="Q15" i="1"/>
  <c r="AU15" i="1"/>
  <c r="O15" i="1"/>
  <c r="AV15" i="1"/>
  <c r="AW15" i="1"/>
  <c r="AX15" i="1"/>
  <c r="BA15" i="1"/>
  <c r="S15" i="1"/>
  <c r="K15" i="1"/>
  <c r="BG15" i="1"/>
  <c r="BH15" i="1"/>
  <c r="BI15" i="1"/>
  <c r="BD15" i="1"/>
  <c r="L15" i="1"/>
  <c r="BF15" i="1"/>
  <c r="BE15" i="1"/>
  <c r="AY15" i="1"/>
  <c r="AZ15" i="1"/>
  <c r="BB15" i="1"/>
  <c r="BC15" i="1"/>
  <c r="N15" i="1"/>
  <c r="M15" i="1"/>
  <c r="AP83" i="1"/>
  <c r="J83" i="1"/>
  <c r="AQ83" i="1"/>
  <c r="AT83" i="1"/>
  <c r="AS83" i="1"/>
  <c r="AR83" i="1"/>
  <c r="Q83" i="1"/>
  <c r="AU83" i="1"/>
  <c r="O83" i="1"/>
  <c r="AV83" i="1"/>
  <c r="AW83" i="1"/>
  <c r="AX83" i="1"/>
  <c r="BA83" i="1"/>
  <c r="S83" i="1"/>
  <c r="K83" i="1"/>
  <c r="BG83" i="1"/>
  <c r="BH83" i="1"/>
  <c r="BI83" i="1"/>
  <c r="BD83" i="1"/>
  <c r="L83" i="1"/>
  <c r="BF83" i="1"/>
  <c r="BE83" i="1"/>
  <c r="AY83" i="1"/>
  <c r="AZ83" i="1"/>
  <c r="BB83" i="1"/>
  <c r="BC83" i="1"/>
  <c r="N83" i="1"/>
  <c r="M83" i="1"/>
  <c r="AP82" i="1"/>
  <c r="J82" i="1"/>
  <c r="AQ82" i="1"/>
  <c r="AT82" i="1"/>
  <c r="AS82" i="1"/>
  <c r="AR82" i="1"/>
  <c r="Q82" i="1"/>
  <c r="AU82" i="1"/>
  <c r="O82" i="1"/>
  <c r="AV82" i="1"/>
  <c r="AW82" i="1"/>
  <c r="AX82" i="1"/>
  <c r="BA82" i="1"/>
  <c r="S82" i="1"/>
  <c r="K82" i="1"/>
  <c r="BG82" i="1"/>
  <c r="BH82" i="1"/>
  <c r="BI82" i="1"/>
  <c r="BD82" i="1"/>
  <c r="L82" i="1"/>
  <c r="BF82" i="1"/>
  <c r="BE82" i="1"/>
  <c r="AY82" i="1"/>
  <c r="AZ82" i="1"/>
  <c r="BB82" i="1"/>
  <c r="BC82" i="1"/>
  <c r="N82" i="1"/>
  <c r="M82" i="1"/>
  <c r="AP39" i="1"/>
  <c r="J39" i="1"/>
  <c r="AQ39" i="1"/>
  <c r="AT39" i="1"/>
  <c r="AS39" i="1"/>
  <c r="AR39" i="1"/>
  <c r="Q39" i="1"/>
  <c r="AU39" i="1"/>
  <c r="O39" i="1"/>
  <c r="AV39" i="1"/>
  <c r="AW39" i="1"/>
  <c r="AX39" i="1"/>
  <c r="BA39" i="1"/>
  <c r="S39" i="1"/>
  <c r="K39" i="1"/>
  <c r="BG39" i="1"/>
  <c r="BH39" i="1"/>
  <c r="BI39" i="1"/>
  <c r="BD39" i="1"/>
  <c r="L39" i="1"/>
  <c r="BF39" i="1"/>
  <c r="BE39" i="1"/>
  <c r="AY39" i="1"/>
  <c r="AZ39" i="1"/>
  <c r="BB39" i="1"/>
  <c r="BC39" i="1"/>
  <c r="N39" i="1"/>
  <c r="M39" i="1"/>
  <c r="AP38" i="1"/>
  <c r="J38" i="1"/>
  <c r="AQ38" i="1"/>
  <c r="AT38" i="1"/>
  <c r="AS38" i="1"/>
  <c r="AR38" i="1"/>
  <c r="Q38" i="1"/>
  <c r="AU38" i="1"/>
  <c r="O38" i="1"/>
  <c r="AV38" i="1"/>
  <c r="AW38" i="1"/>
  <c r="AX38" i="1"/>
  <c r="BA38" i="1"/>
  <c r="S38" i="1"/>
  <c r="K38" i="1"/>
  <c r="BG38" i="1"/>
  <c r="BH38" i="1"/>
  <c r="BI38" i="1"/>
  <c r="BD38" i="1"/>
  <c r="L38" i="1"/>
  <c r="BF38" i="1"/>
  <c r="BE38" i="1"/>
  <c r="AY38" i="1"/>
  <c r="AZ38" i="1"/>
  <c r="BB38" i="1"/>
  <c r="BC38" i="1"/>
  <c r="N38" i="1"/>
  <c r="M38" i="1"/>
  <c r="AP81" i="1"/>
  <c r="J81" i="1"/>
  <c r="AQ81" i="1"/>
  <c r="AT81" i="1"/>
  <c r="AS81" i="1"/>
  <c r="AR81" i="1"/>
  <c r="Q81" i="1"/>
  <c r="AU81" i="1"/>
  <c r="O81" i="1"/>
  <c r="AV81" i="1"/>
  <c r="AW81" i="1"/>
  <c r="AX81" i="1"/>
  <c r="BA81" i="1"/>
  <c r="S81" i="1"/>
  <c r="K81" i="1"/>
  <c r="BG81" i="1"/>
  <c r="BH81" i="1"/>
  <c r="BI81" i="1"/>
  <c r="BD81" i="1"/>
  <c r="L81" i="1"/>
  <c r="BF81" i="1"/>
  <c r="BE81" i="1"/>
  <c r="AY81" i="1"/>
  <c r="AZ81" i="1"/>
  <c r="BB81" i="1"/>
  <c r="BC81" i="1"/>
  <c r="N81" i="1"/>
  <c r="M81" i="1"/>
  <c r="AP80" i="1"/>
  <c r="J80" i="1"/>
  <c r="AQ80" i="1"/>
  <c r="AT80" i="1"/>
  <c r="AS80" i="1"/>
  <c r="AR80" i="1"/>
  <c r="Q80" i="1"/>
  <c r="AU80" i="1"/>
  <c r="O80" i="1"/>
  <c r="AV80" i="1"/>
  <c r="AW80" i="1"/>
  <c r="AX80" i="1"/>
  <c r="BA80" i="1"/>
  <c r="S80" i="1"/>
  <c r="K80" i="1"/>
  <c r="BG80" i="1"/>
  <c r="BH80" i="1"/>
  <c r="BI80" i="1"/>
  <c r="BD80" i="1"/>
  <c r="L80" i="1"/>
  <c r="BF80" i="1"/>
  <c r="BE80" i="1"/>
  <c r="AY80" i="1"/>
  <c r="AZ80" i="1"/>
  <c r="BB80" i="1"/>
  <c r="BC80" i="1"/>
  <c r="N80" i="1"/>
  <c r="M80" i="1"/>
  <c r="AP37" i="1"/>
  <c r="J37" i="1"/>
  <c r="AQ37" i="1"/>
  <c r="AT37" i="1"/>
  <c r="AS37" i="1"/>
  <c r="AR37" i="1"/>
  <c r="Q37" i="1"/>
  <c r="AU37" i="1"/>
  <c r="O37" i="1"/>
  <c r="AV37" i="1"/>
  <c r="AW37" i="1"/>
  <c r="AX37" i="1"/>
  <c r="BA37" i="1"/>
  <c r="S37" i="1"/>
  <c r="K37" i="1"/>
  <c r="BG37" i="1"/>
  <c r="BH37" i="1"/>
  <c r="BI37" i="1"/>
  <c r="BD37" i="1"/>
  <c r="L37" i="1"/>
  <c r="BF37" i="1"/>
  <c r="BE37" i="1"/>
  <c r="AY37" i="1"/>
  <c r="AZ37" i="1"/>
  <c r="BB37" i="1"/>
  <c r="BC37" i="1"/>
  <c r="N37" i="1"/>
  <c r="M37" i="1"/>
  <c r="AP36" i="1"/>
  <c r="J36" i="1"/>
  <c r="AQ36" i="1"/>
  <c r="AT36" i="1"/>
  <c r="AS36" i="1"/>
  <c r="AR36" i="1"/>
  <c r="Q36" i="1"/>
  <c r="AU36" i="1"/>
  <c r="O36" i="1"/>
  <c r="AV36" i="1"/>
  <c r="AW36" i="1"/>
  <c r="AX36" i="1"/>
  <c r="BA36" i="1"/>
  <c r="S36" i="1"/>
  <c r="K36" i="1"/>
  <c r="BG36" i="1"/>
  <c r="BH36" i="1"/>
  <c r="BI36" i="1"/>
  <c r="BD36" i="1"/>
  <c r="L36" i="1"/>
  <c r="BF36" i="1"/>
  <c r="BE36" i="1"/>
  <c r="AY36" i="1"/>
  <c r="AZ36" i="1"/>
  <c r="BB36" i="1"/>
  <c r="BC36" i="1"/>
  <c r="N36" i="1"/>
  <c r="M36" i="1"/>
  <c r="AP79" i="1"/>
  <c r="J79" i="1"/>
  <c r="AQ79" i="1"/>
  <c r="AT79" i="1"/>
  <c r="AS79" i="1"/>
  <c r="AR79" i="1"/>
  <c r="Q79" i="1"/>
  <c r="AU79" i="1"/>
  <c r="O79" i="1"/>
  <c r="AV79" i="1"/>
  <c r="AW79" i="1"/>
  <c r="AX79" i="1"/>
  <c r="BA79" i="1"/>
  <c r="S79" i="1"/>
  <c r="K79" i="1"/>
  <c r="BG79" i="1"/>
  <c r="BH79" i="1"/>
  <c r="BI79" i="1"/>
  <c r="BD79" i="1"/>
  <c r="L79" i="1"/>
  <c r="BF79" i="1"/>
  <c r="BE79" i="1"/>
  <c r="AY79" i="1"/>
  <c r="AZ79" i="1"/>
  <c r="BB79" i="1"/>
  <c r="BC79" i="1"/>
  <c r="N79" i="1"/>
  <c r="M79" i="1"/>
  <c r="AP78" i="1"/>
  <c r="J78" i="1"/>
  <c r="AQ78" i="1"/>
  <c r="AT78" i="1"/>
  <c r="AS78" i="1"/>
  <c r="AR78" i="1"/>
  <c r="Q78" i="1"/>
  <c r="AU78" i="1"/>
  <c r="O78" i="1"/>
  <c r="AV78" i="1"/>
  <c r="AW78" i="1"/>
  <c r="AX78" i="1"/>
  <c r="BA78" i="1"/>
  <c r="S78" i="1"/>
  <c r="K78" i="1"/>
  <c r="BG78" i="1"/>
  <c r="BH78" i="1"/>
  <c r="BI78" i="1"/>
  <c r="BD78" i="1"/>
  <c r="L78" i="1"/>
  <c r="BF78" i="1"/>
  <c r="BE78" i="1"/>
  <c r="AY78" i="1"/>
  <c r="AZ78" i="1"/>
  <c r="BB78" i="1"/>
  <c r="BC78" i="1"/>
  <c r="N78" i="1"/>
  <c r="M78" i="1"/>
  <c r="AP77" i="1"/>
  <c r="J77" i="1"/>
  <c r="AQ77" i="1"/>
  <c r="AT77" i="1"/>
  <c r="AS77" i="1"/>
  <c r="AR77" i="1"/>
  <c r="Q77" i="1"/>
  <c r="AU77" i="1"/>
  <c r="O77" i="1"/>
  <c r="AV77" i="1"/>
  <c r="AW77" i="1"/>
  <c r="AX77" i="1"/>
  <c r="BA77" i="1"/>
  <c r="S77" i="1"/>
  <c r="K77" i="1"/>
  <c r="BG77" i="1"/>
  <c r="BH77" i="1"/>
  <c r="BI77" i="1"/>
  <c r="BD77" i="1"/>
  <c r="L77" i="1"/>
  <c r="BF77" i="1"/>
  <c r="BE77" i="1"/>
  <c r="AY77" i="1"/>
  <c r="AZ77" i="1"/>
  <c r="BB77" i="1"/>
  <c r="BC77" i="1"/>
  <c r="N77" i="1"/>
  <c r="M77" i="1"/>
  <c r="AP76" i="1"/>
  <c r="J76" i="1"/>
  <c r="AQ76" i="1"/>
  <c r="AT76" i="1"/>
  <c r="AS76" i="1"/>
  <c r="AR76" i="1"/>
  <c r="Q76" i="1"/>
  <c r="AU76" i="1"/>
  <c r="O76" i="1"/>
  <c r="AV76" i="1"/>
  <c r="AW76" i="1"/>
  <c r="AX76" i="1"/>
  <c r="BA76" i="1"/>
  <c r="S76" i="1"/>
  <c r="K76" i="1"/>
  <c r="BG76" i="1"/>
  <c r="BH76" i="1"/>
  <c r="BI76" i="1"/>
  <c r="BD76" i="1"/>
  <c r="L76" i="1"/>
  <c r="BF76" i="1"/>
  <c r="BE76" i="1"/>
  <c r="AY76" i="1"/>
  <c r="AZ76" i="1"/>
  <c r="BB76" i="1"/>
  <c r="BC76" i="1"/>
  <c r="N76" i="1"/>
  <c r="M76" i="1"/>
  <c r="AP14" i="1"/>
  <c r="J14" i="1"/>
  <c r="AQ14" i="1"/>
  <c r="AT14" i="1"/>
  <c r="AS14" i="1"/>
  <c r="AR14" i="1"/>
  <c r="Q14" i="1"/>
  <c r="AU14" i="1"/>
  <c r="O14" i="1"/>
  <c r="AV14" i="1"/>
  <c r="AW14" i="1"/>
  <c r="AX14" i="1"/>
  <c r="BA14" i="1"/>
  <c r="S14" i="1"/>
  <c r="K14" i="1"/>
  <c r="BG14" i="1"/>
  <c r="BH14" i="1"/>
  <c r="BI14" i="1"/>
  <c r="BD14" i="1"/>
  <c r="L14" i="1"/>
  <c r="BF14" i="1"/>
  <c r="BE14" i="1"/>
  <c r="AY14" i="1"/>
  <c r="AZ14" i="1"/>
  <c r="BB14" i="1"/>
  <c r="BC14" i="1"/>
  <c r="N14" i="1"/>
  <c r="M14" i="1"/>
  <c r="AP13" i="1"/>
  <c r="J13" i="1"/>
  <c r="AQ13" i="1"/>
  <c r="AT13" i="1"/>
  <c r="AS13" i="1"/>
  <c r="AR13" i="1"/>
  <c r="Q13" i="1"/>
  <c r="AU13" i="1"/>
  <c r="O13" i="1"/>
  <c r="AV13" i="1"/>
  <c r="AW13" i="1"/>
  <c r="AX13" i="1"/>
  <c r="BA13" i="1"/>
  <c r="S13" i="1"/>
  <c r="K13" i="1"/>
  <c r="BG13" i="1"/>
  <c r="BH13" i="1"/>
  <c r="BI13" i="1"/>
  <c r="BD13" i="1"/>
  <c r="L13" i="1"/>
  <c r="BF13" i="1"/>
  <c r="BE13" i="1"/>
  <c r="AY13" i="1"/>
  <c r="AZ13" i="1"/>
  <c r="BB13" i="1"/>
  <c r="BC13" i="1"/>
  <c r="N13" i="1"/>
  <c r="M13" i="1"/>
  <c r="AP75" i="1"/>
  <c r="J75" i="1"/>
  <c r="AQ75" i="1"/>
  <c r="AT75" i="1"/>
  <c r="AS75" i="1"/>
  <c r="AR75" i="1"/>
  <c r="Q75" i="1"/>
  <c r="AU75" i="1"/>
  <c r="O75" i="1"/>
  <c r="AV75" i="1"/>
  <c r="AW75" i="1"/>
  <c r="AX75" i="1"/>
  <c r="BA75" i="1"/>
  <c r="S75" i="1"/>
  <c r="K75" i="1"/>
  <c r="BG75" i="1"/>
  <c r="BH75" i="1"/>
  <c r="BI75" i="1"/>
  <c r="BD75" i="1"/>
  <c r="L75" i="1"/>
  <c r="BF75" i="1"/>
  <c r="BE75" i="1"/>
  <c r="AY75" i="1"/>
  <c r="AZ75" i="1"/>
  <c r="BB75" i="1"/>
  <c r="BC75" i="1"/>
  <c r="N75" i="1"/>
  <c r="M75" i="1"/>
  <c r="AP74" i="1"/>
  <c r="J74" i="1"/>
  <c r="AQ74" i="1"/>
  <c r="AT74" i="1"/>
  <c r="AS74" i="1"/>
  <c r="AR74" i="1"/>
  <c r="Q74" i="1"/>
  <c r="AU74" i="1"/>
  <c r="O74" i="1"/>
  <c r="AV74" i="1"/>
  <c r="AW74" i="1"/>
  <c r="AX74" i="1"/>
  <c r="BA74" i="1"/>
  <c r="S74" i="1"/>
  <c r="K74" i="1"/>
  <c r="BG74" i="1"/>
  <c r="BH74" i="1"/>
  <c r="BI74" i="1"/>
  <c r="BD74" i="1"/>
  <c r="L74" i="1"/>
  <c r="BF74" i="1"/>
  <c r="BE74" i="1"/>
  <c r="AY74" i="1"/>
  <c r="AZ74" i="1"/>
  <c r="BB74" i="1"/>
  <c r="BC74" i="1"/>
  <c r="N74" i="1"/>
  <c r="M74" i="1"/>
  <c r="AP12" i="1"/>
  <c r="J12" i="1"/>
  <c r="AQ12" i="1"/>
  <c r="AT12" i="1"/>
  <c r="AS12" i="1"/>
  <c r="AR12" i="1"/>
  <c r="Q12" i="1"/>
  <c r="AU12" i="1"/>
  <c r="O12" i="1"/>
  <c r="AV12" i="1"/>
  <c r="AW12" i="1"/>
  <c r="AX12" i="1"/>
  <c r="BA12" i="1"/>
  <c r="S12" i="1"/>
  <c r="K12" i="1"/>
  <c r="BG12" i="1"/>
  <c r="BH12" i="1"/>
  <c r="BI12" i="1"/>
  <c r="BD12" i="1"/>
  <c r="L12" i="1"/>
  <c r="BF12" i="1"/>
  <c r="BE12" i="1"/>
  <c r="AY12" i="1"/>
  <c r="AZ12" i="1"/>
  <c r="BB12" i="1"/>
  <c r="BC12" i="1"/>
  <c r="N12" i="1"/>
  <c r="M12" i="1"/>
  <c r="AP11" i="1"/>
  <c r="J11" i="1"/>
  <c r="AQ11" i="1"/>
  <c r="AT11" i="1"/>
  <c r="AS11" i="1"/>
  <c r="AR11" i="1"/>
  <c r="Q11" i="1"/>
  <c r="AU11" i="1"/>
  <c r="O11" i="1"/>
  <c r="AV11" i="1"/>
  <c r="AW11" i="1"/>
  <c r="AX11" i="1"/>
  <c r="BA11" i="1"/>
  <c r="S11" i="1"/>
  <c r="K11" i="1"/>
  <c r="BG11" i="1"/>
  <c r="BH11" i="1"/>
  <c r="BI11" i="1"/>
  <c r="BD11" i="1"/>
  <c r="L11" i="1"/>
  <c r="BF11" i="1"/>
  <c r="BE11" i="1"/>
  <c r="AY11" i="1"/>
  <c r="AZ11" i="1"/>
  <c r="BB11" i="1"/>
  <c r="BC11" i="1"/>
  <c r="N11" i="1"/>
  <c r="M11" i="1"/>
  <c r="AP73" i="1"/>
  <c r="J73" i="1"/>
  <c r="AQ73" i="1"/>
  <c r="AT73" i="1"/>
  <c r="AS73" i="1"/>
  <c r="AR73" i="1"/>
  <c r="Q73" i="1"/>
  <c r="AU73" i="1"/>
  <c r="O73" i="1"/>
  <c r="AV73" i="1"/>
  <c r="AW73" i="1"/>
  <c r="AX73" i="1"/>
  <c r="BA73" i="1"/>
  <c r="S73" i="1"/>
  <c r="K73" i="1"/>
  <c r="BG73" i="1"/>
  <c r="BH73" i="1"/>
  <c r="BI73" i="1"/>
  <c r="BD73" i="1"/>
  <c r="L73" i="1"/>
  <c r="BF73" i="1"/>
  <c r="BE73" i="1"/>
  <c r="AY73" i="1"/>
  <c r="AZ73" i="1"/>
  <c r="BB73" i="1"/>
  <c r="BC73" i="1"/>
  <c r="N73" i="1"/>
  <c r="M73" i="1"/>
  <c r="AP72" i="1"/>
  <c r="J72" i="1"/>
  <c r="AQ72" i="1"/>
  <c r="AT72" i="1"/>
  <c r="AS72" i="1"/>
  <c r="AR72" i="1"/>
  <c r="Q72" i="1"/>
  <c r="AU72" i="1"/>
  <c r="O72" i="1"/>
  <c r="AV72" i="1"/>
  <c r="AW72" i="1"/>
  <c r="AX72" i="1"/>
  <c r="BA72" i="1"/>
  <c r="S72" i="1"/>
  <c r="K72" i="1"/>
  <c r="BG72" i="1"/>
  <c r="BH72" i="1"/>
  <c r="BI72" i="1"/>
  <c r="BD72" i="1"/>
  <c r="L72" i="1"/>
  <c r="BF72" i="1"/>
  <c r="BE72" i="1"/>
  <c r="AY72" i="1"/>
  <c r="AZ72" i="1"/>
  <c r="BB72" i="1"/>
  <c r="BC72" i="1"/>
  <c r="N72" i="1"/>
  <c r="M72" i="1"/>
  <c r="AP35" i="1"/>
  <c r="J35" i="1"/>
  <c r="AQ35" i="1"/>
  <c r="AT35" i="1"/>
  <c r="AS35" i="1"/>
  <c r="AR35" i="1"/>
  <c r="Q35" i="1"/>
  <c r="AU35" i="1"/>
  <c r="O35" i="1"/>
  <c r="AV35" i="1"/>
  <c r="AW35" i="1"/>
  <c r="AX35" i="1"/>
  <c r="BA35" i="1"/>
  <c r="S35" i="1"/>
  <c r="K35" i="1"/>
  <c r="BG35" i="1"/>
  <c r="BH35" i="1"/>
  <c r="BI35" i="1"/>
  <c r="BD35" i="1"/>
  <c r="L35" i="1"/>
  <c r="BF35" i="1"/>
  <c r="BE35" i="1"/>
  <c r="AY35" i="1"/>
  <c r="AZ35" i="1"/>
  <c r="BB35" i="1"/>
  <c r="BC35" i="1"/>
  <c r="N35" i="1"/>
  <c r="M35" i="1"/>
  <c r="AP34" i="1"/>
  <c r="J34" i="1"/>
  <c r="AQ34" i="1"/>
  <c r="AT34" i="1"/>
  <c r="AS34" i="1"/>
  <c r="AR34" i="1"/>
  <c r="Q34" i="1"/>
  <c r="AU34" i="1"/>
  <c r="O34" i="1"/>
  <c r="AV34" i="1"/>
  <c r="AW34" i="1"/>
  <c r="AX34" i="1"/>
  <c r="BA34" i="1"/>
  <c r="S34" i="1"/>
  <c r="K34" i="1"/>
  <c r="BG34" i="1"/>
  <c r="BH34" i="1"/>
  <c r="BI34" i="1"/>
  <c r="BD34" i="1"/>
  <c r="L34" i="1"/>
  <c r="BF34" i="1"/>
  <c r="BE34" i="1"/>
  <c r="AY34" i="1"/>
  <c r="AZ34" i="1"/>
  <c r="BB34" i="1"/>
  <c r="BC34" i="1"/>
  <c r="N34" i="1"/>
  <c r="M34" i="1"/>
  <c r="AP49" i="1"/>
  <c r="J49" i="1"/>
  <c r="AQ49" i="1"/>
  <c r="AT49" i="1"/>
  <c r="AS49" i="1"/>
  <c r="AR49" i="1"/>
  <c r="Q49" i="1"/>
  <c r="AU49" i="1"/>
  <c r="O49" i="1"/>
  <c r="AV49" i="1"/>
  <c r="AW49" i="1"/>
  <c r="AX49" i="1"/>
  <c r="BA49" i="1"/>
  <c r="S49" i="1"/>
  <c r="K49" i="1"/>
  <c r="BG49" i="1"/>
  <c r="BH49" i="1"/>
  <c r="BI49" i="1"/>
  <c r="BD49" i="1"/>
  <c r="L49" i="1"/>
  <c r="BF49" i="1"/>
  <c r="BE49" i="1"/>
  <c r="AY49" i="1"/>
  <c r="AZ49" i="1"/>
  <c r="BB49" i="1"/>
  <c r="BC49" i="1"/>
  <c r="N49" i="1"/>
  <c r="M49" i="1"/>
  <c r="AP48" i="1"/>
  <c r="J48" i="1"/>
  <c r="AQ48" i="1"/>
  <c r="AT48" i="1"/>
  <c r="AS48" i="1"/>
  <c r="AR48" i="1"/>
  <c r="Q48" i="1"/>
  <c r="AU48" i="1"/>
  <c r="O48" i="1"/>
  <c r="AV48" i="1"/>
  <c r="AW48" i="1"/>
  <c r="AX48" i="1"/>
  <c r="BA48" i="1"/>
  <c r="S48" i="1"/>
  <c r="K48" i="1"/>
  <c r="BG48" i="1"/>
  <c r="BH48" i="1"/>
  <c r="BI48" i="1"/>
  <c r="BD48" i="1"/>
  <c r="L48" i="1"/>
  <c r="BF48" i="1"/>
  <c r="BE48" i="1"/>
  <c r="AY48" i="1"/>
  <c r="AZ48" i="1"/>
  <c r="BB48" i="1"/>
  <c r="BC48" i="1"/>
  <c r="N48" i="1"/>
  <c r="M48" i="1"/>
  <c r="AP71" i="1"/>
  <c r="J71" i="1"/>
  <c r="AQ71" i="1"/>
  <c r="AT71" i="1"/>
  <c r="AS71" i="1"/>
  <c r="AR71" i="1"/>
  <c r="Q71" i="1"/>
  <c r="AU71" i="1"/>
  <c r="O71" i="1"/>
  <c r="AV71" i="1"/>
  <c r="AW71" i="1"/>
  <c r="AX71" i="1"/>
  <c r="BA71" i="1"/>
  <c r="S71" i="1"/>
  <c r="K71" i="1"/>
  <c r="BG71" i="1"/>
  <c r="BH71" i="1"/>
  <c r="BI71" i="1"/>
  <c r="BD71" i="1"/>
  <c r="L71" i="1"/>
  <c r="BF71" i="1"/>
  <c r="BE71" i="1"/>
  <c r="AY71" i="1"/>
  <c r="AZ71" i="1"/>
  <c r="BB71" i="1"/>
  <c r="BC71" i="1"/>
  <c r="N71" i="1"/>
  <c r="M71" i="1"/>
  <c r="AP70" i="1"/>
  <c r="J70" i="1"/>
  <c r="AQ70" i="1"/>
  <c r="AT70" i="1"/>
  <c r="AS70" i="1"/>
  <c r="AR70" i="1"/>
  <c r="Q70" i="1"/>
  <c r="AU70" i="1"/>
  <c r="O70" i="1"/>
  <c r="AV70" i="1"/>
  <c r="AW70" i="1"/>
  <c r="AX70" i="1"/>
  <c r="BA70" i="1"/>
  <c r="S70" i="1"/>
  <c r="K70" i="1"/>
  <c r="BG70" i="1"/>
  <c r="BH70" i="1"/>
  <c r="BI70" i="1"/>
  <c r="BD70" i="1"/>
  <c r="L70" i="1"/>
  <c r="BF70" i="1"/>
  <c r="BE70" i="1"/>
  <c r="AY70" i="1"/>
  <c r="AZ70" i="1"/>
  <c r="BB70" i="1"/>
  <c r="BC70" i="1"/>
  <c r="N70" i="1"/>
  <c r="M70" i="1"/>
  <c r="AP33" i="1"/>
  <c r="J33" i="1"/>
  <c r="AQ33" i="1"/>
  <c r="AT33" i="1"/>
  <c r="AS33" i="1"/>
  <c r="AR33" i="1"/>
  <c r="Q33" i="1"/>
  <c r="AU33" i="1"/>
  <c r="O33" i="1"/>
  <c r="AV33" i="1"/>
  <c r="AW33" i="1"/>
  <c r="AX33" i="1"/>
  <c r="BA33" i="1"/>
  <c r="S33" i="1"/>
  <c r="K33" i="1"/>
  <c r="BG33" i="1"/>
  <c r="BH33" i="1"/>
  <c r="BI33" i="1"/>
  <c r="BD33" i="1"/>
  <c r="L33" i="1"/>
  <c r="BF33" i="1"/>
  <c r="BE33" i="1"/>
  <c r="AY33" i="1"/>
  <c r="AZ33" i="1"/>
  <c r="BB33" i="1"/>
  <c r="BC33" i="1"/>
  <c r="N33" i="1"/>
  <c r="M33" i="1"/>
  <c r="AP32" i="1"/>
  <c r="J32" i="1"/>
  <c r="AQ32" i="1"/>
  <c r="AT32" i="1"/>
  <c r="AS32" i="1"/>
  <c r="AR32" i="1"/>
  <c r="Q32" i="1"/>
  <c r="AU32" i="1"/>
  <c r="O32" i="1"/>
  <c r="AV32" i="1"/>
  <c r="AW32" i="1"/>
  <c r="AX32" i="1"/>
  <c r="BA32" i="1"/>
  <c r="S32" i="1"/>
  <c r="K32" i="1"/>
  <c r="BG32" i="1"/>
  <c r="BH32" i="1"/>
  <c r="BI32" i="1"/>
  <c r="BD32" i="1"/>
  <c r="L32" i="1"/>
  <c r="BF32" i="1"/>
  <c r="BE32" i="1"/>
  <c r="AY32" i="1"/>
  <c r="AZ32" i="1"/>
  <c r="BB32" i="1"/>
  <c r="BC32" i="1"/>
  <c r="N32" i="1"/>
  <c r="M32" i="1"/>
  <c r="AP31" i="1"/>
  <c r="J31" i="1"/>
  <c r="AQ31" i="1"/>
  <c r="AT31" i="1"/>
  <c r="AS31" i="1"/>
  <c r="AR31" i="1"/>
  <c r="Q31" i="1"/>
  <c r="AU31" i="1"/>
  <c r="O31" i="1"/>
  <c r="AV31" i="1"/>
  <c r="AW31" i="1"/>
  <c r="AX31" i="1"/>
  <c r="BA31" i="1"/>
  <c r="S31" i="1"/>
  <c r="K31" i="1"/>
  <c r="BG31" i="1"/>
  <c r="BH31" i="1"/>
  <c r="BI31" i="1"/>
  <c r="BD31" i="1"/>
  <c r="L31" i="1"/>
  <c r="BF31" i="1"/>
  <c r="BE31" i="1"/>
  <c r="AY31" i="1"/>
  <c r="AZ31" i="1"/>
  <c r="BB31" i="1"/>
  <c r="BC31" i="1"/>
  <c r="N31" i="1"/>
  <c r="M31" i="1"/>
  <c r="AP30" i="1"/>
  <c r="J30" i="1"/>
  <c r="AQ30" i="1"/>
  <c r="AT30" i="1"/>
  <c r="AS30" i="1"/>
  <c r="AR30" i="1"/>
  <c r="Q30" i="1"/>
  <c r="AU30" i="1"/>
  <c r="O30" i="1"/>
  <c r="AV30" i="1"/>
  <c r="AW30" i="1"/>
  <c r="AX30" i="1"/>
  <c r="BA30" i="1"/>
  <c r="S30" i="1"/>
  <c r="K30" i="1"/>
  <c r="BG30" i="1"/>
  <c r="BH30" i="1"/>
  <c r="BI30" i="1"/>
  <c r="BD30" i="1"/>
  <c r="L30" i="1"/>
  <c r="BF30" i="1"/>
  <c r="BE30" i="1"/>
  <c r="AY30" i="1"/>
  <c r="AZ30" i="1"/>
  <c r="BB30" i="1"/>
  <c r="BC30" i="1"/>
  <c r="N30" i="1"/>
  <c r="M30" i="1"/>
  <c r="AP69" i="1"/>
  <c r="J69" i="1"/>
  <c r="AQ69" i="1"/>
  <c r="AT69" i="1"/>
  <c r="AS69" i="1"/>
  <c r="AR69" i="1"/>
  <c r="Q69" i="1"/>
  <c r="AU69" i="1"/>
  <c r="O69" i="1"/>
  <c r="AV69" i="1"/>
  <c r="AW69" i="1"/>
  <c r="AX69" i="1"/>
  <c r="BA69" i="1"/>
  <c r="S69" i="1"/>
  <c r="K69" i="1"/>
  <c r="BG69" i="1"/>
  <c r="BH69" i="1"/>
  <c r="BI69" i="1"/>
  <c r="BD69" i="1"/>
  <c r="L69" i="1"/>
  <c r="BF69" i="1"/>
  <c r="BE69" i="1"/>
  <c r="AY69" i="1"/>
  <c r="AZ69" i="1"/>
  <c r="BB69" i="1"/>
  <c r="BC69" i="1"/>
  <c r="N69" i="1"/>
  <c r="M69" i="1"/>
  <c r="AP68" i="1"/>
  <c r="J68" i="1"/>
  <c r="AQ68" i="1"/>
  <c r="AT68" i="1"/>
  <c r="AS68" i="1"/>
  <c r="AR68" i="1"/>
  <c r="Q68" i="1"/>
  <c r="AU68" i="1"/>
  <c r="O68" i="1"/>
  <c r="AV68" i="1"/>
  <c r="AW68" i="1"/>
  <c r="AX68" i="1"/>
  <c r="BA68" i="1"/>
  <c r="S68" i="1"/>
  <c r="K68" i="1"/>
  <c r="BG68" i="1"/>
  <c r="BH68" i="1"/>
  <c r="BI68" i="1"/>
  <c r="BD68" i="1"/>
  <c r="L68" i="1"/>
  <c r="BF68" i="1"/>
  <c r="BE68" i="1"/>
  <c r="AY68" i="1"/>
  <c r="AZ68" i="1"/>
  <c r="BB68" i="1"/>
  <c r="BC68" i="1"/>
  <c r="N68" i="1"/>
  <c r="M68" i="1"/>
  <c r="AP10" i="1"/>
  <c r="J10" i="1"/>
  <c r="AQ10" i="1"/>
  <c r="AT10" i="1"/>
  <c r="AS10" i="1"/>
  <c r="AR10" i="1"/>
  <c r="Q10" i="1"/>
  <c r="AU10" i="1"/>
  <c r="O10" i="1"/>
  <c r="AV10" i="1"/>
  <c r="AW10" i="1"/>
  <c r="AX10" i="1"/>
  <c r="BA10" i="1"/>
  <c r="S10" i="1"/>
  <c r="K10" i="1"/>
  <c r="BG10" i="1"/>
  <c r="BH10" i="1"/>
  <c r="BI10" i="1"/>
  <c r="BD10" i="1"/>
  <c r="L10" i="1"/>
  <c r="BF10" i="1"/>
  <c r="BE10" i="1"/>
  <c r="AY10" i="1"/>
  <c r="AZ10" i="1"/>
  <c r="BB10" i="1"/>
  <c r="BC10" i="1"/>
  <c r="N10" i="1"/>
  <c r="M10" i="1"/>
  <c r="AP9" i="1"/>
  <c r="J9" i="1"/>
  <c r="AQ9" i="1"/>
  <c r="AT9" i="1"/>
  <c r="AS9" i="1"/>
  <c r="AR9" i="1"/>
  <c r="Q9" i="1"/>
  <c r="AU9" i="1"/>
  <c r="O9" i="1"/>
  <c r="AV9" i="1"/>
  <c r="AW9" i="1"/>
  <c r="AX9" i="1"/>
  <c r="BA9" i="1"/>
  <c r="S9" i="1"/>
  <c r="K9" i="1"/>
  <c r="BG9" i="1"/>
  <c r="BH9" i="1"/>
  <c r="BI9" i="1"/>
  <c r="BD9" i="1"/>
  <c r="L9" i="1"/>
  <c r="BF9" i="1"/>
  <c r="BE9" i="1"/>
  <c r="AY9" i="1"/>
  <c r="AZ9" i="1"/>
  <c r="BB9" i="1"/>
  <c r="BC9" i="1"/>
  <c r="N9" i="1"/>
  <c r="M9" i="1"/>
  <c r="AP67" i="1"/>
  <c r="J67" i="1"/>
  <c r="AQ67" i="1"/>
  <c r="AT67" i="1"/>
  <c r="AS67" i="1"/>
  <c r="AR67" i="1"/>
  <c r="Q67" i="1"/>
  <c r="AU67" i="1"/>
  <c r="O67" i="1"/>
  <c r="AV67" i="1"/>
  <c r="AW67" i="1"/>
  <c r="AX67" i="1"/>
  <c r="BA67" i="1"/>
  <c r="S67" i="1"/>
  <c r="K67" i="1"/>
  <c r="BG67" i="1"/>
  <c r="BH67" i="1"/>
  <c r="BI67" i="1"/>
  <c r="BD67" i="1"/>
  <c r="L67" i="1"/>
  <c r="BF67" i="1"/>
  <c r="BE67" i="1"/>
  <c r="AY67" i="1"/>
  <c r="AZ67" i="1"/>
  <c r="BB67" i="1"/>
  <c r="BC67" i="1"/>
  <c r="N67" i="1"/>
  <c r="M67" i="1"/>
  <c r="AP66" i="1"/>
  <c r="J66" i="1"/>
  <c r="AQ66" i="1"/>
  <c r="AT66" i="1"/>
  <c r="AS66" i="1"/>
  <c r="AR66" i="1"/>
  <c r="Q66" i="1"/>
  <c r="AU66" i="1"/>
  <c r="O66" i="1"/>
  <c r="AV66" i="1"/>
  <c r="AW66" i="1"/>
  <c r="AX66" i="1"/>
  <c r="BA66" i="1"/>
  <c r="S66" i="1"/>
  <c r="K66" i="1"/>
  <c r="BG66" i="1"/>
  <c r="BH66" i="1"/>
  <c r="BI66" i="1"/>
  <c r="BD66" i="1"/>
  <c r="L66" i="1"/>
  <c r="BF66" i="1"/>
  <c r="BE66" i="1"/>
  <c r="AY66" i="1"/>
  <c r="AZ66" i="1"/>
  <c r="BB66" i="1"/>
  <c r="BC66" i="1"/>
  <c r="N66" i="1"/>
  <c r="M66" i="1"/>
  <c r="AP29" i="1"/>
  <c r="J29" i="1"/>
  <c r="AQ29" i="1"/>
  <c r="AT29" i="1"/>
  <c r="AS29" i="1"/>
  <c r="AR29" i="1"/>
  <c r="Q29" i="1"/>
  <c r="AU29" i="1"/>
  <c r="O29" i="1"/>
  <c r="AV29" i="1"/>
  <c r="AW29" i="1"/>
  <c r="AX29" i="1"/>
  <c r="BA29" i="1"/>
  <c r="S29" i="1"/>
  <c r="K29" i="1"/>
  <c r="BG29" i="1"/>
  <c r="BH29" i="1"/>
  <c r="BI29" i="1"/>
  <c r="BD29" i="1"/>
  <c r="L29" i="1"/>
  <c r="BF29" i="1"/>
  <c r="BE29" i="1"/>
  <c r="AY29" i="1"/>
  <c r="AZ29" i="1"/>
  <c r="BB29" i="1"/>
  <c r="BC29" i="1"/>
  <c r="N29" i="1"/>
  <c r="M29" i="1"/>
  <c r="AP28" i="1"/>
  <c r="J28" i="1"/>
  <c r="AQ28" i="1"/>
  <c r="AT28" i="1"/>
  <c r="AS28" i="1"/>
  <c r="AR28" i="1"/>
  <c r="Q28" i="1"/>
  <c r="AU28" i="1"/>
  <c r="O28" i="1"/>
  <c r="AV28" i="1"/>
  <c r="AW28" i="1"/>
  <c r="AX28" i="1"/>
  <c r="BA28" i="1"/>
  <c r="S28" i="1"/>
  <c r="K28" i="1"/>
  <c r="BG28" i="1"/>
  <c r="BH28" i="1"/>
  <c r="BI28" i="1"/>
  <c r="BD28" i="1"/>
  <c r="L28" i="1"/>
  <c r="BF28" i="1"/>
  <c r="BE28" i="1"/>
  <c r="AY28" i="1"/>
  <c r="AZ28" i="1"/>
  <c r="BB28" i="1"/>
  <c r="BC28" i="1"/>
  <c r="N28" i="1"/>
  <c r="M28" i="1"/>
  <c r="AP65" i="1"/>
  <c r="J65" i="1"/>
  <c r="AQ65" i="1"/>
  <c r="AT65" i="1"/>
  <c r="AS65" i="1"/>
  <c r="AR65" i="1"/>
  <c r="Q65" i="1"/>
  <c r="AU65" i="1"/>
  <c r="O65" i="1"/>
  <c r="AV65" i="1"/>
  <c r="AW65" i="1"/>
  <c r="AX65" i="1"/>
  <c r="BA65" i="1"/>
  <c r="S65" i="1"/>
  <c r="K65" i="1"/>
  <c r="BG65" i="1"/>
  <c r="BH65" i="1"/>
  <c r="BI65" i="1"/>
  <c r="BD65" i="1"/>
  <c r="L65" i="1"/>
  <c r="BF65" i="1"/>
  <c r="BE65" i="1"/>
  <c r="AY65" i="1"/>
  <c r="AZ65" i="1"/>
  <c r="BB65" i="1"/>
  <c r="BC65" i="1"/>
  <c r="N65" i="1"/>
  <c r="M65" i="1"/>
  <c r="AP64" i="1"/>
  <c r="J64" i="1"/>
  <c r="AQ64" i="1"/>
  <c r="AT64" i="1"/>
  <c r="AS64" i="1"/>
  <c r="AR64" i="1"/>
  <c r="Q64" i="1"/>
  <c r="AU64" i="1"/>
  <c r="O64" i="1"/>
  <c r="AV64" i="1"/>
  <c r="AW64" i="1"/>
  <c r="AX64" i="1"/>
  <c r="BA64" i="1"/>
  <c r="S64" i="1"/>
  <c r="K64" i="1"/>
  <c r="BG64" i="1"/>
  <c r="BH64" i="1"/>
  <c r="BI64" i="1"/>
  <c r="BD64" i="1"/>
  <c r="L64" i="1"/>
  <c r="BF64" i="1"/>
  <c r="BE64" i="1"/>
  <c r="AY64" i="1"/>
  <c r="AZ64" i="1"/>
  <c r="BB64" i="1"/>
  <c r="BC64" i="1"/>
  <c r="N64" i="1"/>
  <c r="M64" i="1"/>
  <c r="AP8" i="1"/>
  <c r="J8" i="1"/>
  <c r="AQ8" i="1"/>
  <c r="AT8" i="1"/>
  <c r="AS8" i="1"/>
  <c r="AR8" i="1"/>
  <c r="Q8" i="1"/>
  <c r="AU8" i="1"/>
  <c r="O8" i="1"/>
  <c r="AV8" i="1"/>
  <c r="AW8" i="1"/>
  <c r="AX8" i="1"/>
  <c r="BA8" i="1"/>
  <c r="S8" i="1"/>
  <c r="K8" i="1"/>
  <c r="BG8" i="1"/>
  <c r="BH8" i="1"/>
  <c r="BI8" i="1"/>
  <c r="BD8" i="1"/>
  <c r="L8" i="1"/>
  <c r="BF8" i="1"/>
  <c r="BE8" i="1"/>
  <c r="AY8" i="1"/>
  <c r="AZ8" i="1"/>
  <c r="BB8" i="1"/>
  <c r="BC8" i="1"/>
  <c r="N8" i="1"/>
  <c r="M8" i="1"/>
  <c r="AP7" i="1"/>
  <c r="J7" i="1"/>
  <c r="AQ7" i="1"/>
  <c r="AT7" i="1"/>
  <c r="AS7" i="1"/>
  <c r="AR7" i="1"/>
  <c r="Q7" i="1"/>
  <c r="AU7" i="1"/>
  <c r="O7" i="1"/>
  <c r="AV7" i="1"/>
  <c r="AW7" i="1"/>
  <c r="AX7" i="1"/>
  <c r="BA7" i="1"/>
  <c r="S7" i="1"/>
  <c r="K7" i="1"/>
  <c r="BG7" i="1"/>
  <c r="BH7" i="1"/>
  <c r="BI7" i="1"/>
  <c r="BD7" i="1"/>
  <c r="L7" i="1"/>
  <c r="BF7" i="1"/>
  <c r="BE7" i="1"/>
  <c r="AY7" i="1"/>
  <c r="AZ7" i="1"/>
  <c r="BB7" i="1"/>
  <c r="BC7" i="1"/>
  <c r="N7" i="1"/>
  <c r="M7" i="1"/>
  <c r="AP53" i="1"/>
  <c r="J53" i="1"/>
  <c r="AQ53" i="1"/>
  <c r="AT53" i="1"/>
  <c r="AS53" i="1"/>
  <c r="AR53" i="1"/>
  <c r="Q53" i="1"/>
  <c r="AU53" i="1"/>
  <c r="O53" i="1"/>
  <c r="AV53" i="1"/>
  <c r="AW53" i="1"/>
  <c r="AX53" i="1"/>
  <c r="BA53" i="1"/>
  <c r="S53" i="1"/>
  <c r="K53" i="1"/>
  <c r="BG53" i="1"/>
  <c r="BH53" i="1"/>
  <c r="BI53" i="1"/>
  <c r="BD53" i="1"/>
  <c r="L53" i="1"/>
  <c r="BF53" i="1"/>
  <c r="BE53" i="1"/>
  <c r="AY53" i="1"/>
  <c r="AZ53" i="1"/>
  <c r="BB53" i="1"/>
  <c r="BC53" i="1"/>
  <c r="N53" i="1"/>
  <c r="M53" i="1"/>
  <c r="AP52" i="1"/>
  <c r="J52" i="1"/>
  <c r="AQ52" i="1"/>
  <c r="AT52" i="1"/>
  <c r="AS52" i="1"/>
  <c r="AR52" i="1"/>
  <c r="Q52" i="1"/>
  <c r="AU52" i="1"/>
  <c r="O52" i="1"/>
  <c r="AV52" i="1"/>
  <c r="AW52" i="1"/>
  <c r="AX52" i="1"/>
  <c r="BA52" i="1"/>
  <c r="S52" i="1"/>
  <c r="K52" i="1"/>
  <c r="BG52" i="1"/>
  <c r="BH52" i="1"/>
  <c r="BI52" i="1"/>
  <c r="BD52" i="1"/>
  <c r="L52" i="1"/>
  <c r="BF52" i="1"/>
  <c r="BE52" i="1"/>
  <c r="AY52" i="1"/>
  <c r="AZ52" i="1"/>
  <c r="BB52" i="1"/>
  <c r="BC52" i="1"/>
  <c r="N52" i="1"/>
  <c r="M52" i="1"/>
  <c r="AP63" i="1"/>
  <c r="J63" i="1"/>
  <c r="AQ63" i="1"/>
  <c r="AT63" i="1"/>
  <c r="AS63" i="1"/>
  <c r="AR63" i="1"/>
  <c r="Q63" i="1"/>
  <c r="AU63" i="1"/>
  <c r="O63" i="1"/>
  <c r="AV63" i="1"/>
  <c r="AW63" i="1"/>
  <c r="AX63" i="1"/>
  <c r="BA63" i="1"/>
  <c r="S63" i="1"/>
  <c r="K63" i="1"/>
  <c r="BG63" i="1"/>
  <c r="BH63" i="1"/>
  <c r="BI63" i="1"/>
  <c r="BD63" i="1"/>
  <c r="L63" i="1"/>
  <c r="BF63" i="1"/>
  <c r="BE63" i="1"/>
  <c r="AY63" i="1"/>
  <c r="AZ63" i="1"/>
  <c r="BB63" i="1"/>
  <c r="BC63" i="1"/>
  <c r="N63" i="1"/>
  <c r="M63" i="1"/>
  <c r="AP62" i="1"/>
  <c r="J62" i="1"/>
  <c r="AQ62" i="1"/>
  <c r="AT62" i="1"/>
  <c r="AS62" i="1"/>
  <c r="AR62" i="1"/>
  <c r="Q62" i="1"/>
  <c r="AU62" i="1"/>
  <c r="O62" i="1"/>
  <c r="AV62" i="1"/>
  <c r="AW62" i="1"/>
  <c r="AX62" i="1"/>
  <c r="BA62" i="1"/>
  <c r="S62" i="1"/>
  <c r="K62" i="1"/>
  <c r="BG62" i="1"/>
  <c r="BH62" i="1"/>
  <c r="BI62" i="1"/>
  <c r="BD62" i="1"/>
  <c r="L62" i="1"/>
  <c r="BF62" i="1"/>
  <c r="BE62" i="1"/>
  <c r="AY62" i="1"/>
  <c r="AZ62" i="1"/>
  <c r="BB62" i="1"/>
  <c r="BC62" i="1"/>
  <c r="N62" i="1"/>
  <c r="M62" i="1"/>
  <c r="AP6" i="1"/>
  <c r="J6" i="1"/>
  <c r="AQ6" i="1"/>
  <c r="AT6" i="1"/>
  <c r="AS6" i="1"/>
  <c r="AR6" i="1"/>
  <c r="Q6" i="1"/>
  <c r="AU6" i="1"/>
  <c r="O6" i="1"/>
  <c r="AV6" i="1"/>
  <c r="AW6" i="1"/>
  <c r="AX6" i="1"/>
  <c r="BA6" i="1"/>
  <c r="S6" i="1"/>
  <c r="K6" i="1"/>
  <c r="BG6" i="1"/>
  <c r="BH6" i="1"/>
  <c r="BI6" i="1"/>
  <c r="BD6" i="1"/>
  <c r="L6" i="1"/>
  <c r="BF6" i="1"/>
  <c r="BE6" i="1"/>
  <c r="AY6" i="1"/>
  <c r="AZ6" i="1"/>
  <c r="BB6" i="1"/>
  <c r="BC6" i="1"/>
  <c r="N6" i="1"/>
  <c r="M6" i="1"/>
  <c r="AP5" i="1"/>
  <c r="J5" i="1"/>
  <c r="AQ5" i="1"/>
  <c r="AT5" i="1"/>
  <c r="AS5" i="1"/>
  <c r="AR5" i="1"/>
  <c r="Q5" i="1"/>
  <c r="AU5" i="1"/>
  <c r="O5" i="1"/>
  <c r="AV5" i="1"/>
  <c r="AW5" i="1"/>
  <c r="AX5" i="1"/>
  <c r="BA5" i="1"/>
  <c r="S5" i="1"/>
  <c r="K5" i="1"/>
  <c r="BG5" i="1"/>
  <c r="BH5" i="1"/>
  <c r="BI5" i="1"/>
  <c r="BD5" i="1"/>
  <c r="L5" i="1"/>
  <c r="BF5" i="1"/>
  <c r="BE5" i="1"/>
  <c r="AY5" i="1"/>
  <c r="AZ5" i="1"/>
  <c r="BB5" i="1"/>
  <c r="BC5" i="1"/>
  <c r="N5" i="1"/>
  <c r="M5" i="1"/>
  <c r="AP4" i="1"/>
  <c r="J4" i="1"/>
  <c r="AQ4" i="1"/>
  <c r="AT4" i="1"/>
  <c r="AS4" i="1"/>
  <c r="AR4" i="1"/>
  <c r="Q4" i="1"/>
  <c r="AU4" i="1"/>
  <c r="O4" i="1"/>
  <c r="AV4" i="1"/>
  <c r="AW4" i="1"/>
  <c r="AX4" i="1"/>
  <c r="BA4" i="1"/>
  <c r="S4" i="1"/>
  <c r="K4" i="1"/>
  <c r="BG4" i="1"/>
  <c r="BH4" i="1"/>
  <c r="BI4" i="1"/>
  <c r="BD4" i="1"/>
  <c r="L4" i="1"/>
  <c r="BF4" i="1"/>
  <c r="BE4" i="1"/>
  <c r="AY4" i="1"/>
  <c r="AZ4" i="1"/>
  <c r="BB4" i="1"/>
  <c r="BC4" i="1"/>
  <c r="N4" i="1"/>
  <c r="M4" i="1"/>
  <c r="AP3" i="1"/>
  <c r="J3" i="1"/>
  <c r="AQ3" i="1"/>
  <c r="AT3" i="1"/>
  <c r="AS3" i="1"/>
  <c r="AR3" i="1"/>
  <c r="Q3" i="1"/>
  <c r="AU3" i="1"/>
  <c r="O3" i="1"/>
  <c r="AV3" i="1"/>
  <c r="AW3" i="1"/>
  <c r="AX3" i="1"/>
  <c r="BA3" i="1"/>
  <c r="S3" i="1"/>
  <c r="K3" i="1"/>
  <c r="BG3" i="1"/>
  <c r="BH3" i="1"/>
  <c r="BI3" i="1"/>
  <c r="BD3" i="1"/>
  <c r="L3" i="1"/>
  <c r="BF3" i="1"/>
  <c r="BE3" i="1"/>
  <c r="AY3" i="1"/>
  <c r="AZ3" i="1"/>
  <c r="BB3" i="1"/>
  <c r="BC3" i="1"/>
  <c r="N3" i="1"/>
  <c r="M3" i="1"/>
  <c r="AP51" i="1"/>
  <c r="J51" i="1"/>
  <c r="AQ51" i="1"/>
  <c r="AT51" i="1"/>
  <c r="AS51" i="1"/>
  <c r="AR51" i="1"/>
  <c r="Q51" i="1"/>
  <c r="AU51" i="1"/>
  <c r="O51" i="1"/>
  <c r="AV51" i="1"/>
  <c r="AW51" i="1"/>
  <c r="AX51" i="1"/>
  <c r="BA51" i="1"/>
  <c r="S51" i="1"/>
  <c r="K51" i="1"/>
  <c r="BG51" i="1"/>
  <c r="BH51" i="1"/>
  <c r="BI51" i="1"/>
  <c r="BD51" i="1"/>
  <c r="L51" i="1"/>
  <c r="BF51" i="1"/>
  <c r="BE51" i="1"/>
  <c r="AY51" i="1"/>
  <c r="AZ51" i="1"/>
  <c r="BB51" i="1"/>
  <c r="BC51" i="1"/>
  <c r="N51" i="1"/>
  <c r="M51" i="1"/>
  <c r="AP50" i="1"/>
  <c r="J50" i="1"/>
  <c r="AQ50" i="1"/>
  <c r="AT50" i="1"/>
  <c r="AS50" i="1"/>
  <c r="AR50" i="1"/>
  <c r="Q50" i="1"/>
  <c r="AU50" i="1"/>
  <c r="O50" i="1"/>
  <c r="AV50" i="1"/>
  <c r="AW50" i="1"/>
  <c r="AX50" i="1"/>
  <c r="BA50" i="1"/>
  <c r="S50" i="1"/>
  <c r="K50" i="1"/>
  <c r="BG50" i="1"/>
  <c r="BH50" i="1"/>
  <c r="BI50" i="1"/>
  <c r="BD50" i="1"/>
  <c r="L50" i="1"/>
  <c r="BF50" i="1"/>
  <c r="BE50" i="1"/>
  <c r="AY50" i="1"/>
  <c r="AZ50" i="1"/>
  <c r="BB50" i="1"/>
  <c r="BC50" i="1"/>
  <c r="N50" i="1"/>
  <c r="M50" i="1"/>
  <c r="AP61" i="1"/>
  <c r="J61" i="1"/>
  <c r="AQ61" i="1"/>
  <c r="AT61" i="1"/>
  <c r="AS61" i="1"/>
  <c r="AR61" i="1"/>
  <c r="Q61" i="1"/>
  <c r="AU61" i="1"/>
  <c r="O61" i="1"/>
  <c r="AV61" i="1"/>
  <c r="AW61" i="1"/>
  <c r="AX61" i="1"/>
  <c r="BA61" i="1"/>
  <c r="S61" i="1"/>
  <c r="K61" i="1"/>
  <c r="BG61" i="1"/>
  <c r="BH61" i="1"/>
  <c r="BI61" i="1"/>
  <c r="BD61" i="1"/>
  <c r="L61" i="1"/>
  <c r="BF61" i="1"/>
  <c r="BE61" i="1"/>
  <c r="AY61" i="1"/>
  <c r="AZ61" i="1"/>
  <c r="BB61" i="1"/>
  <c r="BC61" i="1"/>
  <c r="N61" i="1"/>
  <c r="M61" i="1"/>
  <c r="AP60" i="1"/>
  <c r="J60" i="1"/>
  <c r="AQ60" i="1"/>
  <c r="AT60" i="1"/>
  <c r="AS60" i="1"/>
  <c r="AR60" i="1"/>
  <c r="Q60" i="1"/>
  <c r="AU60" i="1"/>
  <c r="O60" i="1"/>
  <c r="AV60" i="1"/>
  <c r="AW60" i="1"/>
  <c r="AX60" i="1"/>
  <c r="BA60" i="1"/>
  <c r="S60" i="1"/>
  <c r="K60" i="1"/>
  <c r="BG60" i="1"/>
  <c r="BH60" i="1"/>
  <c r="BI60" i="1"/>
  <c r="BD60" i="1"/>
  <c r="L60" i="1"/>
  <c r="BF60" i="1"/>
  <c r="BE60" i="1"/>
  <c r="AY60" i="1"/>
  <c r="AZ60" i="1"/>
  <c r="BB60" i="1"/>
  <c r="BC60" i="1"/>
  <c r="N60" i="1"/>
  <c r="M60" i="1"/>
  <c r="AP59" i="1"/>
  <c r="J59" i="1"/>
  <c r="AQ59" i="1"/>
  <c r="AT59" i="1"/>
  <c r="AS59" i="1"/>
  <c r="AR59" i="1"/>
  <c r="Q59" i="1"/>
  <c r="AU59" i="1"/>
  <c r="O59" i="1"/>
  <c r="AV59" i="1"/>
  <c r="AW59" i="1"/>
  <c r="AX59" i="1"/>
  <c r="BA59" i="1"/>
  <c r="S59" i="1"/>
  <c r="K59" i="1"/>
  <c r="BG59" i="1"/>
  <c r="BH59" i="1"/>
  <c r="BI59" i="1"/>
  <c r="BD59" i="1"/>
  <c r="L59" i="1"/>
  <c r="BF59" i="1"/>
  <c r="BE59" i="1"/>
  <c r="AY59" i="1"/>
  <c r="AZ59" i="1"/>
  <c r="BB59" i="1"/>
  <c r="BC59" i="1"/>
  <c r="N59" i="1"/>
  <c r="M59" i="1"/>
  <c r="AP58" i="1"/>
  <c r="J58" i="1"/>
  <c r="AQ58" i="1"/>
  <c r="AT58" i="1"/>
  <c r="AS58" i="1"/>
  <c r="AR58" i="1"/>
  <c r="Q58" i="1"/>
  <c r="AU58" i="1"/>
  <c r="O58" i="1"/>
  <c r="AV58" i="1"/>
  <c r="AW58" i="1"/>
  <c r="AX58" i="1"/>
  <c r="BA58" i="1"/>
  <c r="S58" i="1"/>
  <c r="K58" i="1"/>
  <c r="BG58" i="1"/>
  <c r="BH58" i="1"/>
  <c r="BI58" i="1"/>
  <c r="BD58" i="1"/>
  <c r="L58" i="1"/>
  <c r="BF58" i="1"/>
  <c r="BE58" i="1"/>
  <c r="AY58" i="1"/>
  <c r="AZ58" i="1"/>
  <c r="BB58" i="1"/>
  <c r="BC58" i="1"/>
  <c r="N58" i="1"/>
  <c r="M58" i="1"/>
  <c r="AP57" i="1"/>
  <c r="J57" i="1"/>
  <c r="AQ57" i="1"/>
  <c r="AT57" i="1"/>
  <c r="AS57" i="1"/>
  <c r="AR57" i="1"/>
  <c r="Q57" i="1"/>
  <c r="AU57" i="1"/>
  <c r="O57" i="1"/>
  <c r="AV57" i="1"/>
  <c r="AW57" i="1"/>
  <c r="AX57" i="1"/>
  <c r="BA57" i="1"/>
  <c r="S57" i="1"/>
  <c r="K57" i="1"/>
  <c r="BG57" i="1"/>
  <c r="BH57" i="1"/>
  <c r="BI57" i="1"/>
  <c r="BD57" i="1"/>
  <c r="L57" i="1"/>
  <c r="BF57" i="1"/>
  <c r="BE57" i="1"/>
  <c r="AY57" i="1"/>
  <c r="AZ57" i="1"/>
  <c r="BB57" i="1"/>
  <c r="BC57" i="1"/>
  <c r="N57" i="1"/>
  <c r="M57" i="1"/>
  <c r="AP56" i="1"/>
  <c r="J56" i="1"/>
  <c r="AQ56" i="1"/>
  <c r="AT56" i="1"/>
  <c r="AS56" i="1"/>
  <c r="AR56" i="1"/>
  <c r="Q56" i="1"/>
  <c r="AU56" i="1"/>
  <c r="O56" i="1"/>
  <c r="AV56" i="1"/>
  <c r="AW56" i="1"/>
  <c r="AX56" i="1"/>
  <c r="BA56" i="1"/>
  <c r="S56" i="1"/>
  <c r="K56" i="1"/>
  <c r="BG56" i="1"/>
  <c r="BH56" i="1"/>
  <c r="BI56" i="1"/>
  <c r="BD56" i="1"/>
  <c r="L56" i="1"/>
  <c r="BF56" i="1"/>
  <c r="BE56" i="1"/>
  <c r="AY56" i="1"/>
  <c r="AZ56" i="1"/>
  <c r="BB56" i="1"/>
  <c r="BC56" i="1"/>
  <c r="N56" i="1"/>
  <c r="M56" i="1"/>
  <c r="AP55" i="1"/>
  <c r="J55" i="1"/>
  <c r="AQ55" i="1"/>
  <c r="AT55" i="1"/>
  <c r="AS55" i="1"/>
  <c r="AR55" i="1"/>
  <c r="Q55" i="1"/>
  <c r="AU55" i="1"/>
  <c r="O55" i="1"/>
  <c r="AV55" i="1"/>
  <c r="AW55" i="1"/>
  <c r="AX55" i="1"/>
  <c r="BA55" i="1"/>
  <c r="S55" i="1"/>
  <c r="K55" i="1"/>
  <c r="BG55" i="1"/>
  <c r="BH55" i="1"/>
  <c r="BI55" i="1"/>
  <c r="BD55" i="1"/>
  <c r="L55" i="1"/>
  <c r="BF55" i="1"/>
  <c r="BE55" i="1"/>
  <c r="AY55" i="1"/>
  <c r="AZ55" i="1"/>
  <c r="BB55" i="1"/>
  <c r="BC55" i="1"/>
  <c r="N55" i="1"/>
  <c r="M55" i="1"/>
  <c r="AP54" i="1"/>
  <c r="J54" i="1"/>
  <c r="AQ54" i="1"/>
  <c r="AT54" i="1"/>
  <c r="AS54" i="1"/>
  <c r="AR54" i="1"/>
  <c r="Q54" i="1"/>
  <c r="AU54" i="1"/>
  <c r="O54" i="1"/>
  <c r="AV54" i="1"/>
  <c r="AW54" i="1"/>
  <c r="AX54" i="1"/>
  <c r="BA54" i="1"/>
  <c r="S54" i="1"/>
  <c r="K54" i="1"/>
  <c r="BG54" i="1"/>
  <c r="BH54" i="1"/>
  <c r="BI54" i="1"/>
  <c r="BD54" i="1"/>
  <c r="L54" i="1"/>
  <c r="BF54" i="1"/>
  <c r="BE54" i="1"/>
  <c r="AY54" i="1"/>
  <c r="AZ54" i="1"/>
  <c r="BB54" i="1"/>
  <c r="BC54" i="1"/>
  <c r="N54" i="1"/>
  <c r="M54" i="1"/>
</calcChain>
</file>

<file path=xl/sharedStrings.xml><?xml version="1.0" encoding="utf-8"?>
<sst xmlns="http://schemas.openxmlformats.org/spreadsheetml/2006/main" count="1632" uniqueCount="176">
  <si>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</si>
  <si>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</si>
  <si>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</si>
  <si>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</si>
  <si>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</si>
  <si>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</si>
  <si>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</si>
  <si>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</si>
  <si>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</si>
  <si>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</si>
  <si>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</si>
  <si>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</si>
  <si>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</si>
  <si>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</si>
  <si>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</si>
  <si>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</si>
  <si>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</si>
  <si>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</si>
  <si>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</si>
  <si>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</si>
  <si>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</si>
  <si>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</si>
  <si>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</si>
  <si>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</si>
  <si>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</si>
  <si>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</si>
  <si>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</si>
  <si>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</si>
  <si>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</si>
  <si>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</si>
  <si>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</si>
  <si>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</si>
  <si>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</si>
  <si>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</si>
  <si>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</si>
  <si>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</si>
  <si>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</si>
  <si>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</si>
  <si>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</si>
  <si>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</si>
  <si>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</si>
  <si>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</si>
  <si>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</si>
  <si>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</si>
  <si>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</si>
  <si>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</si>
  <si>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</si>
  <si>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</si>
  <si>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</si>
  <si>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</si>
  <si>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</si>
  <si>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</si>
  <si>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</si>
  <si>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</si>
  <si>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</si>
  <si>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</si>
  <si>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</si>
  <si>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</si>
  <si>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</si>
  <si>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</si>
  <si>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</si>
  <si>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</si>
  <si>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</si>
  <si>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14:51:28</t>
  </si>
  <si>
    <t>c1</t>
  </si>
  <si>
    <t>t</t>
  </si>
  <si>
    <t>tdom</t>
  </si>
  <si>
    <t>14:52:33</t>
  </si>
  <si>
    <t>b</t>
  </si>
  <si>
    <t>14:56:37</t>
  </si>
  <si>
    <t>14:58:12</t>
  </si>
  <si>
    <t>15:01:28</t>
  </si>
  <si>
    <t>15:03:02</t>
  </si>
  <si>
    <t>15:05:33</t>
  </si>
  <si>
    <t>15:06:55</t>
  </si>
  <si>
    <t>15:09:41</t>
  </si>
  <si>
    <t>stab</t>
  </si>
  <si>
    <t>15:10:18</t>
  </si>
  <si>
    <t>15:11:48</t>
  </si>
  <si>
    <t>sac</t>
  </si>
  <si>
    <t>15:13:45</t>
  </si>
  <si>
    <t>15:16:22</t>
  </si>
  <si>
    <t>15:17:28</t>
  </si>
  <si>
    <t>15:18:36</t>
  </si>
  <si>
    <t>15:19:47</t>
  </si>
  <si>
    <t>15:21:03</t>
  </si>
  <si>
    <t>15:24:06</t>
  </si>
  <si>
    <t>13:23:17</t>
  </si>
  <si>
    <t>m1w</t>
  </si>
  <si>
    <t>13:24:33</t>
  </si>
  <si>
    <t>13:26:10</t>
  </si>
  <si>
    <t>13:27:10</t>
  </si>
  <si>
    <t>13:31:48</t>
  </si>
  <si>
    <t>sam</t>
  </si>
  <si>
    <t>13:33:00</t>
  </si>
  <si>
    <t>13:34:36</t>
  </si>
  <si>
    <t>13:35:24</t>
  </si>
  <si>
    <t>13:38:22</t>
  </si>
  <si>
    <t>13:39:11</t>
  </si>
  <si>
    <t>13:40:54</t>
  </si>
  <si>
    <t>13:41:37</t>
  </si>
  <si>
    <t>13:44:16</t>
  </si>
  <si>
    <t>13:44:59</t>
  </si>
  <si>
    <t>13:47:48</t>
  </si>
  <si>
    <t>13:49:01</t>
  </si>
  <si>
    <t>13:50:32</t>
  </si>
  <si>
    <t>13:52:14</t>
  </si>
  <si>
    <t>13:53:14</t>
  </si>
  <si>
    <t>smar</t>
  </si>
  <si>
    <t>13:55:02</t>
  </si>
  <si>
    <t>13:57:11</t>
  </si>
  <si>
    <t>13:58:36</t>
  </si>
  <si>
    <t>14:00:02</t>
  </si>
  <si>
    <t>14:01:34</t>
  </si>
  <si>
    <t>10:21:39</t>
  </si>
  <si>
    <t>m5</t>
  </si>
  <si>
    <t>10:23:43</t>
  </si>
  <si>
    <t>10:25:12</t>
  </si>
  <si>
    <t>10:26:09</t>
  </si>
  <si>
    <t>10:29:17</t>
  </si>
  <si>
    <t>10:30:19</t>
  </si>
  <si>
    <t>10:32:06</t>
  </si>
  <si>
    <t>10:33:27</t>
  </si>
  <si>
    <t>10:36:48</t>
  </si>
  <si>
    <t>10:37:59</t>
  </si>
  <si>
    <t>10:39:36</t>
  </si>
  <si>
    <t>10:40:38</t>
  </si>
  <si>
    <t>10:43:31</t>
  </si>
  <si>
    <t>10:44:09</t>
  </si>
  <si>
    <t>10:45:53</t>
  </si>
  <si>
    <t>10:47:45</t>
  </si>
  <si>
    <t>10:51:35</t>
  </si>
  <si>
    <t>10:52:55</t>
  </si>
  <si>
    <t>10:54:55</t>
  </si>
  <si>
    <t>10:57:17</t>
  </si>
  <si>
    <t>09:22:42</t>
  </si>
  <si>
    <t>09:24:44</t>
  </si>
  <si>
    <t>m4n</t>
  </si>
  <si>
    <t>09:27:19</t>
  </si>
  <si>
    <t>09:29:53</t>
  </si>
  <si>
    <t>09:32:14</t>
  </si>
  <si>
    <t>09:33:48</t>
  </si>
  <si>
    <t>09:42:39</t>
  </si>
  <si>
    <t>09:43:56</t>
  </si>
  <si>
    <t>09:45:03</t>
  </si>
  <si>
    <t>09:47:17</t>
  </si>
  <si>
    <t>09:51:30</t>
  </si>
  <si>
    <t>09:52:52</t>
  </si>
  <si>
    <t>09:54:26</t>
  </si>
  <si>
    <t>scal</t>
  </si>
  <si>
    <t>09:55:57</t>
  </si>
  <si>
    <t>12:10:36</t>
  </si>
  <si>
    <t>m1e</t>
  </si>
  <si>
    <t>12:12:14</t>
  </si>
  <si>
    <t>bt</t>
  </si>
  <si>
    <t>12:13:39</t>
  </si>
  <si>
    <t>12:15:09</t>
  </si>
  <si>
    <t>12:16:29</t>
  </si>
  <si>
    <t>12:18:32</t>
  </si>
  <si>
    <t>12:20:33</t>
  </si>
  <si>
    <t>12:21:22</t>
  </si>
  <si>
    <t>12:22:19</t>
  </si>
  <si>
    <t>12:23:59</t>
  </si>
  <si>
    <t>12:28:00</t>
  </si>
  <si>
    <t>12:29:01</t>
  </si>
  <si>
    <t>12:32:34</t>
  </si>
  <si>
    <t>12:33:59</t>
  </si>
  <si>
    <t>12:37:31</t>
  </si>
  <si>
    <t>12:38:30</t>
  </si>
  <si>
    <t>12:40:09</t>
  </si>
  <si>
    <t>12:40:57</t>
  </si>
  <si>
    <t>12:42:05</t>
  </si>
  <si>
    <t>12:44:08</t>
  </si>
  <si>
    <t>12:45:10</t>
  </si>
  <si>
    <t>photo/temp</t>
  </si>
  <si>
    <t>deltaCO2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</si>
</sst>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Protection="1">
      <protection locked="0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trmmol vs photo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trmmol and photo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3846698439011"/>
                  <c:y val="0.1"/>
                </c:manualLayout>
              </c:layout>
              <c:numFmt formatCode="General" sourceLinked="0"/>
            </c:trendlineLbl>
          </c:trendline>
          <c:xVal>
            <c:numRef>
              <c:f>sac!$J$3:$J$27</c:f>
              <c:numCache>
                <c:formatCode>General</c:formatCode>
                <c:ptCount val="25"/>
                <c:pt idx="0">
                  <c:v>-3.210518790480894</c:v>
                </c:pt>
                <c:pt idx="1">
                  <c:v>0.185004884272942</c:v>
                </c:pt>
                <c:pt idx="2">
                  <c:v>-5.200048807887941</c:v>
                </c:pt>
                <c:pt idx="3">
                  <c:v>-6.102268069757032</c:v>
                </c:pt>
                <c:pt idx="4">
                  <c:v>-1.11592490721661</c:v>
                </c:pt>
                <c:pt idx="5">
                  <c:v>-3.32025307224809</c:v>
                </c:pt>
                <c:pt idx="6">
                  <c:v>-2.797497127365338</c:v>
                </c:pt>
                <c:pt idx="7">
                  <c:v>-0.807231427216517</c:v>
                </c:pt>
                <c:pt idx="8">
                  <c:v>-3.631031538040081</c:v>
                </c:pt>
                <c:pt idx="9">
                  <c:v>-3.303510047906115</c:v>
                </c:pt>
                <c:pt idx="10">
                  <c:v>-5.522650774155071</c:v>
                </c:pt>
                <c:pt idx="11">
                  <c:v>-0.69199271854271</c:v>
                </c:pt>
                <c:pt idx="12">
                  <c:v>9.721933855612271</c:v>
                </c:pt>
                <c:pt idx="13">
                  <c:v>36.80001366331427</c:v>
                </c:pt>
                <c:pt idx="14">
                  <c:v>13.6282395979786</c:v>
                </c:pt>
                <c:pt idx="15">
                  <c:v>34.3445330985159</c:v>
                </c:pt>
                <c:pt idx="16">
                  <c:v>23.20092369676435</c:v>
                </c:pt>
                <c:pt idx="17">
                  <c:v>43.01733710167203</c:v>
                </c:pt>
                <c:pt idx="18">
                  <c:v>49.31159713709614</c:v>
                </c:pt>
                <c:pt idx="19">
                  <c:v>31.88411639257838</c:v>
                </c:pt>
                <c:pt idx="20">
                  <c:v>7.771323904225372</c:v>
                </c:pt>
                <c:pt idx="21">
                  <c:v>7.651264132909954</c:v>
                </c:pt>
                <c:pt idx="22">
                  <c:v>26.76890434964688</c:v>
                </c:pt>
                <c:pt idx="23">
                  <c:v>32.98586788524211</c:v>
                </c:pt>
                <c:pt idx="24">
                  <c:v>13.32687386358476</c:v>
                </c:pt>
              </c:numCache>
            </c:numRef>
          </c:xVal>
          <c:yVal>
            <c:numRef>
              <c:f>sac!$N$3:$N$27</c:f>
              <c:numCache>
                <c:formatCode>General</c:formatCode>
                <c:ptCount val="25"/>
                <c:pt idx="0">
                  <c:v>1.339189117966282</c:v>
                </c:pt>
                <c:pt idx="1">
                  <c:v>0.366032783237995</c:v>
                </c:pt>
                <c:pt idx="2">
                  <c:v>14.88324453600674</c:v>
                </c:pt>
                <c:pt idx="3">
                  <c:v>3.637913042311057</c:v>
                </c:pt>
                <c:pt idx="4">
                  <c:v>4.867806972667567</c:v>
                </c:pt>
                <c:pt idx="5">
                  <c:v>6.42956142570039</c:v>
                </c:pt>
                <c:pt idx="6">
                  <c:v>10.01888674047307</c:v>
                </c:pt>
                <c:pt idx="7">
                  <c:v>0.945912056676433</c:v>
                </c:pt>
                <c:pt idx="8">
                  <c:v>2.123334132997114</c:v>
                </c:pt>
                <c:pt idx="9">
                  <c:v>20.70712238170839</c:v>
                </c:pt>
                <c:pt idx="10">
                  <c:v>21.9549152749798</c:v>
                </c:pt>
                <c:pt idx="11">
                  <c:v>4.959331818185077</c:v>
                </c:pt>
                <c:pt idx="12">
                  <c:v>16.11253069374198</c:v>
                </c:pt>
                <c:pt idx="13">
                  <c:v>29.30099862518245</c:v>
                </c:pt>
                <c:pt idx="14">
                  <c:v>16.52126906564127</c:v>
                </c:pt>
                <c:pt idx="15">
                  <c:v>30.49436244716152</c:v>
                </c:pt>
                <c:pt idx="16">
                  <c:v>22.39022535154254</c:v>
                </c:pt>
                <c:pt idx="17">
                  <c:v>25.6032534963786</c:v>
                </c:pt>
                <c:pt idx="18">
                  <c:v>26.83039731555353</c:v>
                </c:pt>
                <c:pt idx="19">
                  <c:v>22.47364842250044</c:v>
                </c:pt>
                <c:pt idx="20">
                  <c:v>8.509917206965605</c:v>
                </c:pt>
                <c:pt idx="21">
                  <c:v>8.463504110257758</c:v>
                </c:pt>
                <c:pt idx="22">
                  <c:v>28.12538455896645</c:v>
                </c:pt>
                <c:pt idx="23">
                  <c:v>28.59228270151563</c:v>
                </c:pt>
                <c:pt idx="24">
                  <c:v>21.38561535026691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81672"/>
        <c:axId val="257084728"/>
      </c:scatterChart>
      <c:valAx>
        <c:axId val="19208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photo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084728"/>
        <c:crosses val="autoZero"/>
        <c:crossBetween val="midCat"/>
      </c:valAx>
      <c:valAx>
        <c:axId val="257084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trmmol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081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12700</xdr:rowOff>
    </xdr:from>
    <xdr:to>
      <xdr:col>8</xdr:col>
      <xdr:colOff>12700</xdr:colOff>
      <xdr:row>56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9"/>
  <sheetViews>
    <sheetView workbookViewId="0">
      <selection activeCell="M1" sqref="M1:M1048576"/>
    </sheetView>
  </sheetViews>
  <sheetFormatPr baseColWidth="10" defaultRowHeight="15" x14ac:dyDescent="0"/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>
      <c r="A2" s="1" t="s">
        <v>61</v>
      </c>
      <c r="B2" s="1" t="s">
        <v>61</v>
      </c>
      <c r="C2" s="1" t="s">
        <v>61</v>
      </c>
      <c r="D2" s="1" t="s">
        <v>61</v>
      </c>
      <c r="E2" s="1" t="s">
        <v>61</v>
      </c>
      <c r="F2" s="1" t="s">
        <v>61</v>
      </c>
      <c r="G2" s="1" t="s">
        <v>61</v>
      </c>
      <c r="H2" s="1" t="s">
        <v>61</v>
      </c>
      <c r="I2" s="1" t="s">
        <v>61</v>
      </c>
      <c r="J2" s="1" t="s">
        <v>62</v>
      </c>
      <c r="K2" s="1" t="s">
        <v>62</v>
      </c>
      <c r="L2" s="1" t="s">
        <v>62</v>
      </c>
      <c r="M2" t="s">
        <v>62</v>
      </c>
      <c r="N2" s="1" t="s">
        <v>62</v>
      </c>
      <c r="O2" s="1" t="s">
        <v>62</v>
      </c>
      <c r="P2" s="1" t="s">
        <v>61</v>
      </c>
      <c r="Q2" s="1" t="s">
        <v>62</v>
      </c>
      <c r="R2" s="1" t="s">
        <v>61</v>
      </c>
      <c r="S2" s="1" t="s">
        <v>62</v>
      </c>
      <c r="T2" s="1" t="s">
        <v>61</v>
      </c>
      <c r="U2" s="1" t="s">
        <v>61</v>
      </c>
      <c r="V2" s="1" t="s">
        <v>61</v>
      </c>
      <c r="W2" s="1" t="s">
        <v>61</v>
      </c>
      <c r="X2" s="1" t="s">
        <v>61</v>
      </c>
      <c r="Y2" s="1" t="s">
        <v>61</v>
      </c>
      <c r="Z2" s="1" t="s">
        <v>61</v>
      </c>
      <c r="AA2" s="1" t="s">
        <v>61</v>
      </c>
      <c r="AB2" s="1" t="s">
        <v>61</v>
      </c>
      <c r="AC2" s="1" t="s">
        <v>61</v>
      </c>
      <c r="AD2" s="1" t="s">
        <v>61</v>
      </c>
      <c r="AE2" s="1" t="s">
        <v>61</v>
      </c>
      <c r="AF2" s="1" t="s">
        <v>61</v>
      </c>
      <c r="AG2" s="1" t="s">
        <v>61</v>
      </c>
      <c r="AH2" s="1" t="s">
        <v>61</v>
      </c>
      <c r="AI2" s="1" t="s">
        <v>61</v>
      </c>
      <c r="AJ2" s="1" t="s">
        <v>61</v>
      </c>
      <c r="AK2" s="1" t="s">
        <v>61</v>
      </c>
      <c r="AL2" s="1" t="s">
        <v>61</v>
      </c>
      <c r="AM2" s="1" t="s">
        <v>61</v>
      </c>
      <c r="AN2" s="1" t="s">
        <v>61</v>
      </c>
      <c r="AO2" s="1" t="s">
        <v>61</v>
      </c>
      <c r="AP2" s="1" t="s">
        <v>62</v>
      </c>
      <c r="AQ2" s="1" t="s">
        <v>62</v>
      </c>
      <c r="AR2" s="1" t="s">
        <v>62</v>
      </c>
      <c r="AS2" s="1" t="s">
        <v>62</v>
      </c>
      <c r="AT2" s="1" t="s">
        <v>62</v>
      </c>
      <c r="AU2" s="1" t="s">
        <v>62</v>
      </c>
      <c r="AV2" s="1" t="s">
        <v>62</v>
      </c>
      <c r="AW2" s="1" t="s">
        <v>62</v>
      </c>
      <c r="AX2" s="1" t="s">
        <v>62</v>
      </c>
      <c r="AY2" s="1" t="s">
        <v>62</v>
      </c>
      <c r="AZ2" s="1" t="s">
        <v>62</v>
      </c>
      <c r="BA2" s="1" t="s">
        <v>62</v>
      </c>
      <c r="BB2" s="1" t="s">
        <v>62</v>
      </c>
      <c r="BC2" s="1" t="s">
        <v>62</v>
      </c>
      <c r="BD2" s="1" t="s">
        <v>62</v>
      </c>
      <c r="BE2" s="1" t="s">
        <v>62</v>
      </c>
      <c r="BF2" s="1" t="s">
        <v>62</v>
      </c>
      <c r="BG2" s="1" t="s">
        <v>62</v>
      </c>
      <c r="BH2" s="1" t="s">
        <v>62</v>
      </c>
      <c r="BI2" s="1" t="s">
        <v>62</v>
      </c>
    </row>
    <row r="3" spans="1:61">
      <c r="A3" s="1">
        <v>12</v>
      </c>
      <c r="B3" s="1" t="s">
        <v>78</v>
      </c>
      <c r="C3" s="1" t="s">
        <v>64</v>
      </c>
      <c r="D3" s="1">
        <v>10</v>
      </c>
      <c r="E3" s="1" t="s">
        <v>65</v>
      </c>
      <c r="F3" s="1" t="s">
        <v>79</v>
      </c>
      <c r="G3" s="1">
        <v>0</v>
      </c>
      <c r="H3" s="1">
        <v>1940.5</v>
      </c>
      <c r="I3" s="1">
        <v>0</v>
      </c>
      <c r="J3">
        <f t="shared" ref="J3:J34" si="0">(W3-X3*(1000-Y3)/(1000-Z3))*AP3</f>
        <v>36.800013663314267</v>
      </c>
      <c r="K3">
        <f t="shared" ref="K3:K34" si="1">IF(BA3&lt;&gt;0,1/(1/BA3-1/S3),0)</f>
        <v>0.65123064499296757</v>
      </c>
      <c r="L3">
        <f t="shared" ref="L3:L34" si="2">((BD3-AQ3/2)*X3-J3)/(BD3+AQ3/2)</f>
        <v>258.50606491460195</v>
      </c>
      <c r="M3">
        <f t="shared" ref="M3:M34" si="3">AQ3*1000</f>
        <v>29.300998625182455</v>
      </c>
      <c r="N3">
        <f t="shared" ref="N3:N34" si="4">(AV3-BB3)</f>
        <v>4.7117127444378966</v>
      </c>
      <c r="O3">
        <f t="shared" ref="O3:O34" si="5">(U3+AU3*I3)</f>
        <v>40.383819580078125</v>
      </c>
      <c r="P3" s="1">
        <v>1.5</v>
      </c>
      <c r="Q3">
        <f t="shared" ref="Q3:Q34" si="6">(P3*AJ3+AK3)</f>
        <v>2.4080436080694199</v>
      </c>
      <c r="R3" s="1">
        <v>1</v>
      </c>
      <c r="S3">
        <f t="shared" ref="S3:S34" si="7">Q3*(R3+1)*(R3+1)/(R3*R3+1)</f>
        <v>4.8160872161388397</v>
      </c>
      <c r="T3" s="1">
        <v>39.994239807128906</v>
      </c>
      <c r="U3" s="1">
        <v>40.383819580078125</v>
      </c>
      <c r="V3" s="1">
        <v>39.971717834472656</v>
      </c>
      <c r="W3" s="1">
        <v>399.66302490234375</v>
      </c>
      <c r="X3" s="1">
        <v>385.24209594726562</v>
      </c>
      <c r="Y3" s="1">
        <v>20.76838493347168</v>
      </c>
      <c r="Z3" s="1">
        <v>29.29791259765625</v>
      </c>
      <c r="AA3" s="1">
        <v>27.309980392456055</v>
      </c>
      <c r="AB3" s="1">
        <v>38.526123046875</v>
      </c>
      <c r="AC3" s="1">
        <v>500.18960571289062</v>
      </c>
      <c r="AD3" s="1">
        <v>1895.6024169921875</v>
      </c>
      <c r="AE3" s="1">
        <v>1986.4549560546875</v>
      </c>
      <c r="AF3" s="1">
        <v>97.457954406738281</v>
      </c>
      <c r="AG3" s="1">
        <v>8.7204608917236328</v>
      </c>
      <c r="AH3" s="1">
        <v>-0.44099971652030945</v>
      </c>
      <c r="AI3" s="1">
        <v>1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f t="shared" ref="AP3:AP34" si="8">AC3*0.000001/(P3*0.0001)</f>
        <v>3.3345973714192705</v>
      </c>
      <c r="AQ3">
        <f t="shared" ref="AQ3:AQ34" si="9">(Z3-Y3)/(1000-Z3)*AP3</f>
        <v>2.9300998625182456E-2</v>
      </c>
      <c r="AR3">
        <f t="shared" ref="AR3:AR34" si="10">(U3+273.15)</f>
        <v>313.5338195800781</v>
      </c>
      <c r="AS3">
        <f t="shared" ref="AS3:AS34" si="11">(T3+273.15)</f>
        <v>313.14423980712888</v>
      </c>
      <c r="AT3">
        <f t="shared" ref="AT3:AT34" si="12">(AD3*AL3+AE3*AM3)*AN3</f>
        <v>360.16445470904728</v>
      </c>
      <c r="AU3">
        <f t="shared" ref="AU3:AU34" si="13">((AT3+0.00000010773*(AS3^4-AR3^4))-AQ3*44100)/(Q3*51.4+0.00000043092*AR3^3)</f>
        <v>-6.8379411157591132</v>
      </c>
      <c r="AV3">
        <f t="shared" ref="AV3:AV34" si="14">0.61365*EXP(17.502*O3/(240.97+O3))</f>
        <v>7.5670273745928824</v>
      </c>
      <c r="AW3">
        <f t="shared" ref="AW3:AW34" si="15">AV3*1000/AF3</f>
        <v>77.644020138285356</v>
      </c>
      <c r="AX3">
        <f t="shared" ref="AX3:AX34" si="16">(AW3-Z3)</f>
        <v>48.346107540629106</v>
      </c>
      <c r="AY3">
        <f t="shared" ref="AY3:AY34" si="17">IF(I3,U3,(T3+U3)/2)</f>
        <v>40.189029693603516</v>
      </c>
      <c r="AZ3">
        <f t="shared" ref="AZ3:AZ34" si="18">0.61365*EXP(17.502*AY3/(240.97+AY3))</f>
        <v>7.4888494092404896</v>
      </c>
      <c r="BA3">
        <f t="shared" ref="BA3:BA34" si="19">IF(AX3&lt;&gt;0,(1000-(AW3+Z3)/2)/AX3*AQ3,0)</f>
        <v>0.57366036944835852</v>
      </c>
      <c r="BB3">
        <f t="shared" ref="BB3:BB34" si="20">Z3*AF3/1000</f>
        <v>2.8553146301549859</v>
      </c>
      <c r="BC3">
        <f t="shared" ref="BC3:BC34" si="21">(AZ3-BB3)</f>
        <v>4.6335347790855037</v>
      </c>
      <c r="BD3">
        <f t="shared" ref="BD3:BD34" si="22">1/(1.6/K3+1.37/S3)</f>
        <v>0.36478375782170219</v>
      </c>
      <c r="BE3">
        <f t="shared" ref="BE3:BE34" si="23">L3*AF3*0.001</f>
        <v>25.193472288312606</v>
      </c>
      <c r="BF3">
        <f t="shared" ref="BF3:BF34" si="24">L3/X3</f>
        <v>0.67102237173475432</v>
      </c>
      <c r="BG3">
        <f t="shared" ref="BG3:BG34" si="25">(1-AQ3*AF3/AV3/K3)*100</f>
        <v>42.051849480884229</v>
      </c>
      <c r="BH3">
        <f t="shared" ref="BH3:BH34" si="26">(X3-J3/(S3/1.35))</f>
        <v>374.92666430827967</v>
      </c>
      <c r="BI3">
        <f t="shared" ref="BI3:BI34" si="27">J3*BG3/100/BH3</f>
        <v>4.1274968754736296E-2</v>
      </c>
    </row>
    <row r="4" spans="1:61">
      <c r="A4" s="1">
        <v>13</v>
      </c>
      <c r="B4" s="1" t="s">
        <v>80</v>
      </c>
      <c r="C4" s="1" t="s">
        <v>64</v>
      </c>
      <c r="D4" s="1">
        <v>10</v>
      </c>
      <c r="E4" s="1" t="s">
        <v>68</v>
      </c>
      <c r="F4" s="1" t="s">
        <v>79</v>
      </c>
      <c r="G4" s="1">
        <v>0</v>
      </c>
      <c r="H4" s="1">
        <v>2065.5</v>
      </c>
      <c r="I4" s="1">
        <v>0</v>
      </c>
      <c r="J4">
        <f t="shared" si="0"/>
        <v>-3.2105187904808941</v>
      </c>
      <c r="K4">
        <f t="shared" si="1"/>
        <v>2.4165964992923283E-2</v>
      </c>
      <c r="L4">
        <f t="shared" si="2"/>
        <v>570.990088083003</v>
      </c>
      <c r="M4">
        <f t="shared" si="3"/>
        <v>1.3391891179662816</v>
      </c>
      <c r="N4">
        <f t="shared" si="4"/>
        <v>5.1707183103105017</v>
      </c>
      <c r="O4">
        <f t="shared" si="5"/>
        <v>39.507366180419922</v>
      </c>
      <c r="P4" s="1">
        <v>2</v>
      </c>
      <c r="Q4">
        <f t="shared" si="6"/>
        <v>2.2982609868049622</v>
      </c>
      <c r="R4" s="1">
        <v>1</v>
      </c>
      <c r="S4">
        <f t="shared" si="7"/>
        <v>4.5965219736099243</v>
      </c>
      <c r="T4" s="1">
        <v>39.890884399414062</v>
      </c>
      <c r="U4" s="1">
        <v>39.507366180419922</v>
      </c>
      <c r="V4" s="1">
        <v>39.883975982666016</v>
      </c>
      <c r="W4" s="1">
        <v>399.67318725585938</v>
      </c>
      <c r="X4" s="1">
        <v>400.74234008789062</v>
      </c>
      <c r="Y4" s="1">
        <v>20.511651992797852</v>
      </c>
      <c r="Z4" s="1">
        <v>21.035869598388672</v>
      </c>
      <c r="AA4" s="1">
        <v>27.120729446411133</v>
      </c>
      <c r="AB4" s="1">
        <v>27.81385612487793</v>
      </c>
      <c r="AC4" s="1">
        <v>500.18087768554688</v>
      </c>
      <c r="AD4" s="1">
        <v>13.177272796630859</v>
      </c>
      <c r="AE4" s="1">
        <v>31.808355331420898</v>
      </c>
      <c r="AF4" s="1">
        <v>97.45416259765625</v>
      </c>
      <c r="AG4" s="1">
        <v>8.7204608917236328</v>
      </c>
      <c r="AH4" s="1">
        <v>-0.44099971652030945</v>
      </c>
      <c r="AI4" s="1">
        <v>1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f t="shared" si="8"/>
        <v>2.5009043884277342</v>
      </c>
      <c r="AQ4">
        <f t="shared" si="9"/>
        <v>1.3391891179662817E-3</v>
      </c>
      <c r="AR4">
        <f t="shared" si="10"/>
        <v>312.6573661804199</v>
      </c>
      <c r="AS4">
        <f t="shared" si="11"/>
        <v>313.04088439941404</v>
      </c>
      <c r="AT4">
        <f t="shared" si="12"/>
        <v>2.5036817999427967</v>
      </c>
      <c r="AU4">
        <f t="shared" si="13"/>
        <v>-0.39218342658276117</v>
      </c>
      <c r="AV4">
        <f t="shared" si="14"/>
        <v>7.220751366534965</v>
      </c>
      <c r="AW4">
        <f t="shared" si="15"/>
        <v>74.093821896004087</v>
      </c>
      <c r="AX4">
        <f t="shared" si="16"/>
        <v>53.057952297615415</v>
      </c>
      <c r="AY4">
        <f t="shared" si="17"/>
        <v>39.699125289916992</v>
      </c>
      <c r="AZ4">
        <f t="shared" si="18"/>
        <v>7.2953153911485531</v>
      </c>
      <c r="BA4">
        <f t="shared" si="19"/>
        <v>2.4039578214201378E-2</v>
      </c>
      <c r="BB4">
        <f t="shared" si="20"/>
        <v>2.0500330562244633</v>
      </c>
      <c r="BC4">
        <f t="shared" si="21"/>
        <v>5.2452823349240898</v>
      </c>
      <c r="BD4">
        <f t="shared" si="22"/>
        <v>1.5036040558161625E-2</v>
      </c>
      <c r="BE4">
        <f t="shared" si="23"/>
        <v>55.645360885691034</v>
      </c>
      <c r="BF4">
        <f t="shared" si="24"/>
        <v>1.4248309473807377</v>
      </c>
      <c r="BG4">
        <f t="shared" si="25"/>
        <v>25.207892229852135</v>
      </c>
      <c r="BH4">
        <f t="shared" si="26"/>
        <v>401.68527050180643</v>
      </c>
      <c r="BI4">
        <f t="shared" si="27"/>
        <v>-2.0147717035094432E-3</v>
      </c>
    </row>
    <row r="5" spans="1:61">
      <c r="A5" s="1">
        <v>14</v>
      </c>
      <c r="B5" s="1" t="s">
        <v>81</v>
      </c>
      <c r="C5" s="1" t="s">
        <v>64</v>
      </c>
      <c r="D5" s="1">
        <v>8</v>
      </c>
      <c r="E5" s="1" t="s">
        <v>65</v>
      </c>
      <c r="F5" s="1" t="s">
        <v>79</v>
      </c>
      <c r="G5" s="1">
        <v>0</v>
      </c>
      <c r="H5" s="1">
        <v>2221</v>
      </c>
      <c r="I5" s="1">
        <v>0</v>
      </c>
      <c r="J5">
        <f t="shared" si="0"/>
        <v>13.628239597978602</v>
      </c>
      <c r="K5">
        <f t="shared" si="1"/>
        <v>0.32627370422250285</v>
      </c>
      <c r="L5">
        <f t="shared" si="2"/>
        <v>291.85208366326151</v>
      </c>
      <c r="M5">
        <f t="shared" si="3"/>
        <v>16.521269065641267</v>
      </c>
      <c r="N5">
        <f t="shared" si="4"/>
        <v>5.0079609449340934</v>
      </c>
      <c r="O5">
        <f t="shared" si="5"/>
        <v>40.477821350097656</v>
      </c>
      <c r="P5" s="1">
        <v>2</v>
      </c>
      <c r="Q5">
        <f t="shared" si="6"/>
        <v>2.2982609868049622</v>
      </c>
      <c r="R5" s="1">
        <v>1</v>
      </c>
      <c r="S5">
        <f t="shared" si="7"/>
        <v>4.5965219736099243</v>
      </c>
      <c r="T5" s="1">
        <v>39.842212677001953</v>
      </c>
      <c r="U5" s="1">
        <v>40.477821350097656</v>
      </c>
      <c r="V5" s="1">
        <v>39.766262054443359</v>
      </c>
      <c r="W5" s="1">
        <v>400.17630004882812</v>
      </c>
      <c r="X5" s="1">
        <v>392.13668823242188</v>
      </c>
      <c r="Y5" s="1">
        <v>20.221015930175781</v>
      </c>
      <c r="Z5" s="1">
        <v>26.650903701782227</v>
      </c>
      <c r="AA5" s="1">
        <v>26.804105758666992</v>
      </c>
      <c r="AB5" s="1">
        <v>35.327285766601562</v>
      </c>
      <c r="AC5" s="1">
        <v>500.19418334960938</v>
      </c>
      <c r="AD5" s="1">
        <v>1657.2763671875</v>
      </c>
      <c r="AE5" s="1">
        <v>1675.9344482421875</v>
      </c>
      <c r="AF5" s="1">
        <v>97.446823120117188</v>
      </c>
      <c r="AG5" s="1">
        <v>8.7204608917236328</v>
      </c>
      <c r="AH5" s="1">
        <v>-0.44099971652030945</v>
      </c>
      <c r="AI5" s="1">
        <v>0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f t="shared" si="8"/>
        <v>2.5009709167480469</v>
      </c>
      <c r="AQ5">
        <f t="shared" si="9"/>
        <v>1.6521269065641268E-2</v>
      </c>
      <c r="AR5">
        <f t="shared" si="10"/>
        <v>313.62782135009763</v>
      </c>
      <c r="AS5">
        <f t="shared" si="11"/>
        <v>312.99221267700193</v>
      </c>
      <c r="AT5">
        <f t="shared" si="12"/>
        <v>314.88250581437023</v>
      </c>
      <c r="AU5">
        <f t="shared" si="13"/>
        <v>-3.2119614444998819</v>
      </c>
      <c r="AV5">
        <f t="shared" si="14"/>
        <v>7.6050068439529426</v>
      </c>
      <c r="AW5">
        <f t="shared" si="15"/>
        <v>78.042634951564096</v>
      </c>
      <c r="AX5">
        <f t="shared" si="16"/>
        <v>51.39173124978187</v>
      </c>
      <c r="AY5">
        <f t="shared" si="17"/>
        <v>40.160017013549805</v>
      </c>
      <c r="AZ5">
        <f t="shared" si="18"/>
        <v>7.477265417431882</v>
      </c>
      <c r="BA5">
        <f t="shared" si="19"/>
        <v>0.30464889242167131</v>
      </c>
      <c r="BB5">
        <f t="shared" si="20"/>
        <v>2.5970458990188492</v>
      </c>
      <c r="BC5">
        <f t="shared" si="21"/>
        <v>4.8802195184130328</v>
      </c>
      <c r="BD5">
        <f t="shared" si="22"/>
        <v>0.19223709312097323</v>
      </c>
      <c r="BE5">
        <f t="shared" si="23"/>
        <v>28.440058373971485</v>
      </c>
      <c r="BF5">
        <f t="shared" si="24"/>
        <v>0.74426110185915317</v>
      </c>
      <c r="BG5">
        <f t="shared" si="25"/>
        <v>35.117226428357284</v>
      </c>
      <c r="BH5">
        <f t="shared" si="26"/>
        <v>388.13406982596138</v>
      </c>
      <c r="BI5">
        <f t="shared" si="27"/>
        <v>1.2330429431168374E-2</v>
      </c>
    </row>
    <row r="6" spans="1:61">
      <c r="A6" s="1">
        <v>15</v>
      </c>
      <c r="B6" s="1" t="s">
        <v>82</v>
      </c>
      <c r="C6" s="1" t="s">
        <v>64</v>
      </c>
      <c r="D6" s="1">
        <v>8</v>
      </c>
      <c r="E6" s="1" t="s">
        <v>68</v>
      </c>
      <c r="F6" s="1" t="s">
        <v>79</v>
      </c>
      <c r="G6" s="1">
        <v>0</v>
      </c>
      <c r="H6" s="1">
        <v>2286.5</v>
      </c>
      <c r="I6" s="1">
        <v>0</v>
      </c>
      <c r="J6">
        <f t="shared" si="0"/>
        <v>0.18500488427294179</v>
      </c>
      <c r="K6">
        <f t="shared" si="1"/>
        <v>6.5138782671438581E-3</v>
      </c>
      <c r="L6">
        <f t="shared" si="2"/>
        <v>321.78787625971114</v>
      </c>
      <c r="M6">
        <f t="shared" si="3"/>
        <v>0.36603278323799471</v>
      </c>
      <c r="N6">
        <f t="shared" si="4"/>
        <v>5.225804408291709</v>
      </c>
      <c r="O6">
        <f t="shared" si="5"/>
        <v>39.465255737304688</v>
      </c>
      <c r="P6" s="1">
        <v>3</v>
      </c>
      <c r="Q6">
        <f t="shared" si="6"/>
        <v>2.0786957442760468</v>
      </c>
      <c r="R6" s="1">
        <v>1</v>
      </c>
      <c r="S6">
        <f t="shared" si="7"/>
        <v>4.1573914885520935</v>
      </c>
      <c r="T6" s="1">
        <v>39.849899291992188</v>
      </c>
      <c r="U6" s="1">
        <v>39.465255737304688</v>
      </c>
      <c r="V6" s="1">
        <v>39.793724060058594</v>
      </c>
      <c r="W6" s="1">
        <v>399.97088623046875</v>
      </c>
      <c r="X6" s="1">
        <v>399.77215576171875</v>
      </c>
      <c r="Y6" s="1">
        <v>20.090560913085938</v>
      </c>
      <c r="Z6" s="1">
        <v>20.305644989013672</v>
      </c>
      <c r="AA6" s="1">
        <v>26.619438171386719</v>
      </c>
      <c r="AB6" s="1">
        <v>26.9044189453125</v>
      </c>
      <c r="AC6" s="1">
        <v>500.17684936523438</v>
      </c>
      <c r="AD6" s="1">
        <v>25.573066711425781</v>
      </c>
      <c r="AE6" s="1">
        <v>14.530386924743652</v>
      </c>
      <c r="AF6" s="1">
        <v>97.44390869140625</v>
      </c>
      <c r="AG6" s="1">
        <v>8.7204608917236328</v>
      </c>
      <c r="AH6" s="1">
        <v>-0.44099971652030945</v>
      </c>
      <c r="AI6" s="1">
        <v>1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f t="shared" si="8"/>
        <v>1.6672561645507811</v>
      </c>
      <c r="AQ6">
        <f t="shared" si="9"/>
        <v>3.6603278323799472E-4</v>
      </c>
      <c r="AR6">
        <f t="shared" si="10"/>
        <v>312.61525573730466</v>
      </c>
      <c r="AS6">
        <f t="shared" si="11"/>
        <v>312.99989929199216</v>
      </c>
      <c r="AT6">
        <f t="shared" si="12"/>
        <v>4.8588826141999562</v>
      </c>
      <c r="AU6">
        <f t="shared" si="13"/>
        <v>-5.1744820021435392E-2</v>
      </c>
      <c r="AV6">
        <f t="shared" si="14"/>
        <v>7.204465824521268</v>
      </c>
      <c r="AW6">
        <f t="shared" si="15"/>
        <v>73.934491352732877</v>
      </c>
      <c r="AX6">
        <f t="shared" si="16"/>
        <v>53.628846363719205</v>
      </c>
      <c r="AY6">
        <f t="shared" si="17"/>
        <v>39.657577514648438</v>
      </c>
      <c r="AZ6">
        <f t="shared" si="18"/>
        <v>7.2791034688141281</v>
      </c>
      <c r="BA6">
        <f t="shared" si="19"/>
        <v>6.5036881676239985E-3</v>
      </c>
      <c r="BB6">
        <f t="shared" si="20"/>
        <v>1.978661416229559</v>
      </c>
      <c r="BC6">
        <f t="shared" si="21"/>
        <v>5.300442052584569</v>
      </c>
      <c r="BD6">
        <f t="shared" si="22"/>
        <v>4.0657193949176574E-3</v>
      </c>
      <c r="BE6">
        <f t="shared" si="23"/>
        <v>31.356268432252826</v>
      </c>
      <c r="BF6">
        <f t="shared" si="24"/>
        <v>0.80492818627295903</v>
      </c>
      <c r="BG6">
        <f t="shared" si="25"/>
        <v>23.996558730656801</v>
      </c>
      <c r="BH6">
        <f t="shared" si="26"/>
        <v>399.71208044900015</v>
      </c>
      <c r="BI6">
        <f t="shared" si="27"/>
        <v>1.1106696014609076E-4</v>
      </c>
    </row>
    <row r="7" spans="1:61">
      <c r="A7" s="1">
        <v>1</v>
      </c>
      <c r="B7" s="1" t="s">
        <v>87</v>
      </c>
      <c r="C7" s="1" t="s">
        <v>88</v>
      </c>
      <c r="D7" s="1">
        <v>51</v>
      </c>
      <c r="E7" s="1" t="s">
        <v>68</v>
      </c>
      <c r="F7" s="1" t="s">
        <v>79</v>
      </c>
      <c r="G7" s="1">
        <v>0</v>
      </c>
      <c r="H7" s="1">
        <v>95</v>
      </c>
      <c r="I7" s="1">
        <v>0</v>
      </c>
      <c r="J7">
        <f t="shared" si="0"/>
        <v>-5.2000488078879412</v>
      </c>
      <c r="K7">
        <f t="shared" si="1"/>
        <v>0.53994907189146313</v>
      </c>
      <c r="L7">
        <f t="shared" si="2"/>
        <v>397.38824695066774</v>
      </c>
      <c r="M7">
        <f t="shared" si="3"/>
        <v>14.883244536006744</v>
      </c>
      <c r="N7">
        <f t="shared" si="4"/>
        <v>2.9152319181491553</v>
      </c>
      <c r="O7">
        <f t="shared" si="5"/>
        <v>36.094371795654297</v>
      </c>
      <c r="P7" s="1">
        <v>3.5</v>
      </c>
      <c r="Q7">
        <f t="shared" si="6"/>
        <v>1.9689131230115891</v>
      </c>
      <c r="R7" s="1">
        <v>1</v>
      </c>
      <c r="S7">
        <f t="shared" si="7"/>
        <v>3.9378262460231781</v>
      </c>
      <c r="T7" s="1">
        <v>38.297134399414062</v>
      </c>
      <c r="U7" s="1">
        <v>36.094371795654297</v>
      </c>
      <c r="V7" s="1">
        <v>38.304168701171875</v>
      </c>
      <c r="W7" s="1">
        <v>400.33853149414062</v>
      </c>
      <c r="X7" s="1">
        <v>399.81341552734375</v>
      </c>
      <c r="Y7" s="1">
        <v>21.53570556640625</v>
      </c>
      <c r="Z7" s="1">
        <v>31.620428085327148</v>
      </c>
      <c r="AA7" s="1">
        <v>31.053247451782227</v>
      </c>
      <c r="AB7" s="1">
        <v>45.594837188720703</v>
      </c>
      <c r="AC7" s="1">
        <v>500.20419311523438</v>
      </c>
      <c r="AD7" s="1">
        <v>4.3633184432983398</v>
      </c>
      <c r="AE7" s="1">
        <v>13.77608585357666</v>
      </c>
      <c r="AF7" s="1">
        <v>97.550689697265625</v>
      </c>
      <c r="AG7" s="1">
        <v>7.712130069732666</v>
      </c>
      <c r="AH7" s="1">
        <v>-0.27208301424980164</v>
      </c>
      <c r="AI7" s="1">
        <v>0.66666668653488159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f t="shared" si="8"/>
        <v>1.4291548374720981</v>
      </c>
      <c r="AQ7">
        <f t="shared" si="9"/>
        <v>1.4883244536006745E-2</v>
      </c>
      <c r="AR7">
        <f t="shared" si="10"/>
        <v>309.24437179565427</v>
      </c>
      <c r="AS7">
        <f t="shared" si="11"/>
        <v>311.44713439941404</v>
      </c>
      <c r="AT7">
        <f t="shared" si="12"/>
        <v>0.82903049382372274</v>
      </c>
      <c r="AU7">
        <f t="shared" si="13"/>
        <v>-5.5039122155426945</v>
      </c>
      <c r="AV7">
        <f t="shared" si="14"/>
        <v>5.999826486395607</v>
      </c>
      <c r="AW7">
        <f t="shared" si="15"/>
        <v>61.504705963793761</v>
      </c>
      <c r="AX7">
        <f t="shared" si="16"/>
        <v>29.884277878466612</v>
      </c>
      <c r="AY7">
        <f t="shared" si="17"/>
        <v>37.19575309753418</v>
      </c>
      <c r="AZ7">
        <f t="shared" si="18"/>
        <v>6.3725578898010022</v>
      </c>
      <c r="BA7">
        <f t="shared" si="19"/>
        <v>0.47483973085998227</v>
      </c>
      <c r="BB7">
        <f t="shared" si="20"/>
        <v>3.0845945682464517</v>
      </c>
      <c r="BC7">
        <f t="shared" si="21"/>
        <v>3.2879633215545505</v>
      </c>
      <c r="BD7">
        <f t="shared" si="22"/>
        <v>0.30200986551690112</v>
      </c>
      <c r="BE7">
        <f t="shared" si="23"/>
        <v>38.765497567624955</v>
      </c>
      <c r="BF7">
        <f t="shared" si="24"/>
        <v>0.99393424912098738</v>
      </c>
      <c r="BG7">
        <f t="shared" si="25"/>
        <v>55.183651175850599</v>
      </c>
      <c r="BH7">
        <f t="shared" si="26"/>
        <v>401.59614169453772</v>
      </c>
      <c r="BI7">
        <f t="shared" si="27"/>
        <v>-7.1454291941418042E-3</v>
      </c>
    </row>
    <row r="8" spans="1:61">
      <c r="A8" s="1">
        <v>2</v>
      </c>
      <c r="B8" s="1" t="s">
        <v>89</v>
      </c>
      <c r="C8" s="1" t="s">
        <v>88</v>
      </c>
      <c r="D8" s="1">
        <v>51</v>
      </c>
      <c r="E8" s="1" t="s">
        <v>65</v>
      </c>
      <c r="F8" s="1" t="s">
        <v>79</v>
      </c>
      <c r="G8" s="1">
        <v>0</v>
      </c>
      <c r="H8" s="1">
        <v>189</v>
      </c>
      <c r="I8" s="1">
        <v>0</v>
      </c>
      <c r="J8">
        <f t="shared" si="0"/>
        <v>34.344533098515903</v>
      </c>
      <c r="K8">
        <f t="shared" si="1"/>
        <v>1.0355645406605547</v>
      </c>
      <c r="L8">
        <f t="shared" si="2"/>
        <v>299.27594241633324</v>
      </c>
      <c r="M8">
        <f t="shared" si="3"/>
        <v>30.494362447161521</v>
      </c>
      <c r="N8">
        <f t="shared" si="4"/>
        <v>3.3416037672929719</v>
      </c>
      <c r="O8">
        <f t="shared" si="5"/>
        <v>37.869068145751953</v>
      </c>
      <c r="P8" s="1">
        <v>2</v>
      </c>
      <c r="Q8">
        <f t="shared" si="6"/>
        <v>2.2982609868049622</v>
      </c>
      <c r="R8" s="1">
        <v>1</v>
      </c>
      <c r="S8">
        <f t="shared" si="7"/>
        <v>4.5965219736099243</v>
      </c>
      <c r="T8" s="1">
        <v>38.471649169921875</v>
      </c>
      <c r="U8" s="1">
        <v>37.869068145751953</v>
      </c>
      <c r="V8" s="1">
        <v>38.426887512207031</v>
      </c>
      <c r="W8" s="1">
        <v>400.1014404296875</v>
      </c>
      <c r="X8" s="1">
        <v>381.71368408203125</v>
      </c>
      <c r="Y8" s="1">
        <v>21.720745086669922</v>
      </c>
      <c r="Z8" s="1">
        <v>33.505882263183594</v>
      </c>
      <c r="AA8" s="1">
        <v>31.026643753051758</v>
      </c>
      <c r="AB8" s="1">
        <v>47.860931396484375</v>
      </c>
      <c r="AC8" s="1">
        <v>500.16595458984375</v>
      </c>
      <c r="AD8" s="1">
        <v>1957.6964111328125</v>
      </c>
      <c r="AE8" s="1">
        <v>1841.993896484375</v>
      </c>
      <c r="AF8" s="1">
        <v>97.552520751953125</v>
      </c>
      <c r="AG8" s="1">
        <v>7.712130069732666</v>
      </c>
      <c r="AH8" s="1">
        <v>-0.27208301424980164</v>
      </c>
      <c r="AI8" s="1">
        <v>1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f t="shared" si="8"/>
        <v>2.5008297729492184</v>
      </c>
      <c r="AQ8">
        <f t="shared" si="9"/>
        <v>3.049436244716152E-2</v>
      </c>
      <c r="AR8">
        <f t="shared" si="10"/>
        <v>311.01906814575193</v>
      </c>
      <c r="AS8">
        <f t="shared" si="11"/>
        <v>311.62164916992185</v>
      </c>
      <c r="AT8">
        <f t="shared" si="12"/>
        <v>371.96231344772241</v>
      </c>
      <c r="AU8">
        <f t="shared" si="13"/>
        <v>-7.3610959491161747</v>
      </c>
      <c r="AV8">
        <f t="shared" si="14"/>
        <v>6.6101870420846875</v>
      </c>
      <c r="AW8">
        <f t="shared" si="15"/>
        <v>67.760289443390349</v>
      </c>
      <c r="AX8">
        <f t="shared" si="16"/>
        <v>34.254407180206755</v>
      </c>
      <c r="AY8">
        <f t="shared" si="17"/>
        <v>38.170358657836914</v>
      </c>
      <c r="AZ8">
        <f t="shared" si="18"/>
        <v>6.7189856684384699</v>
      </c>
      <c r="BA8">
        <f t="shared" si="19"/>
        <v>0.84515661365938144</v>
      </c>
      <c r="BB8">
        <f t="shared" si="20"/>
        <v>3.2685832747917156</v>
      </c>
      <c r="BC8">
        <f t="shared" si="21"/>
        <v>3.4504023936467543</v>
      </c>
      <c r="BD8">
        <f t="shared" si="22"/>
        <v>0.54256344777729393</v>
      </c>
      <c r="BE8">
        <f t="shared" si="23"/>
        <v>29.195122583129677</v>
      </c>
      <c r="BF8">
        <f t="shared" si="24"/>
        <v>0.7840325220093971</v>
      </c>
      <c r="BG8">
        <f t="shared" si="25"/>
        <v>56.54226029442745</v>
      </c>
      <c r="BH8">
        <f t="shared" si="26"/>
        <v>371.62668353048525</v>
      </c>
      <c r="BI8">
        <f t="shared" si="27"/>
        <v>5.2254523590676609E-2</v>
      </c>
    </row>
    <row r="9" spans="1:61">
      <c r="A9" s="1">
        <v>10</v>
      </c>
      <c r="B9" s="1" t="s">
        <v>97</v>
      </c>
      <c r="C9" s="1" t="s">
        <v>88</v>
      </c>
      <c r="D9" s="1">
        <v>25</v>
      </c>
      <c r="E9" s="1" t="s">
        <v>65</v>
      </c>
      <c r="F9" s="1" t="s">
        <v>79</v>
      </c>
      <c r="G9" s="1">
        <v>0</v>
      </c>
      <c r="H9" s="1">
        <v>1009</v>
      </c>
      <c r="I9" s="1">
        <v>0</v>
      </c>
      <c r="J9">
        <f t="shared" si="0"/>
        <v>23.200923696764345</v>
      </c>
      <c r="K9">
        <f t="shared" si="1"/>
        <v>0.58282561303323288</v>
      </c>
      <c r="L9">
        <f t="shared" si="2"/>
        <v>296.7288149911447</v>
      </c>
      <c r="M9">
        <f t="shared" si="3"/>
        <v>22.39022535154254</v>
      </c>
      <c r="N9">
        <f t="shared" si="4"/>
        <v>3.990693364776611</v>
      </c>
      <c r="O9">
        <f t="shared" si="5"/>
        <v>38.586318969726562</v>
      </c>
      <c r="P9" s="1">
        <v>1.5</v>
      </c>
      <c r="Q9">
        <f t="shared" si="6"/>
        <v>2.4080436080694199</v>
      </c>
      <c r="R9" s="1">
        <v>1</v>
      </c>
      <c r="S9">
        <f t="shared" si="7"/>
        <v>4.8160872161388397</v>
      </c>
      <c r="T9" s="1">
        <v>38.876567840576172</v>
      </c>
      <c r="U9" s="1">
        <v>38.586318969726562</v>
      </c>
      <c r="V9" s="1">
        <v>38.783828735351562</v>
      </c>
      <c r="W9" s="1">
        <v>399.90200805664062</v>
      </c>
      <c r="X9" s="1">
        <v>390.32431030273438</v>
      </c>
      <c r="Y9" s="1">
        <v>23.020978927612305</v>
      </c>
      <c r="Z9" s="1">
        <v>29.536643981933594</v>
      </c>
      <c r="AA9" s="1">
        <v>32.170005798339844</v>
      </c>
      <c r="AB9" s="1">
        <v>41.275135040283203</v>
      </c>
      <c r="AC9" s="1">
        <v>500.23043823242188</v>
      </c>
      <c r="AD9" s="1">
        <v>1859.9395751953125</v>
      </c>
      <c r="AE9" s="1">
        <v>1891.802734375</v>
      </c>
      <c r="AF9" s="1">
        <v>97.541572570800781</v>
      </c>
      <c r="AG9" s="1">
        <v>7.712130069732666</v>
      </c>
      <c r="AH9" s="1">
        <v>-0.27208301424980164</v>
      </c>
      <c r="AI9" s="1">
        <v>0.66666668653488159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f t="shared" si="8"/>
        <v>3.3348695882161454</v>
      </c>
      <c r="AQ9">
        <f t="shared" si="9"/>
        <v>2.2390225351542541E-2</v>
      </c>
      <c r="AR9">
        <f t="shared" si="10"/>
        <v>311.73631896972654</v>
      </c>
      <c r="AS9">
        <f t="shared" si="11"/>
        <v>312.02656784057615</v>
      </c>
      <c r="AT9">
        <f t="shared" si="12"/>
        <v>353.38851485266787</v>
      </c>
      <c r="AU9">
        <f t="shared" si="13"/>
        <v>-4.6059764619929116</v>
      </c>
      <c r="AV9">
        <f t="shared" si="14"/>
        <v>6.8717440672382928</v>
      </c>
      <c r="AW9">
        <f t="shared" si="15"/>
        <v>70.449387744394016</v>
      </c>
      <c r="AX9">
        <f t="shared" si="16"/>
        <v>40.912743762460423</v>
      </c>
      <c r="AY9">
        <f t="shared" si="17"/>
        <v>38.731443405151367</v>
      </c>
      <c r="AZ9">
        <f t="shared" si="18"/>
        <v>6.925744221503221</v>
      </c>
      <c r="BA9">
        <f t="shared" si="19"/>
        <v>0.5199081876263747</v>
      </c>
      <c r="BB9">
        <f t="shared" si="20"/>
        <v>2.8810507024616818</v>
      </c>
      <c r="BC9">
        <f t="shared" si="21"/>
        <v>4.0446935190415392</v>
      </c>
      <c r="BD9">
        <f t="shared" si="22"/>
        <v>0.33006461203955817</v>
      </c>
      <c r="BE9">
        <f t="shared" si="23"/>
        <v>28.943395241306458</v>
      </c>
      <c r="BF9">
        <f t="shared" si="24"/>
        <v>0.76021095063487776</v>
      </c>
      <c r="BG9">
        <f t="shared" si="25"/>
        <v>45.469106673390023</v>
      </c>
      <c r="BH9">
        <f t="shared" si="26"/>
        <v>383.82084689250513</v>
      </c>
      <c r="BI9">
        <f t="shared" si="27"/>
        <v>2.7484835256611485E-2</v>
      </c>
    </row>
    <row r="10" spans="1:61">
      <c r="A10" s="1">
        <v>11</v>
      </c>
      <c r="B10" s="1" t="s">
        <v>98</v>
      </c>
      <c r="C10" s="1" t="s">
        <v>88</v>
      </c>
      <c r="D10" s="1">
        <v>25</v>
      </c>
      <c r="E10" s="1" t="s">
        <v>68</v>
      </c>
      <c r="F10" s="1" t="s">
        <v>79</v>
      </c>
      <c r="G10" s="1">
        <v>0</v>
      </c>
      <c r="H10" s="1">
        <v>1066</v>
      </c>
      <c r="I10" s="1">
        <v>0</v>
      </c>
      <c r="J10">
        <f t="shared" si="0"/>
        <v>-6.1022680697570317</v>
      </c>
      <c r="K10">
        <f t="shared" si="1"/>
        <v>8.9999947080984133E-2</v>
      </c>
      <c r="L10">
        <f t="shared" si="2"/>
        <v>484.63037197927395</v>
      </c>
      <c r="M10">
        <f t="shared" si="3"/>
        <v>3.6379130423110579</v>
      </c>
      <c r="N10">
        <f t="shared" si="4"/>
        <v>3.850731954901319</v>
      </c>
      <c r="O10">
        <f t="shared" si="5"/>
        <v>37.064376831054688</v>
      </c>
      <c r="P10" s="1">
        <v>3.5</v>
      </c>
      <c r="Q10">
        <f t="shared" si="6"/>
        <v>1.9689131230115891</v>
      </c>
      <c r="R10" s="1">
        <v>1</v>
      </c>
      <c r="S10">
        <f t="shared" si="7"/>
        <v>3.9378262460231781</v>
      </c>
      <c r="T10" s="1">
        <v>38.736061096191406</v>
      </c>
      <c r="U10" s="1">
        <v>37.064376831054688</v>
      </c>
      <c r="V10" s="1">
        <v>38.745471954345703</v>
      </c>
      <c r="W10" s="1">
        <v>400.05438232421875</v>
      </c>
      <c r="X10" s="1">
        <v>403.29736328125</v>
      </c>
      <c r="Y10" s="1">
        <v>22.907741546630859</v>
      </c>
      <c r="Z10" s="1">
        <v>25.388408660888672</v>
      </c>
      <c r="AA10" s="1">
        <v>32.253856658935547</v>
      </c>
      <c r="AB10" s="1">
        <v>35.746608734130859</v>
      </c>
      <c r="AC10" s="1">
        <v>500.24578857421875</v>
      </c>
      <c r="AD10" s="1">
        <v>53.247978210449219</v>
      </c>
      <c r="AE10" s="1">
        <v>71.110733032226562</v>
      </c>
      <c r="AF10" s="1">
        <v>97.538017272949219</v>
      </c>
      <c r="AG10" s="1">
        <v>7.712130069732666</v>
      </c>
      <c r="AH10" s="1">
        <v>-0.27208301424980164</v>
      </c>
      <c r="AI10" s="1">
        <v>0.3333333432674408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 t="shared" si="8"/>
        <v>1.4292736816406248</v>
      </c>
      <c r="AQ10">
        <f t="shared" si="9"/>
        <v>3.6379130423110579E-3</v>
      </c>
      <c r="AR10">
        <f t="shared" si="10"/>
        <v>310.21437683105466</v>
      </c>
      <c r="AS10">
        <f t="shared" si="11"/>
        <v>311.88606109619138</v>
      </c>
      <c r="AT10">
        <f t="shared" si="12"/>
        <v>10.117115733032279</v>
      </c>
      <c r="AU10">
        <f t="shared" si="13"/>
        <v>-1.1277257770188092</v>
      </c>
      <c r="AV10">
        <f t="shared" si="14"/>
        <v>6.327066997399772</v>
      </c>
      <c r="AW10">
        <f t="shared" si="15"/>
        <v>64.867701582391035</v>
      </c>
      <c r="AX10">
        <f t="shared" si="16"/>
        <v>39.479292921502363</v>
      </c>
      <c r="AY10">
        <f t="shared" si="17"/>
        <v>37.900218963623047</v>
      </c>
      <c r="AZ10">
        <f t="shared" si="18"/>
        <v>6.621364551027602</v>
      </c>
      <c r="BA10">
        <f t="shared" si="19"/>
        <v>8.7988939136190603E-2</v>
      </c>
      <c r="BB10">
        <f t="shared" si="20"/>
        <v>2.4763350424984529</v>
      </c>
      <c r="BC10">
        <f t="shared" si="21"/>
        <v>4.1450295085291486</v>
      </c>
      <c r="BD10">
        <f t="shared" si="22"/>
        <v>5.5170295519868767E-2</v>
      </c>
      <c r="BE10">
        <f t="shared" si="23"/>
        <v>47.269885593110232</v>
      </c>
      <c r="BF10">
        <f t="shared" si="24"/>
        <v>1.2016700730108771</v>
      </c>
      <c r="BG10">
        <f t="shared" si="25"/>
        <v>37.686585454845712</v>
      </c>
      <c r="BH10">
        <f t="shared" si="26"/>
        <v>405.38939613884287</v>
      </c>
      <c r="BI10">
        <f t="shared" si="27"/>
        <v>-5.6729073150327417E-3</v>
      </c>
    </row>
    <row r="11" spans="1:61">
      <c r="A11" s="1">
        <v>1</v>
      </c>
      <c r="B11" s="1" t="s">
        <v>114</v>
      </c>
      <c r="C11" s="1" t="s">
        <v>115</v>
      </c>
      <c r="D11" s="1">
        <v>61</v>
      </c>
      <c r="E11" s="1" t="s">
        <v>65</v>
      </c>
      <c r="F11" s="1" t="s">
        <v>79</v>
      </c>
      <c r="G11" s="1">
        <v>0</v>
      </c>
      <c r="H11" s="1">
        <v>109</v>
      </c>
      <c r="I11" s="1">
        <v>0</v>
      </c>
      <c r="J11">
        <f t="shared" si="0"/>
        <v>43.017337101672027</v>
      </c>
      <c r="K11">
        <f t="shared" si="1"/>
        <v>1.3369464614709305</v>
      </c>
      <c r="L11">
        <f t="shared" si="2"/>
        <v>301.17649933876021</v>
      </c>
      <c r="M11">
        <f t="shared" si="3"/>
        <v>25.603253496378599</v>
      </c>
      <c r="N11">
        <f t="shared" si="4"/>
        <v>2.327330788209891</v>
      </c>
      <c r="O11">
        <f t="shared" si="5"/>
        <v>31.355968475341797</v>
      </c>
      <c r="P11" s="1">
        <v>2</v>
      </c>
      <c r="Q11">
        <f t="shared" si="6"/>
        <v>2.2982609868049622</v>
      </c>
      <c r="R11" s="1">
        <v>1</v>
      </c>
      <c r="S11">
        <f t="shared" si="7"/>
        <v>4.5965219736099243</v>
      </c>
      <c r="T11" s="1">
        <v>31.508855819702148</v>
      </c>
      <c r="U11" s="1">
        <v>31.355968475341797</v>
      </c>
      <c r="V11" s="1">
        <v>31.451723098754883</v>
      </c>
      <c r="W11" s="1">
        <v>399.5556640625</v>
      </c>
      <c r="X11" s="1">
        <v>378.48516845703125</v>
      </c>
      <c r="Y11" s="1">
        <v>13.331168174743652</v>
      </c>
      <c r="Z11" s="1">
        <v>23.327577590942383</v>
      </c>
      <c r="AA11" s="1">
        <v>28.013402938842773</v>
      </c>
      <c r="AB11" s="1">
        <v>49.019321441650391</v>
      </c>
      <c r="AC11" s="1">
        <v>500.29946899414062</v>
      </c>
      <c r="AD11" s="1">
        <v>1588.3885498046875</v>
      </c>
      <c r="AE11" s="1">
        <v>1574.9837646484375</v>
      </c>
      <c r="AF11" s="1">
        <v>97.585182189941406</v>
      </c>
      <c r="AG11" s="1">
        <v>7.0829200744628906</v>
      </c>
      <c r="AH11" s="1">
        <v>-0.20638959109783173</v>
      </c>
      <c r="AI11" s="1">
        <v>0.66666668653488159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 t="shared" si="8"/>
        <v>2.5014973449707028</v>
      </c>
      <c r="AQ11">
        <f t="shared" si="9"/>
        <v>2.5603253496378597E-2</v>
      </c>
      <c r="AR11">
        <f t="shared" si="10"/>
        <v>304.50596847534177</v>
      </c>
      <c r="AS11">
        <f t="shared" si="11"/>
        <v>304.65885581970213</v>
      </c>
      <c r="AT11">
        <f t="shared" si="12"/>
        <v>301.79382067587721</v>
      </c>
      <c r="AU11">
        <f t="shared" si="13"/>
        <v>-6.3350965761430427</v>
      </c>
      <c r="AV11">
        <f t="shared" si="14"/>
        <v>4.6037566974719981</v>
      </c>
      <c r="AW11">
        <f t="shared" si="15"/>
        <v>47.1768007617301</v>
      </c>
      <c r="AX11">
        <f t="shared" si="16"/>
        <v>23.849223170787717</v>
      </c>
      <c r="AY11">
        <f t="shared" si="17"/>
        <v>31.432412147521973</v>
      </c>
      <c r="AZ11">
        <f t="shared" si="18"/>
        <v>4.6238082786826027</v>
      </c>
      <c r="BA11">
        <f t="shared" si="19"/>
        <v>1.0357017745907036</v>
      </c>
      <c r="BB11">
        <f t="shared" si="20"/>
        <v>2.2764259092621071</v>
      </c>
      <c r="BC11">
        <f t="shared" si="21"/>
        <v>2.3473823694204956</v>
      </c>
      <c r="BD11">
        <f t="shared" si="22"/>
        <v>0.66898205178935854</v>
      </c>
      <c r="BE11">
        <f t="shared" si="23"/>
        <v>29.390363559301683</v>
      </c>
      <c r="BF11">
        <f t="shared" si="24"/>
        <v>0.79574187957368336</v>
      </c>
      <c r="BG11">
        <f t="shared" si="25"/>
        <v>59.406859339587847</v>
      </c>
      <c r="BH11">
        <f t="shared" si="26"/>
        <v>365.85096254641559</v>
      </c>
      <c r="BI11">
        <f t="shared" si="27"/>
        <v>6.9851528517939687E-2</v>
      </c>
    </row>
    <row r="12" spans="1:61">
      <c r="A12" s="1">
        <v>2</v>
      </c>
      <c r="B12" s="1" t="s">
        <v>116</v>
      </c>
      <c r="C12" s="1" t="s">
        <v>115</v>
      </c>
      <c r="D12" s="1">
        <v>61</v>
      </c>
      <c r="E12" s="1" t="s">
        <v>68</v>
      </c>
      <c r="F12" s="1" t="s">
        <v>79</v>
      </c>
      <c r="G12" s="1">
        <v>0</v>
      </c>
      <c r="H12" s="1">
        <v>248</v>
      </c>
      <c r="I12" s="1">
        <v>0</v>
      </c>
      <c r="J12">
        <f t="shared" si="0"/>
        <v>-1.1159249072166095</v>
      </c>
      <c r="K12">
        <f t="shared" si="1"/>
        <v>0.1657868085842617</v>
      </c>
      <c r="L12">
        <f t="shared" si="2"/>
        <v>391.19338640708025</v>
      </c>
      <c r="M12">
        <f t="shared" si="3"/>
        <v>4.8678069726675668</v>
      </c>
      <c r="N12">
        <f t="shared" si="4"/>
        <v>2.8867118180718583</v>
      </c>
      <c r="O12">
        <f t="shared" si="5"/>
        <v>30.889598846435547</v>
      </c>
      <c r="P12" s="1">
        <v>3</v>
      </c>
      <c r="Q12">
        <f t="shared" si="6"/>
        <v>2.0786957442760468</v>
      </c>
      <c r="R12" s="1">
        <v>1</v>
      </c>
      <c r="S12">
        <f t="shared" si="7"/>
        <v>4.1573914885520935</v>
      </c>
      <c r="T12" s="1">
        <v>31.537452697753906</v>
      </c>
      <c r="U12" s="1">
        <v>30.889598846435547</v>
      </c>
      <c r="V12" s="1">
        <v>31.543037414550781</v>
      </c>
      <c r="W12" s="1">
        <v>399.75341796875</v>
      </c>
      <c r="X12" s="1">
        <v>399.25717163085938</v>
      </c>
      <c r="Y12" s="1">
        <v>13.487441062927246</v>
      </c>
      <c r="Z12" s="1">
        <v>16.35859489440918</v>
      </c>
      <c r="AA12" s="1">
        <v>28.295602798461914</v>
      </c>
      <c r="AB12" s="1">
        <v>34.319061279296875</v>
      </c>
      <c r="AC12" s="1">
        <v>500.30511474609375</v>
      </c>
      <c r="AD12" s="1">
        <v>28.857204437255859</v>
      </c>
      <c r="AE12" s="1">
        <v>52.393547058105469</v>
      </c>
      <c r="AF12" s="1">
        <v>97.584541320800781</v>
      </c>
      <c r="AG12" s="1">
        <v>7.0829200744628906</v>
      </c>
      <c r="AH12" s="1">
        <v>-0.20638959109783173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 t="shared" si="8"/>
        <v>1.6676837158203124</v>
      </c>
      <c r="AQ12">
        <f t="shared" si="9"/>
        <v>4.8678069726675668E-3</v>
      </c>
      <c r="AR12">
        <f t="shared" si="10"/>
        <v>304.03959884643552</v>
      </c>
      <c r="AS12">
        <f t="shared" si="11"/>
        <v>304.68745269775388</v>
      </c>
      <c r="AT12">
        <f t="shared" si="12"/>
        <v>5.4828687742776765</v>
      </c>
      <c r="AU12">
        <f t="shared" si="13"/>
        <v>-1.6923547259709741</v>
      </c>
      <c r="AV12">
        <f t="shared" si="14"/>
        <v>4.4830577974955714</v>
      </c>
      <c r="AW12">
        <f t="shared" si="15"/>
        <v>45.940245625153935</v>
      </c>
      <c r="AX12">
        <f t="shared" si="16"/>
        <v>29.581650730744755</v>
      </c>
      <c r="AY12">
        <f t="shared" si="17"/>
        <v>31.213525772094727</v>
      </c>
      <c r="AZ12">
        <f t="shared" si="18"/>
        <v>4.5665951664087787</v>
      </c>
      <c r="BA12">
        <f t="shared" si="19"/>
        <v>0.15942915594736706</v>
      </c>
      <c r="BB12">
        <f t="shared" si="20"/>
        <v>1.5963459794237134</v>
      </c>
      <c r="BC12">
        <f t="shared" si="21"/>
        <v>2.9702491869850656</v>
      </c>
      <c r="BD12">
        <f t="shared" si="22"/>
        <v>0.10019555820805483</v>
      </c>
      <c r="BE12">
        <f t="shared" si="23"/>
        <v>38.17442718026571</v>
      </c>
      <c r="BF12">
        <f t="shared" si="24"/>
        <v>0.97980302973434219</v>
      </c>
      <c r="BG12">
        <f t="shared" si="25"/>
        <v>36.086873309264391</v>
      </c>
      <c r="BH12">
        <f t="shared" si="26"/>
        <v>399.61953794370021</v>
      </c>
      <c r="BI12">
        <f t="shared" si="27"/>
        <v>-1.0077145115725504E-3</v>
      </c>
    </row>
    <row r="13" spans="1:61">
      <c r="A13" s="1">
        <v>5</v>
      </c>
      <c r="B13" s="1" t="s">
        <v>119</v>
      </c>
      <c r="C13" s="1" t="s">
        <v>115</v>
      </c>
      <c r="D13" s="1">
        <v>59</v>
      </c>
      <c r="E13" s="1" t="s">
        <v>68</v>
      </c>
      <c r="F13" s="1" t="s">
        <v>79</v>
      </c>
      <c r="G13" s="1">
        <v>0</v>
      </c>
      <c r="H13" s="1">
        <v>566</v>
      </c>
      <c r="I13" s="1">
        <v>0</v>
      </c>
      <c r="J13">
        <f t="shared" si="0"/>
        <v>-3.3202530722480899</v>
      </c>
      <c r="K13">
        <f t="shared" si="1"/>
        <v>0.21376375435257697</v>
      </c>
      <c r="L13">
        <f t="shared" si="2"/>
        <v>405.4507766842911</v>
      </c>
      <c r="M13">
        <f t="shared" si="3"/>
        <v>6.429561425700391</v>
      </c>
      <c r="N13">
        <f t="shared" si="4"/>
        <v>2.9739070504402436</v>
      </c>
      <c r="O13">
        <f t="shared" si="5"/>
        <v>31.308036804199219</v>
      </c>
      <c r="P13" s="1">
        <v>2</v>
      </c>
      <c r="Q13">
        <f t="shared" si="6"/>
        <v>2.2982609868049622</v>
      </c>
      <c r="R13" s="1">
        <v>1</v>
      </c>
      <c r="S13">
        <f t="shared" si="7"/>
        <v>4.5965219736099243</v>
      </c>
      <c r="T13" s="1">
        <v>31.834444046020508</v>
      </c>
      <c r="U13" s="1">
        <v>31.308036804199219</v>
      </c>
      <c r="V13" s="1">
        <v>31.861249923706055</v>
      </c>
      <c r="W13" s="1">
        <v>399.45623779296875</v>
      </c>
      <c r="X13" s="1">
        <v>399.75607299804688</v>
      </c>
      <c r="Y13" s="1">
        <v>14.045754432678223</v>
      </c>
      <c r="Z13" s="1">
        <v>16.573575973510742</v>
      </c>
      <c r="AA13" s="1">
        <v>28.974418640136719</v>
      </c>
      <c r="AB13" s="1">
        <v>34.188961029052734</v>
      </c>
      <c r="AC13" s="1">
        <v>500.272705078125</v>
      </c>
      <c r="AD13" s="1">
        <v>15.228756904602051</v>
      </c>
      <c r="AE13" s="1">
        <v>25.346620559692383</v>
      </c>
      <c r="AF13" s="1">
        <v>97.583984375</v>
      </c>
      <c r="AG13" s="1">
        <v>7.0829200744628906</v>
      </c>
      <c r="AH13" s="1">
        <v>-0.20638959109783173</v>
      </c>
      <c r="AI13" s="1">
        <v>0.66666668653488159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 t="shared" si="8"/>
        <v>2.5013635253906248</v>
      </c>
      <c r="AQ13">
        <f t="shared" si="9"/>
        <v>6.429561425700391E-3</v>
      </c>
      <c r="AR13">
        <f t="shared" si="10"/>
        <v>304.4580368041992</v>
      </c>
      <c r="AS13">
        <f t="shared" si="11"/>
        <v>304.98444404602049</v>
      </c>
      <c r="AT13">
        <f t="shared" si="12"/>
        <v>2.8934637755662038</v>
      </c>
      <c r="AU13">
        <f t="shared" si="13"/>
        <v>-2.1047495733827875</v>
      </c>
      <c r="AV13">
        <f t="shared" si="14"/>
        <v>4.5912226292771914</v>
      </c>
      <c r="AW13">
        <f t="shared" si="15"/>
        <v>47.048935936391366</v>
      </c>
      <c r="AX13">
        <f t="shared" si="16"/>
        <v>30.475359962880624</v>
      </c>
      <c r="AY13">
        <f t="shared" si="17"/>
        <v>31.571240425109863</v>
      </c>
      <c r="AZ13">
        <f t="shared" si="18"/>
        <v>4.6604182084122652</v>
      </c>
      <c r="BA13">
        <f t="shared" si="19"/>
        <v>0.20426433056382337</v>
      </c>
      <c r="BB13">
        <f t="shared" si="20"/>
        <v>1.6173155788369478</v>
      </c>
      <c r="BC13">
        <f t="shared" si="21"/>
        <v>3.0431026295753174</v>
      </c>
      <c r="BD13">
        <f t="shared" si="22"/>
        <v>0.12848598669003156</v>
      </c>
      <c r="BE13">
        <f t="shared" si="23"/>
        <v>39.565502256791483</v>
      </c>
      <c r="BF13">
        <f t="shared" si="24"/>
        <v>1.0142454463381525</v>
      </c>
      <c r="BG13">
        <f t="shared" si="25"/>
        <v>36.071064117195242</v>
      </c>
      <c r="BH13">
        <f t="shared" si="26"/>
        <v>400.73123240624062</v>
      </c>
      <c r="BI13">
        <f t="shared" si="27"/>
        <v>-2.98866301823372E-3</v>
      </c>
    </row>
    <row r="14" spans="1:61">
      <c r="A14" s="1">
        <v>6</v>
      </c>
      <c r="B14" s="1" t="s">
        <v>120</v>
      </c>
      <c r="C14" s="1" t="s">
        <v>115</v>
      </c>
      <c r="D14" s="1">
        <v>59</v>
      </c>
      <c r="E14" s="1" t="s">
        <v>65</v>
      </c>
      <c r="F14" s="1" t="s">
        <v>79</v>
      </c>
      <c r="G14" s="1">
        <v>0</v>
      </c>
      <c r="H14" s="1">
        <v>645</v>
      </c>
      <c r="I14" s="1">
        <v>0</v>
      </c>
      <c r="J14">
        <f t="shared" si="0"/>
        <v>49.311597137096143</v>
      </c>
      <c r="K14">
        <f t="shared" si="1"/>
        <v>1.069402712043092</v>
      </c>
      <c r="L14">
        <f t="shared" si="2"/>
        <v>284.56296222080891</v>
      </c>
      <c r="M14">
        <f t="shared" si="3"/>
        <v>26.830397315553533</v>
      </c>
      <c r="N14">
        <f t="shared" si="4"/>
        <v>2.8667829068799824</v>
      </c>
      <c r="O14">
        <f t="shared" si="5"/>
        <v>31.980871200561523</v>
      </c>
      <c r="P14" s="1">
        <v>1</v>
      </c>
      <c r="Q14">
        <f t="shared" si="6"/>
        <v>2.5178262293338776</v>
      </c>
      <c r="R14" s="1">
        <v>1</v>
      </c>
      <c r="S14">
        <f t="shared" si="7"/>
        <v>5.0356524586677551</v>
      </c>
      <c r="T14" s="1">
        <v>32.067169189453125</v>
      </c>
      <c r="U14" s="1">
        <v>31.980871200561523</v>
      </c>
      <c r="V14" s="1">
        <v>32.034008026123047</v>
      </c>
      <c r="W14" s="1">
        <v>399.6392822265625</v>
      </c>
      <c r="X14" s="1">
        <v>387.70370483398438</v>
      </c>
      <c r="Y14" s="1">
        <v>14.244012832641602</v>
      </c>
      <c r="Z14" s="1">
        <v>19.502273559570312</v>
      </c>
      <c r="AA14" s="1">
        <v>28.999101638793945</v>
      </c>
      <c r="AB14" s="1">
        <v>39.704288482666016</v>
      </c>
      <c r="AC14" s="1">
        <v>500.30123901367188</v>
      </c>
      <c r="AD14" s="1">
        <v>1618.2247314453125</v>
      </c>
      <c r="AE14" s="1">
        <v>1680.162353515625</v>
      </c>
      <c r="AF14" s="1">
        <v>97.585174560546875</v>
      </c>
      <c r="AG14" s="1">
        <v>7.0829200744628906</v>
      </c>
      <c r="AH14" s="1">
        <v>-0.20638959109783173</v>
      </c>
      <c r="AI14" s="1">
        <v>0.66666668653488159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 t="shared" si="8"/>
        <v>5.0030123901367185</v>
      </c>
      <c r="AQ14">
        <f t="shared" si="9"/>
        <v>2.6830397315553534E-2</v>
      </c>
      <c r="AR14">
        <f t="shared" si="10"/>
        <v>305.1308712005615</v>
      </c>
      <c r="AS14">
        <f t="shared" si="11"/>
        <v>305.2171691894531</v>
      </c>
      <c r="AT14">
        <f t="shared" si="12"/>
        <v>307.46269511646096</v>
      </c>
      <c r="AU14">
        <f t="shared" si="13"/>
        <v>-6.1747220889253267</v>
      </c>
      <c r="AV14">
        <f t="shared" si="14"/>
        <v>4.7699156765181892</v>
      </c>
      <c r="AW14">
        <f t="shared" si="15"/>
        <v>48.879511647116921</v>
      </c>
      <c r="AX14">
        <f t="shared" si="16"/>
        <v>29.377238087546608</v>
      </c>
      <c r="AY14">
        <f t="shared" si="17"/>
        <v>32.024020195007324</v>
      </c>
      <c r="AZ14">
        <f t="shared" si="18"/>
        <v>4.7815790678400623</v>
      </c>
      <c r="BA14">
        <f t="shared" si="19"/>
        <v>0.88207890766345665</v>
      </c>
      <c r="BB14">
        <f t="shared" si="20"/>
        <v>1.9031327696382068</v>
      </c>
      <c r="BC14">
        <f t="shared" si="21"/>
        <v>2.8784462982018555</v>
      </c>
      <c r="BD14">
        <f t="shared" si="22"/>
        <v>0.56553973288133386</v>
      </c>
      <c r="BE14">
        <f t="shared" si="23"/>
        <v>27.769126341783945</v>
      </c>
      <c r="BF14">
        <f t="shared" si="24"/>
        <v>0.73397019082564463</v>
      </c>
      <c r="BG14">
        <f t="shared" si="25"/>
        <v>48.671453704432963</v>
      </c>
      <c r="BH14">
        <f t="shared" si="26"/>
        <v>374.48383775985911</v>
      </c>
      <c r="BI14">
        <f t="shared" si="27"/>
        <v>6.4090005365969552E-2</v>
      </c>
    </row>
    <row r="15" spans="1:61">
      <c r="A15" s="1">
        <v>19</v>
      </c>
      <c r="B15" s="1" t="s">
        <v>133</v>
      </c>
      <c r="C15" s="1" t="s">
        <v>115</v>
      </c>
      <c r="D15" s="1">
        <v>1</v>
      </c>
      <c r="E15" s="1" t="s">
        <v>68</v>
      </c>
      <c r="F15" s="1" t="s">
        <v>79</v>
      </c>
      <c r="G15" s="1">
        <v>0</v>
      </c>
      <c r="H15" s="1">
        <v>2111.5</v>
      </c>
      <c r="I15" s="1">
        <v>0</v>
      </c>
      <c r="J15">
        <f t="shared" si="0"/>
        <v>-2.7974971273653382</v>
      </c>
      <c r="K15">
        <f t="shared" si="1"/>
        <v>0.35691488092911122</v>
      </c>
      <c r="L15">
        <f t="shared" si="2"/>
        <v>392.74722089428656</v>
      </c>
      <c r="M15">
        <f t="shared" si="3"/>
        <v>10.018886740473066</v>
      </c>
      <c r="N15">
        <f t="shared" si="4"/>
        <v>2.868703892979811</v>
      </c>
      <c r="O15">
        <f t="shared" si="5"/>
        <v>32.474300384521484</v>
      </c>
      <c r="P15" s="1">
        <v>3</v>
      </c>
      <c r="Q15">
        <f t="shared" si="6"/>
        <v>2.0786957442760468</v>
      </c>
      <c r="R15" s="1">
        <v>1</v>
      </c>
      <c r="S15">
        <f t="shared" si="7"/>
        <v>4.1573914885520935</v>
      </c>
      <c r="T15" s="1">
        <v>33.100288391113281</v>
      </c>
      <c r="U15" s="1">
        <v>32.474300384521484</v>
      </c>
      <c r="V15" s="1">
        <v>33.137058258056641</v>
      </c>
      <c r="W15" s="1">
        <v>399.07174682617188</v>
      </c>
      <c r="X15" s="1">
        <v>398.35601806640625</v>
      </c>
      <c r="Y15" s="1">
        <v>14.982043266296387</v>
      </c>
      <c r="Z15" s="1">
        <v>20.864473342895508</v>
      </c>
      <c r="AA15" s="1">
        <v>28.776569366455078</v>
      </c>
      <c r="AB15" s="1">
        <v>40.075172424316406</v>
      </c>
      <c r="AC15" s="1">
        <v>500.29568481445312</v>
      </c>
      <c r="AD15" s="1">
        <v>10.789794921875</v>
      </c>
      <c r="AE15" s="1">
        <v>16.558088302612305</v>
      </c>
      <c r="AF15" s="1">
        <v>97.585853576660156</v>
      </c>
      <c r="AG15" s="1">
        <v>7.0829200744628906</v>
      </c>
      <c r="AH15" s="1">
        <v>-0.20638959109783173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 t="shared" si="8"/>
        <v>1.6676522827148434</v>
      </c>
      <c r="AQ15">
        <f t="shared" si="9"/>
        <v>1.0018886740473066E-2</v>
      </c>
      <c r="AR15">
        <f t="shared" si="10"/>
        <v>305.62430038452146</v>
      </c>
      <c r="AS15">
        <f t="shared" si="11"/>
        <v>306.25028839111326</v>
      </c>
      <c r="AT15">
        <f t="shared" si="12"/>
        <v>2.0500610094313743</v>
      </c>
      <c r="AU15">
        <f t="shared" si="13"/>
        <v>-3.6262788562073593</v>
      </c>
      <c r="AV15">
        <f t="shared" si="14"/>
        <v>4.9047813335737409</v>
      </c>
      <c r="AW15">
        <f t="shared" si="15"/>
        <v>50.261192107324348</v>
      </c>
      <c r="AX15">
        <f t="shared" si="16"/>
        <v>29.39671876442884</v>
      </c>
      <c r="AY15">
        <f t="shared" si="17"/>
        <v>32.787294387817383</v>
      </c>
      <c r="AZ15">
        <f t="shared" si="18"/>
        <v>4.9920395961736483</v>
      </c>
      <c r="BA15">
        <f t="shared" si="19"/>
        <v>0.32869609784211368</v>
      </c>
      <c r="BB15">
        <f t="shared" si="20"/>
        <v>2.0360774405939299</v>
      </c>
      <c r="BC15">
        <f t="shared" si="21"/>
        <v>2.9559621555797184</v>
      </c>
      <c r="BD15">
        <f t="shared" si="22"/>
        <v>0.20779673652889458</v>
      </c>
      <c r="BE15">
        <f t="shared" si="23"/>
        <v>38.326572790830049</v>
      </c>
      <c r="BF15">
        <f t="shared" si="24"/>
        <v>0.98592013947889023</v>
      </c>
      <c r="BG15">
        <f t="shared" si="25"/>
        <v>44.150148003966528</v>
      </c>
      <c r="BH15">
        <f t="shared" si="26"/>
        <v>399.26442929790625</v>
      </c>
      <c r="BI15">
        <f t="shared" si="27"/>
        <v>-3.0934364083231537E-3</v>
      </c>
    </row>
    <row r="16" spans="1:61">
      <c r="A16" s="1">
        <v>20</v>
      </c>
      <c r="B16" s="1" t="s">
        <v>134</v>
      </c>
      <c r="C16" s="1" t="s">
        <v>115</v>
      </c>
      <c r="D16" s="1">
        <v>1</v>
      </c>
      <c r="E16" s="1" t="s">
        <v>65</v>
      </c>
      <c r="F16" s="1" t="s">
        <v>79</v>
      </c>
      <c r="G16" s="1">
        <v>0</v>
      </c>
      <c r="H16" s="1">
        <v>2256.5</v>
      </c>
      <c r="I16" s="1">
        <v>0</v>
      </c>
      <c r="J16">
        <f t="shared" si="0"/>
        <v>31.884116392578377</v>
      </c>
      <c r="K16">
        <f t="shared" si="1"/>
        <v>0.95288894629876941</v>
      </c>
      <c r="L16">
        <f t="shared" si="2"/>
        <v>304.60034799830134</v>
      </c>
      <c r="M16">
        <f t="shared" si="3"/>
        <v>22.473648422500439</v>
      </c>
      <c r="N16">
        <f t="shared" si="4"/>
        <v>2.6747482338955142</v>
      </c>
      <c r="O16">
        <f t="shared" si="5"/>
        <v>32.766109466552734</v>
      </c>
      <c r="P16" s="1">
        <v>2</v>
      </c>
      <c r="Q16">
        <f t="shared" si="6"/>
        <v>2.2982609868049622</v>
      </c>
      <c r="R16" s="1">
        <v>1</v>
      </c>
      <c r="S16">
        <f t="shared" si="7"/>
        <v>4.5965219736099243</v>
      </c>
      <c r="T16" s="1">
        <v>33.298995971679688</v>
      </c>
      <c r="U16" s="1">
        <v>32.766109466552734</v>
      </c>
      <c r="V16" s="1">
        <v>33.284248352050781</v>
      </c>
      <c r="W16" s="1">
        <v>399.1002197265625</v>
      </c>
      <c r="X16" s="1">
        <v>382.91470336914062</v>
      </c>
      <c r="Y16" s="1">
        <v>14.914451599121094</v>
      </c>
      <c r="Z16" s="1">
        <v>23.685396194458008</v>
      </c>
      <c r="AA16" s="1">
        <v>28.328937530517578</v>
      </c>
      <c r="AB16" s="1">
        <v>44.988723754882812</v>
      </c>
      <c r="AC16" s="1">
        <v>500.31900024414062</v>
      </c>
      <c r="AD16" s="1">
        <v>1673.4385986328125</v>
      </c>
      <c r="AE16" s="1">
        <v>1833.2100830078125</v>
      </c>
      <c r="AF16" s="1">
        <v>97.585151672363281</v>
      </c>
      <c r="AG16" s="1">
        <v>7.0829200744628906</v>
      </c>
      <c r="AH16" s="1">
        <v>-0.20638959109783173</v>
      </c>
      <c r="AI16" s="1">
        <v>0.66666668653488159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 t="shared" si="8"/>
        <v>2.5015950012207027</v>
      </c>
      <c r="AQ16">
        <f t="shared" si="9"/>
        <v>2.247364842250044E-2</v>
      </c>
      <c r="AR16">
        <f t="shared" si="10"/>
        <v>305.91610946655271</v>
      </c>
      <c r="AS16">
        <f t="shared" si="11"/>
        <v>306.44899597167966</v>
      </c>
      <c r="AT16">
        <f t="shared" si="12"/>
        <v>317.95332975044585</v>
      </c>
      <c r="AU16">
        <f t="shared" si="13"/>
        <v>-5.1088853713526561</v>
      </c>
      <c r="AV16">
        <f t="shared" si="14"/>
        <v>4.9860912139517151</v>
      </c>
      <c r="AW16">
        <f t="shared" si="15"/>
        <v>51.094773420983543</v>
      </c>
      <c r="AX16">
        <f t="shared" si="16"/>
        <v>27.409377226525535</v>
      </c>
      <c r="AY16">
        <f t="shared" si="17"/>
        <v>33.032552719116211</v>
      </c>
      <c r="AZ16">
        <f t="shared" si="18"/>
        <v>5.0613550339147171</v>
      </c>
      <c r="BA16">
        <f t="shared" si="19"/>
        <v>0.78926845448748395</v>
      </c>
      <c r="BB16">
        <f t="shared" si="20"/>
        <v>2.3113429800562009</v>
      </c>
      <c r="BC16">
        <f t="shared" si="21"/>
        <v>2.7500120538585162</v>
      </c>
      <c r="BD16">
        <f t="shared" si="22"/>
        <v>0.50577703129676543</v>
      </c>
      <c r="BE16">
        <f t="shared" si="23"/>
        <v>29.724471158868873</v>
      </c>
      <c r="BF16">
        <f t="shared" si="24"/>
        <v>0.79547832798851281</v>
      </c>
      <c r="BG16">
        <f t="shared" si="25"/>
        <v>53.841167483414097</v>
      </c>
      <c r="BH16">
        <f t="shared" si="26"/>
        <v>373.55032800509201</v>
      </c>
      <c r="BI16">
        <f t="shared" si="27"/>
        <v>4.5955736671982807E-2</v>
      </c>
    </row>
    <row r="17" spans="1:61">
      <c r="A17" s="1">
        <v>7</v>
      </c>
      <c r="B17" s="1" t="s">
        <v>142</v>
      </c>
      <c r="C17" s="1" t="s">
        <v>137</v>
      </c>
      <c r="D17" s="1">
        <v>9</v>
      </c>
      <c r="E17" s="1" t="s">
        <v>68</v>
      </c>
      <c r="F17" s="1" t="s">
        <v>79</v>
      </c>
      <c r="G17" s="1">
        <v>0</v>
      </c>
      <c r="H17" s="1">
        <v>1344</v>
      </c>
      <c r="I17" s="1">
        <v>0</v>
      </c>
      <c r="J17">
        <f t="shared" si="0"/>
        <v>-0.80723142721651753</v>
      </c>
      <c r="K17">
        <f t="shared" si="1"/>
        <v>3.5145102221144496E-2</v>
      </c>
      <c r="L17">
        <f t="shared" si="2"/>
        <v>420.7845756473294</v>
      </c>
      <c r="M17">
        <f t="shared" si="3"/>
        <v>0.94591205667643297</v>
      </c>
      <c r="N17">
        <f t="shared" si="4"/>
        <v>2.5877952446949841</v>
      </c>
      <c r="O17">
        <f t="shared" si="5"/>
        <v>28.315778732299805</v>
      </c>
      <c r="P17" s="1">
        <v>6</v>
      </c>
      <c r="Q17">
        <f t="shared" si="6"/>
        <v>1.4200000166893005</v>
      </c>
      <c r="R17" s="1">
        <v>1</v>
      </c>
      <c r="S17">
        <f t="shared" si="7"/>
        <v>2.8400000333786011</v>
      </c>
      <c r="T17" s="1">
        <v>29.301193237304688</v>
      </c>
      <c r="U17" s="1">
        <v>28.315778732299805</v>
      </c>
      <c r="V17" s="1">
        <v>29.338951110839844</v>
      </c>
      <c r="W17" s="1">
        <v>401.02645874023438</v>
      </c>
      <c r="X17" s="1">
        <v>401.5390625</v>
      </c>
      <c r="Y17" s="1">
        <v>11.976593971252441</v>
      </c>
      <c r="Z17" s="1">
        <v>13.09619140625</v>
      </c>
      <c r="AA17" s="1">
        <v>28.546937942504883</v>
      </c>
      <c r="AB17" s="1">
        <v>31.215568542480469</v>
      </c>
      <c r="AC17" s="1">
        <v>500.28207397460938</v>
      </c>
      <c r="AD17" s="1">
        <v>26.982303619384766</v>
      </c>
      <c r="AE17" s="1">
        <v>46.919513702392578</v>
      </c>
      <c r="AF17" s="1">
        <v>97.544883728027344</v>
      </c>
      <c r="AG17" s="1">
        <v>7.4879770278930664</v>
      </c>
      <c r="AH17" s="1">
        <v>-0.23425489664077759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 t="shared" si="8"/>
        <v>0.83380345662434874</v>
      </c>
      <c r="AQ17">
        <f t="shared" si="9"/>
        <v>9.45912056676433E-4</v>
      </c>
      <c r="AR17">
        <f t="shared" si="10"/>
        <v>301.46577873229978</v>
      </c>
      <c r="AS17">
        <f t="shared" si="11"/>
        <v>302.45119323730466</v>
      </c>
      <c r="AT17">
        <f t="shared" si="12"/>
        <v>5.1266376233522806</v>
      </c>
      <c r="AU17">
        <f t="shared" si="13"/>
        <v>-0.29361555127207389</v>
      </c>
      <c r="AV17">
        <f t="shared" si="14"/>
        <v>3.865261712697631</v>
      </c>
      <c r="AW17">
        <f t="shared" si="15"/>
        <v>39.625468450756216</v>
      </c>
      <c r="AX17">
        <f t="shared" si="16"/>
        <v>26.529277044506216</v>
      </c>
      <c r="AY17">
        <f t="shared" si="17"/>
        <v>28.808485984802246</v>
      </c>
      <c r="AZ17">
        <f t="shared" si="18"/>
        <v>3.9774180343199128</v>
      </c>
      <c r="BA17">
        <f t="shared" si="19"/>
        <v>3.4715496704942603E-2</v>
      </c>
      <c r="BB17">
        <f t="shared" si="20"/>
        <v>1.2774664680026471</v>
      </c>
      <c r="BC17">
        <f t="shared" si="21"/>
        <v>2.6999515663172655</v>
      </c>
      <c r="BD17">
        <f t="shared" si="22"/>
        <v>2.173537811683501E-2</v>
      </c>
      <c r="BE17">
        <f t="shared" si="23"/>
        <v>41.045382506066076</v>
      </c>
      <c r="BF17">
        <f t="shared" si="24"/>
        <v>1.0479293671392915</v>
      </c>
      <c r="BG17">
        <f t="shared" si="25"/>
        <v>32.077831825554426</v>
      </c>
      <c r="BH17">
        <f t="shared" si="26"/>
        <v>401.92278165983601</v>
      </c>
      <c r="BI17">
        <f t="shared" si="27"/>
        <v>-6.4425892604587647E-4</v>
      </c>
    </row>
    <row r="18" spans="1:61">
      <c r="A18" s="1">
        <v>8</v>
      </c>
      <c r="B18" s="1" t="s">
        <v>143</v>
      </c>
      <c r="C18" s="1" t="s">
        <v>137</v>
      </c>
      <c r="D18" s="1">
        <v>9</v>
      </c>
      <c r="E18" s="1" t="s">
        <v>65</v>
      </c>
      <c r="F18" s="1" t="s">
        <v>79</v>
      </c>
      <c r="G18" s="1">
        <v>0</v>
      </c>
      <c r="H18" s="1">
        <v>1420</v>
      </c>
      <c r="I18" s="1">
        <v>0</v>
      </c>
      <c r="J18">
        <f t="shared" si="0"/>
        <v>7.7713239042253726</v>
      </c>
      <c r="K18">
        <f t="shared" si="1"/>
        <v>0.39631747850519039</v>
      </c>
      <c r="L18">
        <f t="shared" si="2"/>
        <v>345.44103353956052</v>
      </c>
      <c r="M18">
        <f t="shared" si="3"/>
        <v>8.5099172069656053</v>
      </c>
      <c r="N18">
        <f t="shared" si="4"/>
        <v>2.2378317856969785</v>
      </c>
      <c r="O18">
        <f t="shared" si="5"/>
        <v>28.810678482055664</v>
      </c>
      <c r="P18" s="1">
        <v>3.5</v>
      </c>
      <c r="Q18">
        <f t="shared" si="6"/>
        <v>1.9689131230115891</v>
      </c>
      <c r="R18" s="1">
        <v>1</v>
      </c>
      <c r="S18">
        <f t="shared" si="7"/>
        <v>3.9378262460231781</v>
      </c>
      <c r="T18" s="1">
        <v>29.509838104248047</v>
      </c>
      <c r="U18" s="1">
        <v>28.810678482055664</v>
      </c>
      <c r="V18" s="1">
        <v>29.494541168212891</v>
      </c>
      <c r="W18" s="1">
        <v>401.08163452148438</v>
      </c>
      <c r="X18" s="1">
        <v>393.30258178710938</v>
      </c>
      <c r="Y18" s="1">
        <v>11.990490913391113</v>
      </c>
      <c r="Z18" s="1">
        <v>17.838348388671875</v>
      </c>
      <c r="AA18" s="1">
        <v>28.238946914672852</v>
      </c>
      <c r="AB18" s="1">
        <v>42.011302947998047</v>
      </c>
      <c r="AC18" s="1">
        <v>500.2413330078125</v>
      </c>
      <c r="AD18" s="1">
        <v>1379.2322998046875</v>
      </c>
      <c r="AE18" s="1">
        <v>1290.1820068359375</v>
      </c>
      <c r="AF18" s="1">
        <v>97.547798156738281</v>
      </c>
      <c r="AG18" s="1">
        <v>7.4879770278930664</v>
      </c>
      <c r="AH18" s="1">
        <v>-0.23425489664077759</v>
      </c>
      <c r="AI18" s="1">
        <v>0.66666668653488159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 t="shared" si="8"/>
        <v>1.4292609514508929</v>
      </c>
      <c r="AQ18">
        <f t="shared" si="9"/>
        <v>8.5099172069656049E-3</v>
      </c>
      <c r="AR18">
        <f t="shared" si="10"/>
        <v>301.96067848205564</v>
      </c>
      <c r="AS18">
        <f t="shared" si="11"/>
        <v>302.65983810424802</v>
      </c>
      <c r="AT18">
        <f t="shared" si="12"/>
        <v>262.05413367454457</v>
      </c>
      <c r="AU18">
        <f t="shared" si="13"/>
        <v>-0.92785332767201101</v>
      </c>
      <c r="AV18">
        <f t="shared" si="14"/>
        <v>3.97792339376472</v>
      </c>
      <c r="AW18">
        <f t="shared" si="15"/>
        <v>40.779222790585749</v>
      </c>
      <c r="AX18">
        <f t="shared" si="16"/>
        <v>22.940874401913874</v>
      </c>
      <c r="AY18">
        <f t="shared" si="17"/>
        <v>29.160258293151855</v>
      </c>
      <c r="AZ18">
        <f t="shared" si="18"/>
        <v>4.059219511530805</v>
      </c>
      <c r="BA18">
        <f t="shared" si="19"/>
        <v>0.36007789953603569</v>
      </c>
      <c r="BB18">
        <f t="shared" si="20"/>
        <v>1.7400916080677415</v>
      </c>
      <c r="BC18">
        <f t="shared" si="21"/>
        <v>2.3191279034630634</v>
      </c>
      <c r="BD18">
        <f t="shared" si="22"/>
        <v>0.22804626690250326</v>
      </c>
      <c r="BE18">
        <f t="shared" si="23"/>
        <v>33.697012214772116</v>
      </c>
      <c r="BF18">
        <f t="shared" si="24"/>
        <v>0.87830858360991937</v>
      </c>
      <c r="BG18">
        <f t="shared" si="25"/>
        <v>47.344569915277724</v>
      </c>
      <c r="BH18">
        <f t="shared" si="26"/>
        <v>390.63834862514614</v>
      </c>
      <c r="BI18">
        <f t="shared" si="27"/>
        <v>9.4186858308406961E-3</v>
      </c>
    </row>
    <row r="19" spans="1:61">
      <c r="A19" s="1">
        <v>11</v>
      </c>
      <c r="B19" s="1" t="s">
        <v>146</v>
      </c>
      <c r="C19" s="1" t="s">
        <v>137</v>
      </c>
      <c r="D19" s="1">
        <v>6</v>
      </c>
      <c r="E19" s="1" t="s">
        <v>65</v>
      </c>
      <c r="F19" s="1" t="s">
        <v>79</v>
      </c>
      <c r="G19" s="1">
        <v>0</v>
      </c>
      <c r="H19" s="1">
        <v>1867</v>
      </c>
      <c r="I19" s="1">
        <v>0</v>
      </c>
      <c r="J19">
        <f t="shared" si="0"/>
        <v>7.6512641329099544</v>
      </c>
      <c r="K19">
        <f t="shared" si="1"/>
        <v>0.46769313043289329</v>
      </c>
      <c r="L19">
        <f t="shared" si="2"/>
        <v>344.50956575565084</v>
      </c>
      <c r="M19">
        <f t="shared" si="3"/>
        <v>8.4635041102577588</v>
      </c>
      <c r="N19">
        <f t="shared" si="4"/>
        <v>1.990243407934706</v>
      </c>
      <c r="O19">
        <f t="shared" si="5"/>
        <v>29.430896759033203</v>
      </c>
      <c r="P19" s="1">
        <v>6</v>
      </c>
      <c r="Q19">
        <f t="shared" si="6"/>
        <v>1.4200000166893005</v>
      </c>
      <c r="R19" s="1">
        <v>1</v>
      </c>
      <c r="S19">
        <f t="shared" si="7"/>
        <v>2.8400000333786011</v>
      </c>
      <c r="T19" s="1">
        <v>30.922687530517578</v>
      </c>
      <c r="U19" s="1">
        <v>29.430896759033203</v>
      </c>
      <c r="V19" s="1">
        <v>30.870403289794922</v>
      </c>
      <c r="W19" s="1">
        <v>399.548828125</v>
      </c>
      <c r="X19" s="1">
        <v>386.45010375976562</v>
      </c>
      <c r="Y19" s="1">
        <v>11.934578895568848</v>
      </c>
      <c r="Z19" s="1">
        <v>21.862934112548828</v>
      </c>
      <c r="AA19" s="1">
        <v>25.922445297241211</v>
      </c>
      <c r="AB19" s="1">
        <v>47.487281799316406</v>
      </c>
      <c r="AC19" s="1">
        <v>500.2923583984375</v>
      </c>
      <c r="AD19" s="1">
        <v>1411.952392578125</v>
      </c>
      <c r="AE19" s="1">
        <v>1467.7786865234375</v>
      </c>
      <c r="AF19" s="1">
        <v>97.558052062988281</v>
      </c>
      <c r="AG19" s="1">
        <v>7.4879770278930664</v>
      </c>
      <c r="AH19" s="1">
        <v>-0.23425489664077759</v>
      </c>
      <c r="AI19" s="1">
        <v>0.3333333432674408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 t="shared" si="8"/>
        <v>0.83382059733072911</v>
      </c>
      <c r="AQ19">
        <f t="shared" si="9"/>
        <v>8.4635041102577597E-3</v>
      </c>
      <c r="AR19">
        <f t="shared" si="10"/>
        <v>302.58089675903318</v>
      </c>
      <c r="AS19">
        <f t="shared" si="11"/>
        <v>304.07268753051756</v>
      </c>
      <c r="AT19">
        <f t="shared" si="12"/>
        <v>268.27095122348692</v>
      </c>
      <c r="AU19">
        <f t="shared" si="13"/>
        <v>-1.0247647020486808</v>
      </c>
      <c r="AV19">
        <f t="shared" si="14"/>
        <v>4.123148672336427</v>
      </c>
      <c r="AW19">
        <f t="shared" si="15"/>
        <v>42.263540375676207</v>
      </c>
      <c r="AX19">
        <f t="shared" si="16"/>
        <v>20.400606263127379</v>
      </c>
      <c r="AY19">
        <f t="shared" si="17"/>
        <v>30.176792144775391</v>
      </c>
      <c r="AZ19">
        <f t="shared" si="18"/>
        <v>4.3039056876414667</v>
      </c>
      <c r="BA19">
        <f t="shared" si="19"/>
        <v>0.40156339789081363</v>
      </c>
      <c r="BB19">
        <f t="shared" si="20"/>
        <v>2.132905264401721</v>
      </c>
      <c r="BC19">
        <f t="shared" si="21"/>
        <v>2.1710004232397457</v>
      </c>
      <c r="BD19">
        <f t="shared" si="22"/>
        <v>0.25618422480760739</v>
      </c>
      <c r="BE19">
        <f t="shared" si="23"/>
        <v>33.609682152187268</v>
      </c>
      <c r="BF19">
        <f t="shared" si="24"/>
        <v>0.89147230756033935</v>
      </c>
      <c r="BG19">
        <f t="shared" si="25"/>
        <v>57.182299126911659</v>
      </c>
      <c r="BH19">
        <f t="shared" si="26"/>
        <v>382.81305923229064</v>
      </c>
      <c r="BI19">
        <f t="shared" si="27"/>
        <v>1.1428995531774231E-2</v>
      </c>
    </row>
    <row r="20" spans="1:61">
      <c r="A20" s="1">
        <v>12</v>
      </c>
      <c r="B20" s="1" t="s">
        <v>147</v>
      </c>
      <c r="C20" s="1" t="s">
        <v>137</v>
      </c>
      <c r="D20" s="1">
        <v>6</v>
      </c>
      <c r="E20" s="1" t="s">
        <v>68</v>
      </c>
      <c r="F20" s="1" t="s">
        <v>79</v>
      </c>
      <c r="G20" s="1">
        <v>0</v>
      </c>
      <c r="H20" s="1">
        <v>1959</v>
      </c>
      <c r="I20" s="1">
        <v>0</v>
      </c>
      <c r="J20">
        <f t="shared" si="0"/>
        <v>-3.6310315380400815</v>
      </c>
      <c r="K20">
        <f t="shared" si="1"/>
        <v>7.0129852072068594E-2</v>
      </c>
      <c r="L20">
        <f t="shared" si="2"/>
        <v>464.27921211854601</v>
      </c>
      <c r="M20">
        <f t="shared" si="3"/>
        <v>2.1233341329971145</v>
      </c>
      <c r="N20">
        <f t="shared" si="4"/>
        <v>2.9213026016381223</v>
      </c>
      <c r="O20">
        <f t="shared" si="5"/>
        <v>29.848903656005859</v>
      </c>
      <c r="P20" s="1">
        <v>3.5</v>
      </c>
      <c r="Q20">
        <f t="shared" si="6"/>
        <v>1.9689131230115891</v>
      </c>
      <c r="R20" s="1">
        <v>1</v>
      </c>
      <c r="S20">
        <f t="shared" si="7"/>
        <v>3.9378262460231781</v>
      </c>
      <c r="T20" s="1">
        <v>30.918895721435547</v>
      </c>
      <c r="U20" s="1">
        <v>29.848903656005859</v>
      </c>
      <c r="V20" s="1">
        <v>30.951257705688477</v>
      </c>
      <c r="W20" s="1">
        <v>399.52029418945312</v>
      </c>
      <c r="X20" s="1">
        <v>401.46420288085938</v>
      </c>
      <c r="Y20" s="1">
        <v>11.883160591125488</v>
      </c>
      <c r="Z20" s="1">
        <v>13.348821640014648</v>
      </c>
      <c r="AA20" s="1">
        <v>25.816858291625977</v>
      </c>
      <c r="AB20" s="1">
        <v>29.001092910766602</v>
      </c>
      <c r="AC20" s="1">
        <v>500.28384399414062</v>
      </c>
      <c r="AD20" s="1">
        <v>7.6792850494384766</v>
      </c>
      <c r="AE20" s="1">
        <v>14.352085113525391</v>
      </c>
      <c r="AF20" s="1">
        <v>97.559989929199219</v>
      </c>
      <c r="AG20" s="1">
        <v>7.4879770278930664</v>
      </c>
      <c r="AH20" s="1">
        <v>-0.23425489664077759</v>
      </c>
      <c r="AI20" s="1">
        <v>0.66666668653488159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 t="shared" si="8"/>
        <v>1.4293824114118305</v>
      </c>
      <c r="AQ20">
        <f t="shared" si="9"/>
        <v>2.1233341329971143E-3</v>
      </c>
      <c r="AR20">
        <f t="shared" si="10"/>
        <v>302.99890365600584</v>
      </c>
      <c r="AS20">
        <f t="shared" si="11"/>
        <v>304.06889572143552</v>
      </c>
      <c r="AT20">
        <f t="shared" si="12"/>
        <v>1.4590641410844682</v>
      </c>
      <c r="AU20">
        <f t="shared" si="13"/>
        <v>-0.70046847079226482</v>
      </c>
      <c r="AV20">
        <f t="shared" si="14"/>
        <v>4.2236135064046278</v>
      </c>
      <c r="AW20">
        <f t="shared" si="15"/>
        <v>43.292475834302245</v>
      </c>
      <c r="AX20">
        <f t="shared" si="16"/>
        <v>29.943654194287596</v>
      </c>
      <c r="AY20">
        <f t="shared" si="17"/>
        <v>30.383899688720703</v>
      </c>
      <c r="AZ20">
        <f t="shared" si="18"/>
        <v>4.3553040402978134</v>
      </c>
      <c r="BA20">
        <f t="shared" si="19"/>
        <v>6.8902743782637083E-2</v>
      </c>
      <c r="BB20">
        <f t="shared" si="20"/>
        <v>1.3023109047665058</v>
      </c>
      <c r="BC20">
        <f t="shared" si="21"/>
        <v>3.0529931355313078</v>
      </c>
      <c r="BD20">
        <f t="shared" si="22"/>
        <v>4.3172806932744674E-2</v>
      </c>
      <c r="BE20">
        <f t="shared" si="23"/>
        <v>45.295075258621893</v>
      </c>
      <c r="BF20">
        <f t="shared" si="24"/>
        <v>1.156464782630515</v>
      </c>
      <c r="BG20">
        <f t="shared" si="25"/>
        <v>30.063644757992691</v>
      </c>
      <c r="BH20">
        <f t="shared" si="26"/>
        <v>402.70902483848243</v>
      </c>
      <c r="BI20">
        <f t="shared" si="27"/>
        <v>-2.7106927218352576E-3</v>
      </c>
    </row>
    <row r="21" spans="1:61">
      <c r="A21" s="1">
        <v>3</v>
      </c>
      <c r="B21" s="1" t="s">
        <v>155</v>
      </c>
      <c r="C21" s="1" t="s">
        <v>152</v>
      </c>
      <c r="D21" s="1">
        <v>55</v>
      </c>
      <c r="E21" s="1" t="s">
        <v>68</v>
      </c>
      <c r="F21" s="1" t="s">
        <v>79</v>
      </c>
      <c r="G21" s="1">
        <v>0</v>
      </c>
      <c r="H21" s="1">
        <v>264.5</v>
      </c>
      <c r="I21" s="1">
        <v>0</v>
      </c>
      <c r="J21">
        <f t="shared" si="0"/>
        <v>-3.3035100479061152</v>
      </c>
      <c r="K21">
        <f t="shared" si="1"/>
        <v>0.82223959620674969</v>
      </c>
      <c r="L21">
        <f t="shared" si="2"/>
        <v>386.68652947975448</v>
      </c>
      <c r="M21">
        <f t="shared" si="3"/>
        <v>20.707122381708395</v>
      </c>
      <c r="N21">
        <f t="shared" si="4"/>
        <v>2.7933655987279211</v>
      </c>
      <c r="O21">
        <f t="shared" si="5"/>
        <v>34.889286041259766</v>
      </c>
      <c r="P21" s="1">
        <v>2.5</v>
      </c>
      <c r="Q21">
        <f t="shared" si="6"/>
        <v>2.1884783655405045</v>
      </c>
      <c r="R21" s="1">
        <v>1</v>
      </c>
      <c r="S21">
        <f t="shared" si="7"/>
        <v>4.3769567310810089</v>
      </c>
      <c r="T21" s="1">
        <v>37.455371856689453</v>
      </c>
      <c r="U21" s="1">
        <v>34.889286041259766</v>
      </c>
      <c r="V21" s="1">
        <v>37.463821411132812</v>
      </c>
      <c r="W21" s="1">
        <v>400.02926635742188</v>
      </c>
      <c r="X21" s="1">
        <v>397.56610107421875</v>
      </c>
      <c r="Y21" s="1">
        <v>18.850784301757812</v>
      </c>
      <c r="Z21" s="1">
        <v>28.899806976318359</v>
      </c>
      <c r="AA21" s="1">
        <v>28.464395523071289</v>
      </c>
      <c r="AB21" s="1">
        <v>43.638263702392578</v>
      </c>
      <c r="AC21" s="1">
        <v>500.26483154296875</v>
      </c>
      <c r="AD21" s="1">
        <v>103.47412872314453</v>
      </c>
      <c r="AE21" s="1">
        <v>100.40054321289062</v>
      </c>
      <c r="AF21" s="1">
        <v>97.594696044921875</v>
      </c>
      <c r="AG21" s="1">
        <v>7.7121315002441406</v>
      </c>
      <c r="AH21" s="1">
        <v>-0.27208289504051208</v>
      </c>
      <c r="AI21" s="1">
        <v>1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 t="shared" si="8"/>
        <v>2.001059326171875</v>
      </c>
      <c r="AQ21">
        <f t="shared" si="9"/>
        <v>2.0707122381708395E-2</v>
      </c>
      <c r="AR21">
        <f t="shared" si="10"/>
        <v>308.03928604125974</v>
      </c>
      <c r="AS21">
        <f t="shared" si="11"/>
        <v>310.60537185668943</v>
      </c>
      <c r="AT21">
        <f t="shared" si="12"/>
        <v>19.660084210695913</v>
      </c>
      <c r="AU21">
        <f t="shared" si="13"/>
        <v>-6.8817896779015655</v>
      </c>
      <c r="AV21">
        <f t="shared" si="14"/>
        <v>5.6138334763386242</v>
      </c>
      <c r="AW21">
        <f t="shared" si="15"/>
        <v>57.521911577598765</v>
      </c>
      <c r="AX21">
        <f t="shared" si="16"/>
        <v>28.622104601280405</v>
      </c>
      <c r="AY21">
        <f t="shared" si="17"/>
        <v>36.172328948974609</v>
      </c>
      <c r="AZ21">
        <f t="shared" si="18"/>
        <v>6.0255714262149898</v>
      </c>
      <c r="BA21">
        <f t="shared" si="19"/>
        <v>0.69220450789475951</v>
      </c>
      <c r="BB21">
        <f t="shared" si="20"/>
        <v>2.8204678776107031</v>
      </c>
      <c r="BC21">
        <f t="shared" si="21"/>
        <v>3.2051035486042867</v>
      </c>
      <c r="BD21">
        <f t="shared" si="22"/>
        <v>0.44269183853465605</v>
      </c>
      <c r="BE21">
        <f t="shared" si="23"/>
        <v>37.73855430924236</v>
      </c>
      <c r="BF21">
        <f t="shared" si="24"/>
        <v>0.97263455922155384</v>
      </c>
      <c r="BG21">
        <f t="shared" si="25"/>
        <v>56.218760478993303</v>
      </c>
      <c r="BH21">
        <f t="shared" si="26"/>
        <v>398.58501417724403</v>
      </c>
      <c r="BI21">
        <f t="shared" si="27"/>
        <v>-4.659463690739646E-3</v>
      </c>
    </row>
    <row r="22" spans="1:61">
      <c r="A22" s="1">
        <v>4</v>
      </c>
      <c r="B22" s="1" t="s">
        <v>156</v>
      </c>
      <c r="C22" s="1" t="s">
        <v>152</v>
      </c>
      <c r="D22" s="1">
        <v>55</v>
      </c>
      <c r="E22" s="1" t="s">
        <v>65</v>
      </c>
      <c r="F22" s="1" t="s">
        <v>79</v>
      </c>
      <c r="G22" s="1">
        <v>0</v>
      </c>
      <c r="H22" s="1">
        <v>359</v>
      </c>
      <c r="I22" s="1">
        <v>0</v>
      </c>
      <c r="J22">
        <f t="shared" si="0"/>
        <v>26.768904349646885</v>
      </c>
      <c r="K22">
        <f t="shared" si="1"/>
        <v>0.86884342911841017</v>
      </c>
      <c r="L22">
        <f t="shared" si="2"/>
        <v>307.16605331287872</v>
      </c>
      <c r="M22">
        <f t="shared" si="3"/>
        <v>28.125384558966452</v>
      </c>
      <c r="N22">
        <f t="shared" si="4"/>
        <v>3.5745635603727592</v>
      </c>
      <c r="O22">
        <f t="shared" si="5"/>
        <v>37.596714019775391</v>
      </c>
      <c r="P22" s="1">
        <v>2</v>
      </c>
      <c r="Q22">
        <f t="shared" si="6"/>
        <v>2.2982609868049622</v>
      </c>
      <c r="R22" s="1">
        <v>1</v>
      </c>
      <c r="S22">
        <f t="shared" si="7"/>
        <v>4.5965219736099243</v>
      </c>
      <c r="T22" s="1">
        <v>37.489299774169922</v>
      </c>
      <c r="U22" s="1">
        <v>37.596714019775391</v>
      </c>
      <c r="V22" s="1">
        <v>37.462306976318359</v>
      </c>
      <c r="W22" s="1">
        <v>400.30889892578125</v>
      </c>
      <c r="X22" s="1">
        <v>385.27459716796875</v>
      </c>
      <c r="Y22" s="1">
        <v>19.203897476196289</v>
      </c>
      <c r="Z22" s="1">
        <v>30.109756469726562</v>
      </c>
      <c r="AA22" s="1">
        <v>28.944524765014648</v>
      </c>
      <c r="AB22" s="1">
        <v>45.382068634033203</v>
      </c>
      <c r="AC22" s="1">
        <v>500.25469970703125</v>
      </c>
      <c r="AD22" s="1">
        <v>1243.4593505859375</v>
      </c>
      <c r="AE22" s="1">
        <v>1271.265625</v>
      </c>
      <c r="AF22" s="1">
        <v>97.596038818359375</v>
      </c>
      <c r="AG22" s="1">
        <v>7.7121315002441406</v>
      </c>
      <c r="AH22" s="1">
        <v>-0.27208289504051208</v>
      </c>
      <c r="AI22" s="1">
        <v>1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 t="shared" si="8"/>
        <v>2.5012734985351561</v>
      </c>
      <c r="AQ22">
        <f t="shared" si="9"/>
        <v>2.8125384558966453E-2</v>
      </c>
      <c r="AR22">
        <f t="shared" si="10"/>
        <v>310.74671401977537</v>
      </c>
      <c r="AS22">
        <f t="shared" si="11"/>
        <v>310.6392997741699</v>
      </c>
      <c r="AT22">
        <f t="shared" si="12"/>
        <v>236.25727364669001</v>
      </c>
      <c r="AU22">
        <f t="shared" si="13"/>
        <v>-7.6716894222117293</v>
      </c>
      <c r="AV22">
        <f t="shared" si="14"/>
        <v>6.5131565216035403</v>
      </c>
      <c r="AW22">
        <f t="shared" si="15"/>
        <v>66.735869615830268</v>
      </c>
      <c r="AX22">
        <f t="shared" si="16"/>
        <v>36.626113146103705</v>
      </c>
      <c r="AY22">
        <f t="shared" si="17"/>
        <v>37.543006896972656</v>
      </c>
      <c r="AZ22">
        <f t="shared" si="18"/>
        <v>6.4941691194132964</v>
      </c>
      <c r="BA22">
        <f t="shared" si="19"/>
        <v>0.73072111730639588</v>
      </c>
      <c r="BB22">
        <f t="shared" si="20"/>
        <v>2.9385929612307811</v>
      </c>
      <c r="BC22">
        <f t="shared" si="21"/>
        <v>3.5555761581825154</v>
      </c>
      <c r="BD22">
        <f t="shared" si="22"/>
        <v>0.46738144558029954</v>
      </c>
      <c r="BE22">
        <f t="shared" si="23"/>
        <v>29.978190062805957</v>
      </c>
      <c r="BF22">
        <f t="shared" si="24"/>
        <v>0.79726526371258022</v>
      </c>
      <c r="BG22">
        <f t="shared" si="25"/>
        <v>51.493758543831134</v>
      </c>
      <c r="BH22">
        <f t="shared" si="26"/>
        <v>377.41256124613415</v>
      </c>
      <c r="BI22">
        <f t="shared" si="27"/>
        <v>3.6523201361193351E-2</v>
      </c>
    </row>
    <row r="23" spans="1:61">
      <c r="A23" s="1">
        <v>7</v>
      </c>
      <c r="B23" s="1" t="s">
        <v>159</v>
      </c>
      <c r="C23" s="1" t="s">
        <v>152</v>
      </c>
      <c r="D23" s="1">
        <v>54</v>
      </c>
      <c r="E23" s="1" t="s">
        <v>65</v>
      </c>
      <c r="F23" s="1" t="s">
        <v>79</v>
      </c>
      <c r="G23" s="1">
        <v>0</v>
      </c>
      <c r="H23" s="1">
        <v>674</v>
      </c>
      <c r="I23" s="1">
        <v>0</v>
      </c>
      <c r="J23">
        <f t="shared" si="0"/>
        <v>32.985867885242115</v>
      </c>
      <c r="K23">
        <f t="shared" si="1"/>
        <v>1.8537185709991071</v>
      </c>
      <c r="L23">
        <f t="shared" si="2"/>
        <v>322.83576570403</v>
      </c>
      <c r="M23">
        <f t="shared" si="3"/>
        <v>28.592282701515629</v>
      </c>
      <c r="N23">
        <f t="shared" si="4"/>
        <v>2.0731768492021563</v>
      </c>
      <c r="O23">
        <f t="shared" si="5"/>
        <v>35.073036193847656</v>
      </c>
      <c r="P23" s="1">
        <v>3</v>
      </c>
      <c r="Q23">
        <f t="shared" si="6"/>
        <v>2.0786957442760468</v>
      </c>
      <c r="R23" s="1">
        <v>1</v>
      </c>
      <c r="S23">
        <f t="shared" si="7"/>
        <v>4.1573914885520935</v>
      </c>
      <c r="T23" s="1">
        <v>37.540290832519531</v>
      </c>
      <c r="U23" s="1">
        <v>35.073036193847656</v>
      </c>
      <c r="V23" s="1">
        <v>37.494380950927734</v>
      </c>
      <c r="W23" s="1">
        <v>400.25567626953125</v>
      </c>
      <c r="X23" s="1">
        <v>374.0592041015625</v>
      </c>
      <c r="Y23" s="1">
        <v>20.352245330810547</v>
      </c>
      <c r="Z23" s="1">
        <v>36.867465972900391</v>
      </c>
      <c r="AA23" s="1">
        <v>30.590059280395508</v>
      </c>
      <c r="AB23" s="1">
        <v>55.412952423095703</v>
      </c>
      <c r="AC23" s="1">
        <v>500.23233032226562</v>
      </c>
      <c r="AD23" s="1">
        <v>1732.0328369140625</v>
      </c>
      <c r="AE23" s="1">
        <v>1756.2423095703125</v>
      </c>
      <c r="AF23" s="1">
        <v>97.594978332519531</v>
      </c>
      <c r="AG23" s="1">
        <v>7.7121315002441406</v>
      </c>
      <c r="AH23" s="1">
        <v>-0.27208289504051208</v>
      </c>
      <c r="AI23" s="1">
        <v>0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 t="shared" si="8"/>
        <v>1.6674411010742185</v>
      </c>
      <c r="AQ23">
        <f t="shared" si="9"/>
        <v>2.8592282701515627E-2</v>
      </c>
      <c r="AR23">
        <f t="shared" si="10"/>
        <v>308.22303619384763</v>
      </c>
      <c r="AS23">
        <f t="shared" si="11"/>
        <v>310.69029083251951</v>
      </c>
      <c r="AT23">
        <f t="shared" si="12"/>
        <v>329.0862348841838</v>
      </c>
      <c r="AU23">
        <f t="shared" si="13"/>
        <v>-7.5364396555357569</v>
      </c>
      <c r="AV23">
        <f t="shared" si="14"/>
        <v>5.6712563920022712</v>
      </c>
      <c r="AW23">
        <f t="shared" si="15"/>
        <v>58.110125017698344</v>
      </c>
      <c r="AX23">
        <f t="shared" si="16"/>
        <v>21.242659044797954</v>
      </c>
      <c r="AY23">
        <f t="shared" si="17"/>
        <v>36.306663513183594</v>
      </c>
      <c r="AZ23">
        <f t="shared" si="18"/>
        <v>6.0701598801918966</v>
      </c>
      <c r="BA23">
        <f t="shared" si="19"/>
        <v>1.2820649984602057</v>
      </c>
      <c r="BB23">
        <f t="shared" si="20"/>
        <v>3.5980795428001149</v>
      </c>
      <c r="BC23">
        <f t="shared" si="21"/>
        <v>2.4720803373917817</v>
      </c>
      <c r="BD23">
        <f t="shared" si="22"/>
        <v>0.838459467459019</v>
      </c>
      <c r="BE23">
        <f t="shared" si="23"/>
        <v>31.507149558847161</v>
      </c>
      <c r="BF23">
        <f t="shared" si="24"/>
        <v>0.86306061223499642</v>
      </c>
      <c r="BG23">
        <f t="shared" si="25"/>
        <v>73.456803718483272</v>
      </c>
      <c r="BH23">
        <f t="shared" si="26"/>
        <v>363.34793917313362</v>
      </c>
      <c r="BI23">
        <f t="shared" si="27"/>
        <v>6.668639509127601E-2</v>
      </c>
    </row>
    <row r="24" spans="1:61">
      <c r="A24" s="1">
        <v>8</v>
      </c>
      <c r="B24" s="1" t="s">
        <v>160</v>
      </c>
      <c r="C24" s="1" t="s">
        <v>152</v>
      </c>
      <c r="D24" s="1">
        <v>54</v>
      </c>
      <c r="E24" s="1" t="s">
        <v>68</v>
      </c>
      <c r="F24" s="1" t="s">
        <v>79</v>
      </c>
      <c r="G24" s="1">
        <v>0</v>
      </c>
      <c r="H24" s="1">
        <v>733</v>
      </c>
      <c r="I24" s="1">
        <v>0</v>
      </c>
      <c r="J24">
        <f t="shared" si="0"/>
        <v>-5.5226507741550712</v>
      </c>
      <c r="K24">
        <f t="shared" si="1"/>
        <v>0.9920958320771659</v>
      </c>
      <c r="L24">
        <f t="shared" si="2"/>
        <v>392.59775942787422</v>
      </c>
      <c r="M24">
        <f t="shared" si="3"/>
        <v>21.954915274979797</v>
      </c>
      <c r="N24">
        <f t="shared" si="4"/>
        <v>2.532393924285107</v>
      </c>
      <c r="O24">
        <f t="shared" si="5"/>
        <v>34.753932952880859</v>
      </c>
      <c r="P24" s="1">
        <v>2.5</v>
      </c>
      <c r="Q24">
        <f t="shared" si="6"/>
        <v>2.1884783655405045</v>
      </c>
      <c r="R24" s="1">
        <v>1</v>
      </c>
      <c r="S24">
        <f t="shared" si="7"/>
        <v>4.3769567310810089</v>
      </c>
      <c r="T24" s="1">
        <v>37.705703735351562</v>
      </c>
      <c r="U24" s="1">
        <v>34.753932952880859</v>
      </c>
      <c r="V24" s="1">
        <v>37.679851531982422</v>
      </c>
      <c r="W24" s="1">
        <v>400.30484008789062</v>
      </c>
      <c r="X24" s="1">
        <v>398.69021606445312</v>
      </c>
      <c r="Y24" s="1">
        <v>20.512687683105469</v>
      </c>
      <c r="Z24" s="1">
        <v>31.143947601318359</v>
      </c>
      <c r="AA24" s="1">
        <v>30.555049896240234</v>
      </c>
      <c r="AB24" s="1">
        <v>46.391033172607422</v>
      </c>
      <c r="AC24" s="1">
        <v>500.2030029296875</v>
      </c>
      <c r="AD24" s="1">
        <v>50.767436981201172</v>
      </c>
      <c r="AE24" s="1">
        <v>54.385959625244141</v>
      </c>
      <c r="AF24" s="1">
        <v>97.594078063964844</v>
      </c>
      <c r="AG24" s="1">
        <v>7.7121315002441406</v>
      </c>
      <c r="AH24" s="1">
        <v>-0.27208289504051208</v>
      </c>
      <c r="AI24" s="1">
        <v>1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 t="shared" si="8"/>
        <v>2.0008120117187498</v>
      </c>
      <c r="AQ24">
        <f t="shared" si="9"/>
        <v>2.1954915274979798E-2</v>
      </c>
      <c r="AR24">
        <f t="shared" si="10"/>
        <v>307.90393295288084</v>
      </c>
      <c r="AS24">
        <f t="shared" si="11"/>
        <v>310.85570373535154</v>
      </c>
      <c r="AT24">
        <f t="shared" si="12"/>
        <v>9.6458129053892208</v>
      </c>
      <c r="AU24">
        <f t="shared" si="13"/>
        <v>-7.3632609710319539</v>
      </c>
      <c r="AV24">
        <f t="shared" si="14"/>
        <v>5.5718587777082016</v>
      </c>
      <c r="AW24">
        <f t="shared" si="15"/>
        <v>57.092181085580918</v>
      </c>
      <c r="AX24">
        <f t="shared" si="16"/>
        <v>25.948233484262559</v>
      </c>
      <c r="AY24">
        <f t="shared" si="17"/>
        <v>36.229818344116211</v>
      </c>
      <c r="AZ24">
        <f t="shared" si="18"/>
        <v>6.0446184155063749</v>
      </c>
      <c r="BA24">
        <f t="shared" si="19"/>
        <v>0.80877593933133518</v>
      </c>
      <c r="BB24">
        <f t="shared" si="20"/>
        <v>3.0394648534230946</v>
      </c>
      <c r="BC24">
        <f t="shared" si="21"/>
        <v>3.0051535620832803</v>
      </c>
      <c r="BD24">
        <f t="shared" si="22"/>
        <v>0.51927812450440936</v>
      </c>
      <c r="BE24">
        <f t="shared" si="23"/>
        <v>38.315216381341649</v>
      </c>
      <c r="BF24">
        <f t="shared" si="24"/>
        <v>0.98471882080097506</v>
      </c>
      <c r="BG24">
        <f t="shared" si="25"/>
        <v>61.238416939324495</v>
      </c>
      <c r="BH24">
        <f t="shared" si="26"/>
        <v>400.39358646612214</v>
      </c>
      <c r="BI24">
        <f t="shared" si="27"/>
        <v>-8.4466485515648209E-3</v>
      </c>
    </row>
    <row r="25" spans="1:61">
      <c r="A25" s="1">
        <v>17</v>
      </c>
      <c r="B25" s="1" t="s">
        <v>169</v>
      </c>
      <c r="C25" s="1" t="s">
        <v>152</v>
      </c>
      <c r="D25" s="1">
        <v>8</v>
      </c>
      <c r="E25" s="1" t="s">
        <v>68</v>
      </c>
      <c r="F25" s="1" t="s">
        <v>79</v>
      </c>
      <c r="G25" s="1">
        <v>0</v>
      </c>
      <c r="H25" s="1">
        <v>1851.5</v>
      </c>
      <c r="I25" s="1">
        <v>0</v>
      </c>
      <c r="J25">
        <f t="shared" si="0"/>
        <v>-0.69199271854271005</v>
      </c>
      <c r="K25">
        <f t="shared" si="1"/>
        <v>0.14279827614757745</v>
      </c>
      <c r="L25">
        <f t="shared" si="2"/>
        <v>383.36031674817565</v>
      </c>
      <c r="M25">
        <f t="shared" si="3"/>
        <v>4.9593318181850767</v>
      </c>
      <c r="N25">
        <f t="shared" si="4"/>
        <v>3.3954881128227421</v>
      </c>
      <c r="O25">
        <f t="shared" si="5"/>
        <v>35.729660034179688</v>
      </c>
      <c r="P25" s="1">
        <v>5.5</v>
      </c>
      <c r="Q25">
        <f t="shared" si="6"/>
        <v>1.5297826379537582</v>
      </c>
      <c r="R25" s="1">
        <v>1</v>
      </c>
      <c r="S25">
        <f t="shared" si="7"/>
        <v>3.0595652759075165</v>
      </c>
      <c r="T25" s="1">
        <v>37.958114624023438</v>
      </c>
      <c r="U25" s="1">
        <v>35.729660034179688</v>
      </c>
      <c r="V25" s="1">
        <v>38.048534393310547</v>
      </c>
      <c r="W25" s="1">
        <v>399.27853393554688</v>
      </c>
      <c r="X25" s="1">
        <v>397.86984252929688</v>
      </c>
      <c r="Y25" s="1">
        <v>20.150598526000977</v>
      </c>
      <c r="Z25" s="1">
        <v>25.464675903320312</v>
      </c>
      <c r="AA25" s="1">
        <v>29.60692024230957</v>
      </c>
      <c r="AB25" s="1">
        <v>37.414798736572266</v>
      </c>
      <c r="AC25" s="1">
        <v>500.21368408203125</v>
      </c>
      <c r="AD25" s="1">
        <v>115.19419860839844</v>
      </c>
      <c r="AE25" s="1">
        <v>124.28294372558594</v>
      </c>
      <c r="AF25" s="1">
        <v>97.592414855957031</v>
      </c>
      <c r="AG25" s="1">
        <v>7.7121315002441406</v>
      </c>
      <c r="AH25" s="1">
        <v>-0.27208289504051208</v>
      </c>
      <c r="AI25" s="1">
        <v>1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 t="shared" si="8"/>
        <v>0.9094794256036931</v>
      </c>
      <c r="AQ25">
        <f t="shared" si="9"/>
        <v>4.959331818185077E-3</v>
      </c>
      <c r="AR25">
        <f t="shared" si="10"/>
        <v>308.87966003417966</v>
      </c>
      <c r="AS25">
        <f t="shared" si="11"/>
        <v>311.10811462402341</v>
      </c>
      <c r="AT25">
        <f t="shared" si="12"/>
        <v>21.886897460951332</v>
      </c>
      <c r="AU25">
        <f t="shared" si="13"/>
        <v>-1.8418227543830095</v>
      </c>
      <c r="AV25">
        <f t="shared" si="14"/>
        <v>5.8806473277520706</v>
      </c>
      <c r="AW25">
        <f t="shared" si="15"/>
        <v>60.257217084254954</v>
      </c>
      <c r="AX25">
        <f t="shared" si="16"/>
        <v>34.792541180934641</v>
      </c>
      <c r="AY25">
        <f t="shared" si="17"/>
        <v>36.843887329101562</v>
      </c>
      <c r="AZ25">
        <f t="shared" si="18"/>
        <v>6.2513528612174927</v>
      </c>
      <c r="BA25">
        <f t="shared" si="19"/>
        <v>0.13643068316843748</v>
      </c>
      <c r="BB25">
        <f t="shared" si="20"/>
        <v>2.4851592149293285</v>
      </c>
      <c r="BC25">
        <f t="shared" si="21"/>
        <v>3.7661936462881642</v>
      </c>
      <c r="BD25">
        <f t="shared" si="22"/>
        <v>8.5819281302269915E-2</v>
      </c>
      <c r="BE25">
        <f t="shared" si="23"/>
        <v>37.413059071399054</v>
      </c>
      <c r="BF25">
        <f t="shared" si="24"/>
        <v>0.96353197897864595</v>
      </c>
      <c r="BG25">
        <f t="shared" si="25"/>
        <v>42.364358424416849</v>
      </c>
      <c r="BH25">
        <f t="shared" si="26"/>
        <v>398.17517681236933</v>
      </c>
      <c r="BI25">
        <f t="shared" si="27"/>
        <v>-7.3625452470745976E-4</v>
      </c>
    </row>
    <row r="26" spans="1:61">
      <c r="A26" s="1">
        <v>18</v>
      </c>
      <c r="B26" s="1" t="s">
        <v>170</v>
      </c>
      <c r="C26" s="1" t="s">
        <v>152</v>
      </c>
      <c r="D26" s="1">
        <v>8</v>
      </c>
      <c r="E26" s="1" t="s">
        <v>68</v>
      </c>
      <c r="F26" s="1" t="s">
        <v>79</v>
      </c>
      <c r="G26" s="1">
        <v>0</v>
      </c>
      <c r="H26" s="1">
        <v>1898.5</v>
      </c>
      <c r="I26" s="1">
        <v>0</v>
      </c>
      <c r="J26">
        <f t="shared" si="0"/>
        <v>9.7219338556122707</v>
      </c>
      <c r="K26">
        <f t="shared" si="1"/>
        <v>0.67757482182279183</v>
      </c>
      <c r="L26">
        <f t="shared" si="2"/>
        <v>347.24464264717568</v>
      </c>
      <c r="M26">
        <f t="shared" si="3"/>
        <v>16.112530693741977</v>
      </c>
      <c r="N26">
        <f t="shared" si="4"/>
        <v>2.5840482226551007</v>
      </c>
      <c r="O26">
        <f t="shared" si="5"/>
        <v>34.346389770507812</v>
      </c>
      <c r="P26" s="1">
        <v>3</v>
      </c>
      <c r="Q26">
        <f t="shared" si="6"/>
        <v>2.0786957442760468</v>
      </c>
      <c r="R26" s="1">
        <v>1</v>
      </c>
      <c r="S26">
        <f t="shared" si="7"/>
        <v>4.1573914885520935</v>
      </c>
      <c r="T26" s="1">
        <v>37.705020904541016</v>
      </c>
      <c r="U26" s="1">
        <v>34.346389770507812</v>
      </c>
      <c r="V26" s="1">
        <v>37.880592346191406</v>
      </c>
      <c r="W26" s="1">
        <v>398.96734619140625</v>
      </c>
      <c r="X26" s="1">
        <v>389.37420654296875</v>
      </c>
      <c r="Y26" s="1">
        <v>19.957231521606445</v>
      </c>
      <c r="Z26" s="1">
        <v>29.33692741394043</v>
      </c>
      <c r="AA26" s="1">
        <v>29.728336334228516</v>
      </c>
      <c r="AB26" s="1">
        <v>43.700351715087891</v>
      </c>
      <c r="AC26" s="1">
        <v>500.22427368164062</v>
      </c>
      <c r="AD26" s="1">
        <v>1858.0467529296875</v>
      </c>
      <c r="AE26" s="1">
        <v>1927.517822265625</v>
      </c>
      <c r="AF26" s="1">
        <v>97.592674255371094</v>
      </c>
      <c r="AG26" s="1">
        <v>7.7121315002441406</v>
      </c>
      <c r="AH26" s="1">
        <v>-0.27208289504051208</v>
      </c>
      <c r="AI26" s="1">
        <v>0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 t="shared" si="8"/>
        <v>1.6674142456054684</v>
      </c>
      <c r="AQ26">
        <f t="shared" si="9"/>
        <v>1.6112530693741977E-2</v>
      </c>
      <c r="AR26">
        <f t="shared" si="10"/>
        <v>307.49638977050779</v>
      </c>
      <c r="AS26">
        <f t="shared" si="11"/>
        <v>310.85502090454099</v>
      </c>
      <c r="AT26">
        <f t="shared" si="12"/>
        <v>353.02887862671196</v>
      </c>
      <c r="AU26">
        <f t="shared" si="13"/>
        <v>-2.6367468381487282</v>
      </c>
      <c r="AV26">
        <f t="shared" si="14"/>
        <v>5.4471174234172555</v>
      </c>
      <c r="AW26">
        <f t="shared" si="15"/>
        <v>55.81481873489566</v>
      </c>
      <c r="AX26">
        <f t="shared" si="16"/>
        <v>26.47789132095523</v>
      </c>
      <c r="AY26">
        <f t="shared" si="17"/>
        <v>36.025705337524414</v>
      </c>
      <c r="AZ26">
        <f t="shared" si="18"/>
        <v>5.977228947934667</v>
      </c>
      <c r="BA26">
        <f t="shared" si="19"/>
        <v>0.58261911588890902</v>
      </c>
      <c r="BB26">
        <f t="shared" si="20"/>
        <v>2.8630692007621548</v>
      </c>
      <c r="BC26">
        <f t="shared" si="21"/>
        <v>3.1141597471725122</v>
      </c>
      <c r="BD26">
        <f t="shared" si="22"/>
        <v>0.37162337599602357</v>
      </c>
      <c r="BE26">
        <f t="shared" si="23"/>
        <v>33.888533296788559</v>
      </c>
      <c r="BF26">
        <f t="shared" si="24"/>
        <v>0.89180186260965411</v>
      </c>
      <c r="BG26">
        <f t="shared" si="25"/>
        <v>57.395352201651697</v>
      </c>
      <c r="BH26">
        <f t="shared" si="26"/>
        <v>386.21727250362778</v>
      </c>
      <c r="BI26">
        <f t="shared" si="27"/>
        <v>1.4447666053536916E-2</v>
      </c>
    </row>
    <row r="27" spans="1:61">
      <c r="A27" s="1">
        <v>19</v>
      </c>
      <c r="B27" s="1" t="s">
        <v>171</v>
      </c>
      <c r="C27" s="1" t="s">
        <v>152</v>
      </c>
      <c r="D27" s="1">
        <v>8</v>
      </c>
      <c r="E27" s="1" t="s">
        <v>65</v>
      </c>
      <c r="F27" s="1" t="s">
        <v>79</v>
      </c>
      <c r="G27" s="1">
        <v>0</v>
      </c>
      <c r="H27" s="1">
        <v>1977</v>
      </c>
      <c r="I27" s="1">
        <v>0</v>
      </c>
      <c r="J27">
        <f t="shared" si="0"/>
        <v>13.326873863584762</v>
      </c>
      <c r="K27">
        <f t="shared" si="1"/>
        <v>0.84465947004577369</v>
      </c>
      <c r="L27">
        <f t="shared" si="2"/>
        <v>339.64256213561197</v>
      </c>
      <c r="M27">
        <f t="shared" si="3"/>
        <v>21.385615350266914</v>
      </c>
      <c r="N27">
        <f t="shared" si="4"/>
        <v>2.8343682264879875</v>
      </c>
      <c r="O27">
        <f t="shared" si="5"/>
        <v>35.989086151123047</v>
      </c>
      <c r="P27" s="1">
        <v>3</v>
      </c>
      <c r="Q27">
        <f t="shared" si="6"/>
        <v>2.0786957442760468</v>
      </c>
      <c r="R27" s="1">
        <v>1</v>
      </c>
      <c r="S27">
        <f t="shared" si="7"/>
        <v>4.1573914885520935</v>
      </c>
      <c r="T27" s="1">
        <v>37.98052978515625</v>
      </c>
      <c r="U27" s="1">
        <v>35.989086151123047</v>
      </c>
      <c r="V27" s="1">
        <v>37.983737945556641</v>
      </c>
      <c r="W27" s="1">
        <v>399.49581909179688</v>
      </c>
      <c r="X27" s="1">
        <v>386.54641723632812</v>
      </c>
      <c r="Y27" s="1">
        <v>19.667495727539062</v>
      </c>
      <c r="Z27" s="1">
        <v>32.080856323242188</v>
      </c>
      <c r="AA27" s="1">
        <v>28.861940383911133</v>
      </c>
      <c r="AB27" s="1">
        <v>47.078479766845703</v>
      </c>
      <c r="AC27" s="1">
        <v>500.2564697265625</v>
      </c>
      <c r="AD27" s="1">
        <v>1773.525146484375</v>
      </c>
      <c r="AE27" s="1">
        <v>1687.892333984375</v>
      </c>
      <c r="AF27" s="1">
        <v>97.592155456542969</v>
      </c>
      <c r="AG27" s="1">
        <v>7.7121315002441406</v>
      </c>
      <c r="AH27" s="1">
        <v>-0.27208289504051208</v>
      </c>
      <c r="AI27" s="1">
        <v>1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f t="shared" si="8"/>
        <v>1.667521565755208</v>
      </c>
      <c r="AQ27">
        <f t="shared" si="9"/>
        <v>2.1385615350266913E-2</v>
      </c>
      <c r="AR27">
        <f t="shared" si="10"/>
        <v>309.13908615112302</v>
      </c>
      <c r="AS27">
        <f t="shared" si="11"/>
        <v>311.13052978515623</v>
      </c>
      <c r="AT27">
        <f t="shared" si="12"/>
        <v>336.9697736036178</v>
      </c>
      <c r="AU27">
        <f t="shared" si="13"/>
        <v>-4.8549689995822112</v>
      </c>
      <c r="AV27">
        <f t="shared" si="14"/>
        <v>5.9652081439648583</v>
      </c>
      <c r="AW27">
        <f t="shared" si="15"/>
        <v>61.123848695207059</v>
      </c>
      <c r="AX27">
        <f t="shared" si="16"/>
        <v>29.042992371964871</v>
      </c>
      <c r="AY27">
        <f t="shared" si="17"/>
        <v>36.984807968139648</v>
      </c>
      <c r="AZ27">
        <f t="shared" si="18"/>
        <v>6.2996524566501471</v>
      </c>
      <c r="BA27">
        <f t="shared" si="19"/>
        <v>0.70202805220472164</v>
      </c>
      <c r="BB27">
        <f t="shared" si="20"/>
        <v>3.1308399174768708</v>
      </c>
      <c r="BC27">
        <f t="shared" si="21"/>
        <v>3.1688125391732762</v>
      </c>
      <c r="BD27">
        <f t="shared" si="22"/>
        <v>0.44968314247347041</v>
      </c>
      <c r="BE27">
        <f t="shared" si="23"/>
        <v>33.1464497235972</v>
      </c>
      <c r="BF27">
        <f t="shared" si="24"/>
        <v>0.87865919069678011</v>
      </c>
      <c r="BG27">
        <f t="shared" si="25"/>
        <v>58.578158398841282</v>
      </c>
      <c r="BH27">
        <f t="shared" si="26"/>
        <v>382.21887681455627</v>
      </c>
      <c r="BI27">
        <f t="shared" si="27"/>
        <v>2.0424520490682253E-2</v>
      </c>
    </row>
    <row r="28" spans="1:61">
      <c r="A28" s="1">
        <v>6</v>
      </c>
      <c r="B28" s="1" t="s">
        <v>92</v>
      </c>
      <c r="C28" s="1" t="s">
        <v>88</v>
      </c>
      <c r="D28" s="1">
        <v>37</v>
      </c>
      <c r="E28" s="1" t="s">
        <v>68</v>
      </c>
      <c r="F28" s="1" t="s">
        <v>93</v>
      </c>
      <c r="G28" s="1">
        <v>0</v>
      </c>
      <c r="H28" s="1">
        <v>612.5</v>
      </c>
      <c r="I28" s="1">
        <v>0</v>
      </c>
      <c r="J28">
        <f t="shared" si="0"/>
        <v>-7.0363513474602239</v>
      </c>
      <c r="K28">
        <f t="shared" si="1"/>
        <v>0.40540990004386834</v>
      </c>
      <c r="L28">
        <f t="shared" si="2"/>
        <v>400.9428214932737</v>
      </c>
      <c r="M28">
        <f t="shared" si="3"/>
        <v>16.968952059582431</v>
      </c>
      <c r="N28">
        <f t="shared" si="4"/>
        <v>4.2004023238759771</v>
      </c>
      <c r="O28">
        <f t="shared" si="5"/>
        <v>38.315151214599609</v>
      </c>
      <c r="P28" s="1">
        <v>1</v>
      </c>
      <c r="Q28">
        <f t="shared" si="6"/>
        <v>2.5178262293338776</v>
      </c>
      <c r="R28" s="1">
        <v>1</v>
      </c>
      <c r="S28">
        <f t="shared" si="7"/>
        <v>5.0356524586677551</v>
      </c>
      <c r="T28" s="1">
        <v>38.714092254638672</v>
      </c>
      <c r="U28" s="1">
        <v>38.315151214599609</v>
      </c>
      <c r="V28" s="1">
        <v>38.687408447265625</v>
      </c>
      <c r="W28" s="1">
        <v>399.8743896484375</v>
      </c>
      <c r="X28" s="1">
        <v>399.92437744140625</v>
      </c>
      <c r="Y28" s="1">
        <v>23.057920455932617</v>
      </c>
      <c r="Z28" s="1">
        <v>26.36073112487793</v>
      </c>
      <c r="AA28" s="1">
        <v>32.506893157958984</v>
      </c>
      <c r="AB28" s="1">
        <v>37.163169860839844</v>
      </c>
      <c r="AC28" s="1">
        <v>500.22964477539062</v>
      </c>
      <c r="AD28" s="1">
        <v>38.035007476806641</v>
      </c>
      <c r="AE28" s="1">
        <v>37.875999450683594</v>
      </c>
      <c r="AF28" s="1">
        <v>97.547355651855469</v>
      </c>
      <c r="AG28" s="1">
        <v>7.712130069732666</v>
      </c>
      <c r="AH28" s="1">
        <v>-0.27208301424980164</v>
      </c>
      <c r="AI28" s="1">
        <v>0.66666668653488159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f t="shared" si="8"/>
        <v>5.0022964477539054</v>
      </c>
      <c r="AQ28">
        <f t="shared" si="9"/>
        <v>1.6968952059582432E-2</v>
      </c>
      <c r="AR28">
        <f t="shared" si="10"/>
        <v>311.46515121459959</v>
      </c>
      <c r="AS28">
        <f t="shared" si="11"/>
        <v>311.86409225463865</v>
      </c>
      <c r="AT28">
        <f t="shared" si="12"/>
        <v>7.2266513299107373</v>
      </c>
      <c r="AU28">
        <f t="shared" si="13"/>
        <v>-5.1665042785908009</v>
      </c>
      <c r="AV28">
        <f t="shared" si="14"/>
        <v>6.7718219381573803</v>
      </c>
      <c r="AW28">
        <f t="shared" si="15"/>
        <v>69.420866336201613</v>
      </c>
      <c r="AX28">
        <f t="shared" si="16"/>
        <v>43.060135211323683</v>
      </c>
      <c r="AY28">
        <f t="shared" si="17"/>
        <v>38.514621734619141</v>
      </c>
      <c r="AZ28">
        <f t="shared" si="18"/>
        <v>6.8452009030104879</v>
      </c>
      <c r="BA28">
        <f t="shared" si="19"/>
        <v>0.37520308082033399</v>
      </c>
      <c r="BB28">
        <f t="shared" si="20"/>
        <v>2.5714196142814036</v>
      </c>
      <c r="BC28">
        <f t="shared" si="21"/>
        <v>4.2737812887290847</v>
      </c>
      <c r="BD28">
        <f t="shared" si="22"/>
        <v>0.23704080220237109</v>
      </c>
      <c r="BE28">
        <f t="shared" si="23"/>
        <v>39.110912004262772</v>
      </c>
      <c r="BF28">
        <f t="shared" si="24"/>
        <v>1.0025465915790959</v>
      </c>
      <c r="BG28">
        <f t="shared" si="25"/>
        <v>39.706479375052695</v>
      </c>
      <c r="BH28">
        <f t="shared" si="26"/>
        <v>401.81074160117282</v>
      </c>
      <c r="BI28">
        <f t="shared" si="27"/>
        <v>-6.9532421791468138E-3</v>
      </c>
    </row>
    <row r="29" spans="1:61">
      <c r="A29" s="1">
        <v>7</v>
      </c>
      <c r="B29" s="1" t="s">
        <v>94</v>
      </c>
      <c r="C29" s="1" t="s">
        <v>88</v>
      </c>
      <c r="D29" s="1">
        <v>37</v>
      </c>
      <c r="E29" s="1" t="s">
        <v>65</v>
      </c>
      <c r="F29" s="1" t="s">
        <v>93</v>
      </c>
      <c r="G29" s="1">
        <v>0</v>
      </c>
      <c r="H29" s="1">
        <v>695.5</v>
      </c>
      <c r="I29" s="1">
        <v>0</v>
      </c>
      <c r="J29">
        <f t="shared" si="0"/>
        <v>20.041446036850225</v>
      </c>
      <c r="K29">
        <f t="shared" si="1"/>
        <v>0.84669725414029895</v>
      </c>
      <c r="L29">
        <f t="shared" si="2"/>
        <v>318.34811431317507</v>
      </c>
      <c r="M29">
        <f t="shared" si="3"/>
        <v>21.703486012006621</v>
      </c>
      <c r="N29">
        <f t="shared" si="4"/>
        <v>2.8786718560417994</v>
      </c>
      <c r="O29">
        <f t="shared" si="5"/>
        <v>37.712493896484375</v>
      </c>
      <c r="P29" s="1">
        <v>3.5</v>
      </c>
      <c r="Q29">
        <f t="shared" si="6"/>
        <v>1.9689131230115891</v>
      </c>
      <c r="R29" s="1">
        <v>1</v>
      </c>
      <c r="S29">
        <f t="shared" si="7"/>
        <v>3.9378262460231781</v>
      </c>
      <c r="T29" s="1">
        <v>38.671337127685547</v>
      </c>
      <c r="U29" s="1">
        <v>37.712493896484375</v>
      </c>
      <c r="V29" s="1">
        <v>38.653568267822266</v>
      </c>
      <c r="W29" s="1">
        <v>399.95001220703125</v>
      </c>
      <c r="X29" s="1">
        <v>380.15386962890625</v>
      </c>
      <c r="Y29" s="1">
        <v>23.067441940307617</v>
      </c>
      <c r="Z29" s="1">
        <v>37.681259155273438</v>
      </c>
      <c r="AA29" s="1">
        <v>32.594257354736328</v>
      </c>
      <c r="AB29" s="1">
        <v>53.243556976318359</v>
      </c>
      <c r="AC29" s="1">
        <v>500.21051025390625</v>
      </c>
      <c r="AD29" s="1">
        <v>1856.67333984375</v>
      </c>
      <c r="AE29" s="1">
        <v>1695.77783203125</v>
      </c>
      <c r="AF29" s="1">
        <v>97.54400634765625</v>
      </c>
      <c r="AG29" s="1">
        <v>7.712130069732666</v>
      </c>
      <c r="AH29" s="1">
        <v>-0.27208301424980164</v>
      </c>
      <c r="AI29" s="1">
        <v>1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f t="shared" si="8"/>
        <v>1.4291728864397322</v>
      </c>
      <c r="AQ29">
        <f t="shared" si="9"/>
        <v>2.1703486012006622E-2</v>
      </c>
      <c r="AR29">
        <f t="shared" si="10"/>
        <v>310.86249389648435</v>
      </c>
      <c r="AS29">
        <f t="shared" si="11"/>
        <v>311.82133712768552</v>
      </c>
      <c r="AT29">
        <f t="shared" si="12"/>
        <v>352.7679301436583</v>
      </c>
      <c r="AU29">
        <f t="shared" si="13"/>
        <v>-5.1852909988977185</v>
      </c>
      <c r="AV29">
        <f t="shared" si="14"/>
        <v>6.5542528382714718</v>
      </c>
      <c r="AW29">
        <f t="shared" si="15"/>
        <v>67.19277876399174</v>
      </c>
      <c r="AX29">
        <f t="shared" si="16"/>
        <v>29.511519608718302</v>
      </c>
      <c r="AY29">
        <f t="shared" si="17"/>
        <v>38.191915512084961</v>
      </c>
      <c r="AZ29">
        <f t="shared" si="18"/>
        <v>6.7268292483328285</v>
      </c>
      <c r="BA29">
        <f t="shared" si="19"/>
        <v>0.69686075733048558</v>
      </c>
      <c r="BB29">
        <f t="shared" si="20"/>
        <v>3.6755809822296723</v>
      </c>
      <c r="BC29">
        <f t="shared" si="21"/>
        <v>3.0512482661031561</v>
      </c>
      <c r="BD29">
        <f t="shared" si="22"/>
        <v>0.44690676320790484</v>
      </c>
      <c r="BE29">
        <f t="shared" si="23"/>
        <v>31.052950483328747</v>
      </c>
      <c r="BF29">
        <f t="shared" si="24"/>
        <v>0.83741910775217432</v>
      </c>
      <c r="BG29">
        <f t="shared" si="25"/>
        <v>61.851387868567542</v>
      </c>
      <c r="BH29">
        <f t="shared" si="26"/>
        <v>373.28308598854841</v>
      </c>
      <c r="BI29">
        <f t="shared" si="27"/>
        <v>3.3207806589720952E-2</v>
      </c>
    </row>
    <row r="30" spans="1:61">
      <c r="A30" s="1">
        <v>14</v>
      </c>
      <c r="B30" s="1" t="s">
        <v>101</v>
      </c>
      <c r="C30" s="1" t="s">
        <v>88</v>
      </c>
      <c r="D30" s="1">
        <v>25</v>
      </c>
      <c r="E30" s="1" t="s">
        <v>65</v>
      </c>
      <c r="F30" s="1" t="s">
        <v>93</v>
      </c>
      <c r="G30" s="1">
        <v>0</v>
      </c>
      <c r="H30" s="1">
        <v>1365.5</v>
      </c>
      <c r="I30" s="1">
        <v>0</v>
      </c>
      <c r="J30">
        <f t="shared" si="0"/>
        <v>32.541804338800759</v>
      </c>
      <c r="K30">
        <f t="shared" si="1"/>
        <v>0.92958601080708525</v>
      </c>
      <c r="L30">
        <f t="shared" si="2"/>
        <v>296.37284366660771</v>
      </c>
      <c r="M30">
        <f t="shared" si="3"/>
        <v>29.456888698952589</v>
      </c>
      <c r="N30">
        <f t="shared" si="4"/>
        <v>3.524322359259668</v>
      </c>
      <c r="O30">
        <f t="shared" si="5"/>
        <v>38.361557006835938</v>
      </c>
      <c r="P30" s="1">
        <v>2</v>
      </c>
      <c r="Q30">
        <f t="shared" si="6"/>
        <v>2.2982609868049622</v>
      </c>
      <c r="R30" s="1">
        <v>1</v>
      </c>
      <c r="S30">
        <f t="shared" si="7"/>
        <v>4.5965219736099243</v>
      </c>
      <c r="T30" s="1">
        <v>38.559261322021484</v>
      </c>
      <c r="U30" s="1">
        <v>38.361557006835938</v>
      </c>
      <c r="V30" s="1">
        <v>38.539482116699219</v>
      </c>
      <c r="W30" s="1">
        <v>399.77896118164062</v>
      </c>
      <c r="X30" s="1">
        <v>382.26577758789062</v>
      </c>
      <c r="Y30" s="1">
        <v>22.086191177368164</v>
      </c>
      <c r="Z30" s="1">
        <v>33.469589233398438</v>
      </c>
      <c r="AA30" s="1">
        <v>31.394647598266602</v>
      </c>
      <c r="AB30" s="1">
        <v>47.575698852539062</v>
      </c>
      <c r="AC30" s="1">
        <v>500.21932983398438</v>
      </c>
      <c r="AD30" s="1">
        <v>1713.2520751953125</v>
      </c>
      <c r="AE30" s="1">
        <v>1988.473876953125</v>
      </c>
      <c r="AF30" s="1">
        <v>97.536590576171875</v>
      </c>
      <c r="AG30" s="1">
        <v>7.712130069732666</v>
      </c>
      <c r="AH30" s="1">
        <v>-0.27208301424980164</v>
      </c>
      <c r="AI30" s="1">
        <v>0.66666668653488159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0.18999999761581421</v>
      </c>
      <c r="AO30" s="1">
        <v>111115</v>
      </c>
      <c r="AP30">
        <f t="shared" si="8"/>
        <v>2.5010966491699214</v>
      </c>
      <c r="AQ30">
        <f t="shared" si="9"/>
        <v>2.9456888698952591E-2</v>
      </c>
      <c r="AR30">
        <f t="shared" si="10"/>
        <v>311.51155700683591</v>
      </c>
      <c r="AS30">
        <f t="shared" si="11"/>
        <v>311.70926132202146</v>
      </c>
      <c r="AT30">
        <f t="shared" si="12"/>
        <v>325.51789020239812</v>
      </c>
      <c r="AU30">
        <f t="shared" si="13"/>
        <v>-7.402991568990406</v>
      </c>
      <c r="AV30">
        <f t="shared" si="14"/>
        <v>6.7888319810703015</v>
      </c>
      <c r="AW30">
        <f t="shared" si="15"/>
        <v>69.602924819978369</v>
      </c>
      <c r="AX30">
        <f t="shared" si="16"/>
        <v>36.133335586579932</v>
      </c>
      <c r="AY30">
        <f t="shared" si="17"/>
        <v>38.460409164428711</v>
      </c>
      <c r="AZ30">
        <f t="shared" si="18"/>
        <v>6.8251898614200854</v>
      </c>
      <c r="BA30">
        <f t="shared" si="19"/>
        <v>0.773213722403569</v>
      </c>
      <c r="BB30">
        <f t="shared" si="20"/>
        <v>3.2645096218106335</v>
      </c>
      <c r="BC30">
        <f t="shared" si="21"/>
        <v>3.5606802396094519</v>
      </c>
      <c r="BD30">
        <f t="shared" si="22"/>
        <v>0.49523393326319831</v>
      </c>
      <c r="BE30">
        <f t="shared" si="23"/>
        <v>28.90719671060571</v>
      </c>
      <c r="BF30">
        <f t="shared" si="24"/>
        <v>0.77530571932630199</v>
      </c>
      <c r="BG30">
        <f t="shared" si="25"/>
        <v>54.472919155914667</v>
      </c>
      <c r="BH30">
        <f t="shared" si="26"/>
        <v>372.70823905993291</v>
      </c>
      <c r="BI30">
        <f t="shared" si="27"/>
        <v>4.75612527752583E-2</v>
      </c>
    </row>
    <row r="31" spans="1:61">
      <c r="A31" s="1">
        <v>15</v>
      </c>
      <c r="B31" s="1" t="s">
        <v>102</v>
      </c>
      <c r="C31" s="1" t="s">
        <v>88</v>
      </c>
      <c r="D31" s="1">
        <v>25</v>
      </c>
      <c r="E31" s="1" t="s">
        <v>68</v>
      </c>
      <c r="F31" s="1" t="s">
        <v>93</v>
      </c>
      <c r="G31" s="1">
        <v>0</v>
      </c>
      <c r="H31" s="1">
        <v>1415</v>
      </c>
      <c r="I31" s="1">
        <v>0</v>
      </c>
      <c r="J31">
        <f t="shared" si="0"/>
        <v>-0.8394510667152979</v>
      </c>
      <c r="K31">
        <f t="shared" si="1"/>
        <v>0.16095184696400872</v>
      </c>
      <c r="L31">
        <f t="shared" si="2"/>
        <v>379.67159261985967</v>
      </c>
      <c r="M31">
        <f t="shared" si="3"/>
        <v>6.8894843410035547</v>
      </c>
      <c r="N31">
        <f t="shared" si="4"/>
        <v>4.1274325479740517</v>
      </c>
      <c r="O31">
        <f t="shared" si="5"/>
        <v>37.829010009765625</v>
      </c>
      <c r="P31" s="1">
        <v>2.5</v>
      </c>
      <c r="Q31">
        <f t="shared" si="6"/>
        <v>2.1884783655405045</v>
      </c>
      <c r="R31" s="1">
        <v>1</v>
      </c>
      <c r="S31">
        <f t="shared" si="7"/>
        <v>4.3769567310810089</v>
      </c>
      <c r="T31" s="1">
        <v>38.475013732910156</v>
      </c>
      <c r="U31" s="1">
        <v>37.829010009765625</v>
      </c>
      <c r="V31" s="1">
        <v>38.497440338134766</v>
      </c>
      <c r="W31" s="1">
        <v>399.50503540039062</v>
      </c>
      <c r="X31" s="1">
        <v>398.55233764648438</v>
      </c>
      <c r="Y31" s="1">
        <v>21.951519012451172</v>
      </c>
      <c r="Z31" s="1">
        <v>25.307369232177734</v>
      </c>
      <c r="AA31" s="1">
        <v>31.345605850219727</v>
      </c>
      <c r="AB31" s="1">
        <v>36.137580871582031</v>
      </c>
      <c r="AC31" s="1">
        <v>500.25546264648438</v>
      </c>
      <c r="AD31" s="1">
        <v>20.167819976806641</v>
      </c>
      <c r="AE31" s="1">
        <v>46.453376770019531</v>
      </c>
      <c r="AF31" s="1">
        <v>97.537002563476562</v>
      </c>
      <c r="AG31" s="1">
        <v>7.712130069732666</v>
      </c>
      <c r="AH31" s="1">
        <v>-0.27208301424980164</v>
      </c>
      <c r="AI31" s="1">
        <v>0.66666668653488159</v>
      </c>
      <c r="AJ31" s="1">
        <v>-0.21956524252891541</v>
      </c>
      <c r="AK31" s="1">
        <v>2.737391471862793</v>
      </c>
      <c r="AL31" s="1">
        <v>1</v>
      </c>
      <c r="AM31" s="1">
        <v>0</v>
      </c>
      <c r="AN31" s="1">
        <v>0.18999999761581421</v>
      </c>
      <c r="AO31" s="1">
        <v>111115</v>
      </c>
      <c r="AP31">
        <f t="shared" si="8"/>
        <v>2.0010218505859374</v>
      </c>
      <c r="AQ31">
        <f t="shared" si="9"/>
        <v>6.8894843410035548E-3</v>
      </c>
      <c r="AR31">
        <f t="shared" si="10"/>
        <v>310.9790100097656</v>
      </c>
      <c r="AS31">
        <f t="shared" si="11"/>
        <v>311.62501373291013</v>
      </c>
      <c r="AT31">
        <f t="shared" si="12"/>
        <v>3.8318857475094319</v>
      </c>
      <c r="AU31">
        <f t="shared" si="13"/>
        <v>-2.3244521685034356</v>
      </c>
      <c r="AV31">
        <f t="shared" si="14"/>
        <v>6.5958374856478192</v>
      </c>
      <c r="AW31">
        <f t="shared" si="15"/>
        <v>67.623951036995251</v>
      </c>
      <c r="AX31">
        <f t="shared" si="16"/>
        <v>42.316581804817517</v>
      </c>
      <c r="AY31">
        <f t="shared" si="17"/>
        <v>38.152011871337891</v>
      </c>
      <c r="AZ31">
        <f t="shared" si="18"/>
        <v>6.712316341178588</v>
      </c>
      <c r="BA31">
        <f t="shared" si="19"/>
        <v>0.1552431605514045</v>
      </c>
      <c r="BB31">
        <f t="shared" si="20"/>
        <v>2.4684049376737676</v>
      </c>
      <c r="BC31">
        <f t="shared" si="21"/>
        <v>4.2439114035048204</v>
      </c>
      <c r="BD31">
        <f t="shared" si="22"/>
        <v>9.7524208995474385E-2</v>
      </c>
      <c r="BE31">
        <f t="shared" si="23"/>
        <v>37.032029102642483</v>
      </c>
      <c r="BF31">
        <f t="shared" si="24"/>
        <v>0.95262668602543255</v>
      </c>
      <c r="BG31">
        <f t="shared" si="25"/>
        <v>36.701967476271399</v>
      </c>
      <c r="BH31">
        <f t="shared" si="26"/>
        <v>398.81125246097599</v>
      </c>
      <c r="BI31">
        <f t="shared" si="27"/>
        <v>-7.7253351199063614E-4</v>
      </c>
    </row>
    <row r="32" spans="1:61">
      <c r="A32" s="1">
        <v>16</v>
      </c>
      <c r="B32" s="1" t="s">
        <v>103</v>
      </c>
      <c r="C32" s="1" t="s">
        <v>88</v>
      </c>
      <c r="D32" s="1">
        <v>16</v>
      </c>
      <c r="E32" s="1" t="s">
        <v>65</v>
      </c>
      <c r="F32" s="1" t="s">
        <v>93</v>
      </c>
      <c r="G32" s="1">
        <v>0</v>
      </c>
      <c r="H32" s="1">
        <v>1569</v>
      </c>
      <c r="I32" s="1">
        <v>0</v>
      </c>
      <c r="J32">
        <f t="shared" si="0"/>
        <v>33.291802043908923</v>
      </c>
      <c r="K32">
        <f t="shared" si="1"/>
        <v>1.1767598573294473</v>
      </c>
      <c r="L32">
        <f t="shared" si="2"/>
        <v>313.72771919798328</v>
      </c>
      <c r="M32">
        <f t="shared" si="3"/>
        <v>38.365207764628842</v>
      </c>
      <c r="N32">
        <f t="shared" si="4"/>
        <v>3.7337754255433229</v>
      </c>
      <c r="O32">
        <f t="shared" si="5"/>
        <v>37.757476806640625</v>
      </c>
      <c r="P32" s="1">
        <v>1</v>
      </c>
      <c r="Q32">
        <f t="shared" si="6"/>
        <v>2.5178262293338776</v>
      </c>
      <c r="R32" s="1">
        <v>1</v>
      </c>
      <c r="S32">
        <f t="shared" si="7"/>
        <v>5.0356524586677551</v>
      </c>
      <c r="T32" s="1">
        <v>38.629600524902344</v>
      </c>
      <c r="U32" s="1">
        <v>37.757476806640625</v>
      </c>
      <c r="V32" s="1">
        <v>38.591686248779297</v>
      </c>
      <c r="W32" s="1">
        <v>399.72732543945312</v>
      </c>
      <c r="X32" s="1">
        <v>390.08053588867188</v>
      </c>
      <c r="Y32" s="1">
        <v>21.635753631591797</v>
      </c>
      <c r="Z32" s="1">
        <v>29.082038879394531</v>
      </c>
      <c r="AA32" s="1">
        <v>30.637228012084961</v>
      </c>
      <c r="AB32" s="1">
        <v>41.181514739990234</v>
      </c>
      <c r="AC32" s="1">
        <v>500.2423095703125</v>
      </c>
      <c r="AD32" s="1">
        <v>1883.3204345703125</v>
      </c>
      <c r="AE32" s="1">
        <v>1979.6866455078125</v>
      </c>
      <c r="AF32" s="1">
        <v>97.534591674804688</v>
      </c>
      <c r="AG32" s="1">
        <v>7.712130069732666</v>
      </c>
      <c r="AH32" s="1">
        <v>-0.27208301424980164</v>
      </c>
      <c r="AI32" s="1">
        <v>0.66666668653488159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0.18999999761581421</v>
      </c>
      <c r="AO32" s="1">
        <v>111115</v>
      </c>
      <c r="AP32">
        <f t="shared" si="8"/>
        <v>5.0024230957031239</v>
      </c>
      <c r="AQ32">
        <f t="shared" si="9"/>
        <v>3.8365207764628845E-2</v>
      </c>
      <c r="AR32">
        <f t="shared" si="10"/>
        <v>310.9074768066406</v>
      </c>
      <c r="AS32">
        <f t="shared" si="11"/>
        <v>311.77960052490232</v>
      </c>
      <c r="AT32">
        <f t="shared" si="12"/>
        <v>357.83087807817355</v>
      </c>
      <c r="AU32">
        <f t="shared" si="13"/>
        <v>-9.2910140167727011</v>
      </c>
      <c r="AV32">
        <f t="shared" si="14"/>
        <v>6.570280212715863</v>
      </c>
      <c r="AW32">
        <f t="shared" si="15"/>
        <v>67.363589675160441</v>
      </c>
      <c r="AX32">
        <f t="shared" si="16"/>
        <v>38.281550795765909</v>
      </c>
      <c r="AY32">
        <f t="shared" si="17"/>
        <v>38.193538665771484</v>
      </c>
      <c r="AZ32">
        <f t="shared" si="18"/>
        <v>6.7274201631955552</v>
      </c>
      <c r="BA32">
        <f t="shared" si="19"/>
        <v>0.953857111763735</v>
      </c>
      <c r="BB32">
        <f t="shared" si="20"/>
        <v>2.8365047871725402</v>
      </c>
      <c r="BC32">
        <f t="shared" si="21"/>
        <v>3.8909153760230151</v>
      </c>
      <c r="BD32">
        <f t="shared" si="22"/>
        <v>0.61284807867534241</v>
      </c>
      <c r="BE32">
        <f t="shared" si="23"/>
        <v>30.59930498904308</v>
      </c>
      <c r="BF32">
        <f t="shared" si="24"/>
        <v>0.80426396688380386</v>
      </c>
      <c r="BG32">
        <f t="shared" si="25"/>
        <v>51.602326244943455</v>
      </c>
      <c r="BH32">
        <f t="shared" si="26"/>
        <v>381.15539001568453</v>
      </c>
      <c r="BI32">
        <f t="shared" si="27"/>
        <v>4.5071760110257673E-2</v>
      </c>
    </row>
    <row r="33" spans="1:61">
      <c r="A33" s="1">
        <v>17</v>
      </c>
      <c r="B33" s="1" t="s">
        <v>104</v>
      </c>
      <c r="C33" s="1" t="s">
        <v>88</v>
      </c>
      <c r="D33" s="1">
        <v>16</v>
      </c>
      <c r="E33" s="1" t="s">
        <v>68</v>
      </c>
      <c r="F33" s="1" t="s">
        <v>93</v>
      </c>
      <c r="G33" s="1">
        <v>0</v>
      </c>
      <c r="H33" s="1">
        <v>1657.5</v>
      </c>
      <c r="I33" s="1">
        <v>0</v>
      </c>
      <c r="J33">
        <f t="shared" si="0"/>
        <v>-2.5988834231479454</v>
      </c>
      <c r="K33">
        <f t="shared" si="1"/>
        <v>8.5193595574632089E-2</v>
      </c>
      <c r="L33">
        <f t="shared" si="2"/>
        <v>417.36583364676039</v>
      </c>
      <c r="M33">
        <f t="shared" si="3"/>
        <v>4.1259882317707666</v>
      </c>
      <c r="N33">
        <f t="shared" si="4"/>
        <v>4.583999047224582</v>
      </c>
      <c r="O33">
        <f t="shared" si="5"/>
        <v>38.252567291259766</v>
      </c>
      <c r="P33" s="1">
        <v>1</v>
      </c>
      <c r="Q33">
        <f t="shared" si="6"/>
        <v>2.5178262293338776</v>
      </c>
      <c r="R33" s="1">
        <v>1</v>
      </c>
      <c r="S33">
        <f t="shared" si="7"/>
        <v>5.0356524586677551</v>
      </c>
      <c r="T33" s="1">
        <v>38.603298187255859</v>
      </c>
      <c r="U33" s="1">
        <v>38.252567291259766</v>
      </c>
      <c r="V33" s="1">
        <v>38.597278594970703</v>
      </c>
      <c r="W33" s="1">
        <v>399.78646850585938</v>
      </c>
      <c r="X33" s="1">
        <v>399.97610473632812</v>
      </c>
      <c r="Y33" s="1">
        <v>21.390501022338867</v>
      </c>
      <c r="Z33" s="1">
        <v>22.197036743164062</v>
      </c>
      <c r="AA33" s="1">
        <v>30.332427978515625</v>
      </c>
      <c r="AB33" s="1">
        <v>31.47612190246582</v>
      </c>
      <c r="AC33" s="1">
        <v>500.2138671875</v>
      </c>
      <c r="AD33" s="1">
        <v>48.705257415771484</v>
      </c>
      <c r="AE33" s="1">
        <v>46.889827728271484</v>
      </c>
      <c r="AF33" s="1">
        <v>97.53289794921875</v>
      </c>
      <c r="AG33" s="1">
        <v>7.712130069732666</v>
      </c>
      <c r="AH33" s="1">
        <v>-0.27208301424980164</v>
      </c>
      <c r="AI33" s="1">
        <v>1</v>
      </c>
      <c r="AJ33" s="1">
        <v>-0.21956524252891541</v>
      </c>
      <c r="AK33" s="1">
        <v>2.737391471862793</v>
      </c>
      <c r="AL33" s="1">
        <v>1</v>
      </c>
      <c r="AM33" s="1">
        <v>0</v>
      </c>
      <c r="AN33" s="1">
        <v>0.18999999761581421</v>
      </c>
      <c r="AO33" s="1">
        <v>111115</v>
      </c>
      <c r="AP33">
        <f t="shared" si="8"/>
        <v>5.0021386718749996</v>
      </c>
      <c r="AQ33">
        <f t="shared" si="9"/>
        <v>4.1259882317707663E-3</v>
      </c>
      <c r="AR33">
        <f t="shared" si="10"/>
        <v>311.40256729125974</v>
      </c>
      <c r="AS33">
        <f t="shared" si="11"/>
        <v>311.75329818725584</v>
      </c>
      <c r="AT33">
        <f t="shared" si="12"/>
        <v>9.2539987928741994</v>
      </c>
      <c r="AU33">
        <f t="shared" si="13"/>
        <v>-1.1804522976310277</v>
      </c>
      <c r="AV33">
        <f t="shared" si="14"/>
        <v>6.748940366670662</v>
      </c>
      <c r="AW33">
        <f t="shared" si="15"/>
        <v>69.196553251032796</v>
      </c>
      <c r="AX33">
        <f t="shared" si="16"/>
        <v>46.999516507868734</v>
      </c>
      <c r="AY33">
        <f t="shared" si="17"/>
        <v>38.427932739257812</v>
      </c>
      <c r="AZ33">
        <f t="shared" si="18"/>
        <v>6.8132264274815268</v>
      </c>
      <c r="BA33">
        <f t="shared" si="19"/>
        <v>8.3776261671200031E-2</v>
      </c>
      <c r="BB33">
        <f t="shared" si="20"/>
        <v>2.1649413194460796</v>
      </c>
      <c r="BC33">
        <f t="shared" si="21"/>
        <v>4.6482851080354468</v>
      </c>
      <c r="BD33">
        <f t="shared" si="22"/>
        <v>5.2485683836608517E-2</v>
      </c>
      <c r="BE33">
        <f t="shared" si="23"/>
        <v>40.706899260560093</v>
      </c>
      <c r="BF33">
        <f t="shared" si="24"/>
        <v>1.0434769195072189</v>
      </c>
      <c r="BG33">
        <f t="shared" si="25"/>
        <v>30.009906344146987</v>
      </c>
      <c r="BH33">
        <f t="shared" si="26"/>
        <v>400.67283522955557</v>
      </c>
      <c r="BI33">
        <f t="shared" si="27"/>
        <v>-1.9465319649968843E-3</v>
      </c>
    </row>
    <row r="34" spans="1:61">
      <c r="A34" s="1">
        <v>22</v>
      </c>
      <c r="B34" s="1" t="s">
        <v>110</v>
      </c>
      <c r="C34" s="1" t="s">
        <v>88</v>
      </c>
      <c r="D34" s="1">
        <v>14</v>
      </c>
      <c r="E34" s="1" t="s">
        <v>65</v>
      </c>
      <c r="F34" s="1" t="s">
        <v>93</v>
      </c>
      <c r="G34" s="1">
        <v>0</v>
      </c>
      <c r="H34" s="1">
        <v>2138.5</v>
      </c>
      <c r="I34" s="1">
        <v>0</v>
      </c>
      <c r="J34">
        <f t="shared" si="0"/>
        <v>29.918024795730965</v>
      </c>
      <c r="K34">
        <f t="shared" si="1"/>
        <v>1.0858279137380837</v>
      </c>
      <c r="L34">
        <f t="shared" si="2"/>
        <v>313.70296611362215</v>
      </c>
      <c r="M34">
        <f t="shared" si="3"/>
        <v>40.623411505591406</v>
      </c>
      <c r="N34">
        <f t="shared" si="4"/>
        <v>4.2139274058526093</v>
      </c>
      <c r="O34">
        <f t="shared" si="5"/>
        <v>38.867172241210938</v>
      </c>
      <c r="P34" s="1">
        <v>1</v>
      </c>
      <c r="Q34">
        <f t="shared" si="6"/>
        <v>2.5178262293338776</v>
      </c>
      <c r="R34" s="1">
        <v>1</v>
      </c>
      <c r="S34">
        <f t="shared" si="7"/>
        <v>5.0356524586677551</v>
      </c>
      <c r="T34" s="1">
        <v>38.426437377929688</v>
      </c>
      <c r="U34" s="1">
        <v>38.867172241210938</v>
      </c>
      <c r="V34" s="1">
        <v>38.404624938964844</v>
      </c>
      <c r="W34" s="1">
        <v>400.06625366210938</v>
      </c>
      <c r="X34" s="1">
        <v>390.9102783203125</v>
      </c>
      <c r="Y34" s="1">
        <v>20.436244964599609</v>
      </c>
      <c r="Z34" s="1">
        <v>28.327627182006836</v>
      </c>
      <c r="AA34" s="1">
        <v>29.254966735839844</v>
      </c>
      <c r="AB34" s="1">
        <v>40.551666259765625</v>
      </c>
      <c r="AC34" s="1">
        <v>500.19940185546875</v>
      </c>
      <c r="AD34" s="1">
        <v>1843.0831298828125</v>
      </c>
      <c r="AE34" s="1">
        <v>1940.9608154296875</v>
      </c>
      <c r="AF34" s="1">
        <v>97.525062561035156</v>
      </c>
      <c r="AG34" s="1">
        <v>7.712130069732666</v>
      </c>
      <c r="AH34" s="1">
        <v>-0.27208301424980164</v>
      </c>
      <c r="AI34" s="1">
        <v>0.66666668653488159</v>
      </c>
      <c r="AJ34" s="1">
        <v>-0.21956524252891541</v>
      </c>
      <c r="AK34" s="1">
        <v>2.737391471862793</v>
      </c>
      <c r="AL34" s="1">
        <v>1</v>
      </c>
      <c r="AM34" s="1">
        <v>0</v>
      </c>
      <c r="AN34" s="1">
        <v>0.18999999761581421</v>
      </c>
      <c r="AO34" s="1">
        <v>111115</v>
      </c>
      <c r="AP34">
        <f t="shared" si="8"/>
        <v>5.0019940185546865</v>
      </c>
      <c r="AQ34">
        <f t="shared" si="9"/>
        <v>4.0623411505591407E-2</v>
      </c>
      <c r="AR34">
        <f t="shared" si="10"/>
        <v>312.01717224121091</v>
      </c>
      <c r="AS34">
        <f t="shared" si="11"/>
        <v>311.57643737792966</v>
      </c>
      <c r="AT34">
        <f t="shared" si="12"/>
        <v>350.18579028348177</v>
      </c>
      <c r="AU34">
        <f t="shared" si="13"/>
        <v>-10.154401488568183</v>
      </c>
      <c r="AV34">
        <f t="shared" si="14"/>
        <v>6.9765810189835058</v>
      </c>
      <c r="AW34">
        <f t="shared" si="15"/>
        <v>71.536288578305474</v>
      </c>
      <c r="AX34">
        <f t="shared" si="16"/>
        <v>43.208661396298638</v>
      </c>
      <c r="AY34">
        <f t="shared" si="17"/>
        <v>38.646804809570312</v>
      </c>
      <c r="AZ34">
        <f t="shared" si="18"/>
        <v>6.8942060246736521</v>
      </c>
      <c r="BA34">
        <f t="shared" si="19"/>
        <v>0.89322380712891314</v>
      </c>
      <c r="BB34">
        <f t="shared" si="20"/>
        <v>2.7626536131308965</v>
      </c>
      <c r="BC34">
        <f t="shared" si="21"/>
        <v>4.1315524115427555</v>
      </c>
      <c r="BD34">
        <f t="shared" si="22"/>
        <v>0.5728721855747112</v>
      </c>
      <c r="BE34">
        <f t="shared" si="23"/>
        <v>30.593901395813294</v>
      </c>
      <c r="BF34">
        <f t="shared" si="24"/>
        <v>0.80249352220044068</v>
      </c>
      <c r="BG34">
        <f t="shared" si="25"/>
        <v>47.701529766323482</v>
      </c>
      <c r="BH34">
        <f t="shared" si="26"/>
        <v>382.8896029846436</v>
      </c>
      <c r="BI34">
        <f t="shared" si="27"/>
        <v>3.7272768422505383E-2</v>
      </c>
    </row>
    <row r="35" spans="1:61">
      <c r="A35" s="1">
        <v>23</v>
      </c>
      <c r="B35" s="1" t="s">
        <v>111</v>
      </c>
      <c r="C35" s="1" t="s">
        <v>88</v>
      </c>
      <c r="D35" s="1">
        <v>14</v>
      </c>
      <c r="E35" s="1" t="s">
        <v>68</v>
      </c>
      <c r="F35" s="1" t="s">
        <v>93</v>
      </c>
      <c r="G35" s="1">
        <v>0</v>
      </c>
      <c r="H35" s="1">
        <v>2230.5</v>
      </c>
      <c r="I35" s="1">
        <v>0</v>
      </c>
      <c r="J35">
        <f t="shared" ref="J35:J66" si="28">(W35-X35*(1000-Y35)/(1000-Z35))*AP35</f>
        <v>-9.4860888368958868E-2</v>
      </c>
      <c r="K35">
        <f t="shared" ref="K35:K66" si="29">IF(BA35&lt;&gt;0,1/(1/BA35-1/S35),0)</f>
        <v>5.8602248700863904E-2</v>
      </c>
      <c r="L35">
        <f t="shared" ref="L35:L66" si="30">((BD35-AQ35/2)*X35-J35)/(BD35+AQ35/2)</f>
        <v>372.3689282224683</v>
      </c>
      <c r="M35">
        <f t="shared" ref="M35:M66" si="31">AQ35*1000</f>
        <v>2.8058356317509769</v>
      </c>
      <c r="N35">
        <f t="shared" ref="N35:N66" si="32">(AV35-BB35)</f>
        <v>4.5161061256475472</v>
      </c>
      <c r="O35">
        <f t="shared" ref="O35:O66" si="33">(U35+AU35*I35)</f>
        <v>37.816799163818359</v>
      </c>
      <c r="P35" s="1">
        <v>1.5</v>
      </c>
      <c r="Q35">
        <f t="shared" ref="Q35:Q66" si="34">(P35*AJ35+AK35)</f>
        <v>2.4080436080694199</v>
      </c>
      <c r="R35" s="1">
        <v>1</v>
      </c>
      <c r="S35">
        <f t="shared" ref="S35:S66" si="35">Q35*(R35+1)*(R35+1)/(R35*R35+1)</f>
        <v>4.8160872161388397</v>
      </c>
      <c r="T35" s="1">
        <v>38.323707580566406</v>
      </c>
      <c r="U35" s="1">
        <v>37.816799163818359</v>
      </c>
      <c r="V35" s="1">
        <v>38.345733642578125</v>
      </c>
      <c r="W35" s="1">
        <v>399.9381103515625</v>
      </c>
      <c r="X35" s="1">
        <v>399.63031005859375</v>
      </c>
      <c r="Y35" s="1">
        <v>20.457439422607422</v>
      </c>
      <c r="Z35" s="1">
        <v>21.280927658081055</v>
      </c>
      <c r="AA35" s="1">
        <v>29.447486877441406</v>
      </c>
      <c r="AB35" s="1">
        <v>30.632858276367188</v>
      </c>
      <c r="AC35" s="1">
        <v>500.2120361328125</v>
      </c>
      <c r="AD35" s="1">
        <v>7.2380919456481934</v>
      </c>
      <c r="AE35" s="1">
        <v>72.743156433105469</v>
      </c>
      <c r="AF35" s="1">
        <v>97.522186279296875</v>
      </c>
      <c r="AG35" s="1">
        <v>7.712130069732666</v>
      </c>
      <c r="AH35" s="1">
        <v>-0.27208301424980164</v>
      </c>
      <c r="AI35" s="1">
        <v>1</v>
      </c>
      <c r="AJ35" s="1">
        <v>-0.21956524252891541</v>
      </c>
      <c r="AK35" s="1">
        <v>2.737391471862793</v>
      </c>
      <c r="AL35" s="1">
        <v>1</v>
      </c>
      <c r="AM35" s="1">
        <v>0</v>
      </c>
      <c r="AN35" s="1">
        <v>0.18999999761581421</v>
      </c>
      <c r="AO35" s="1">
        <v>111115</v>
      </c>
      <c r="AP35">
        <f t="shared" ref="AP35:AP66" si="36">AC35*0.000001/(P35*0.0001)</f>
        <v>3.3347469075520828</v>
      </c>
      <c r="AQ35">
        <f t="shared" ref="AQ35:AQ66" si="37">(Z35-Y35)/(1000-Z35)*AP35</f>
        <v>2.8058356317509771E-3</v>
      </c>
      <c r="AR35">
        <f t="shared" ref="AR35:AR66" si="38">(U35+273.15)</f>
        <v>310.96679916381834</v>
      </c>
      <c r="AS35">
        <f t="shared" ref="AS35:AS66" si="39">(T35+273.15)</f>
        <v>311.47370758056638</v>
      </c>
      <c r="AT35">
        <f t="shared" ref="AT35:AT66" si="40">(AD35*AL35+AE35*AM35)*AN35</f>
        <v>1.3752374524162008</v>
      </c>
      <c r="AU35">
        <f t="shared" ref="AU35:AU66" si="41">((AT35+0.00000010773*(AS35^4-AR35^4))-AQ35*44100)/(Q35*51.4+0.00000043092*AR35^3)</f>
        <v>-0.84675100870474074</v>
      </c>
      <c r="AV35">
        <f t="shared" ref="AV35:AV66" si="42">0.61365*EXP(17.502*O35/(240.97+O35))</f>
        <v>6.5914687169151689</v>
      </c>
      <c r="AW35">
        <f t="shared" ref="AW35:AW66" si="43">AV35*1000/AF35</f>
        <v>67.589427271837948</v>
      </c>
      <c r="AX35">
        <f t="shared" ref="AX35:AX66" si="44">(AW35-Z35)</f>
        <v>46.308499613756894</v>
      </c>
      <c r="AY35">
        <f t="shared" ref="AY35:AY66" si="45">IF(I35,U35,(T35+U35)/2)</f>
        <v>38.070253372192383</v>
      </c>
      <c r="AZ35">
        <f t="shared" ref="AZ35:AZ66" si="46">0.61365*EXP(17.502*AY35/(240.97+AY35))</f>
        <v>6.6826657024022165</v>
      </c>
      <c r="BA35">
        <f t="shared" ref="BA35:BA66" si="47">IF(AX35&lt;&gt;0,(1000-(AW35+Z35)/2)/AX35*AQ35,0)</f>
        <v>5.7897747711094537E-2</v>
      </c>
      <c r="BB35">
        <f t="shared" ref="BB35:BB66" si="48">Z35*AF35/1000</f>
        <v>2.0753625912676217</v>
      </c>
      <c r="BC35">
        <f t="shared" ref="BC35:BC66" si="49">(AZ35-BB35)</f>
        <v>4.6073031111345948</v>
      </c>
      <c r="BD35">
        <f t="shared" ref="BD35:BD66" si="50">1/(1.6/K35+1.37/S35)</f>
        <v>3.624873466789378E-2</v>
      </c>
      <c r="BE35">
        <f t="shared" ref="BE35:BE66" si="51">L35*AF35*0.001</f>
        <v>36.314231982733681</v>
      </c>
      <c r="BF35">
        <f t="shared" ref="BF35:BF66" si="52">L35/X35</f>
        <v>0.93178349802313942</v>
      </c>
      <c r="BG35">
        <f t="shared" ref="BG35:BG66" si="53">(1-AQ35*AF35/AV35/K35)*100</f>
        <v>29.161529029284839</v>
      </c>
      <c r="BH35">
        <f t="shared" ref="BH35:BH66" si="54">(X35-J35/(S35/1.35))</f>
        <v>399.65690056527495</v>
      </c>
      <c r="BI35">
        <f t="shared" ref="BI35:BI66" si="55">J35*BG35/100/BH35</f>
        <v>-6.9216584175138787E-5</v>
      </c>
    </row>
    <row r="36" spans="1:61">
      <c r="A36" s="1">
        <v>11</v>
      </c>
      <c r="B36" s="1" t="s">
        <v>125</v>
      </c>
      <c r="C36" s="1" t="s">
        <v>115</v>
      </c>
      <c r="D36" s="1">
        <v>35</v>
      </c>
      <c r="E36" s="1" t="s">
        <v>68</v>
      </c>
      <c r="F36" s="1" t="s">
        <v>93</v>
      </c>
      <c r="G36" s="1">
        <v>0</v>
      </c>
      <c r="H36" s="1">
        <v>1200</v>
      </c>
      <c r="I36" s="1">
        <v>0</v>
      </c>
      <c r="J36">
        <f t="shared" si="28"/>
        <v>-4.4226946322196374</v>
      </c>
      <c r="K36">
        <f t="shared" si="29"/>
        <v>0.17458988406936377</v>
      </c>
      <c r="L36">
        <f t="shared" si="30"/>
        <v>418.81606675313947</v>
      </c>
      <c r="M36">
        <f t="shared" si="31"/>
        <v>5.8713637696691894</v>
      </c>
      <c r="N36">
        <f t="shared" si="32"/>
        <v>3.2857667588585731</v>
      </c>
      <c r="O36">
        <f t="shared" si="33"/>
        <v>32.637195587158203</v>
      </c>
      <c r="P36" s="1">
        <v>1.5</v>
      </c>
      <c r="Q36">
        <f t="shared" si="34"/>
        <v>2.4080436080694199</v>
      </c>
      <c r="R36" s="1">
        <v>1</v>
      </c>
      <c r="S36">
        <f t="shared" si="35"/>
        <v>4.8160872161388397</v>
      </c>
      <c r="T36" s="1">
        <v>33.153938293457031</v>
      </c>
      <c r="U36" s="1">
        <v>32.637195587158203</v>
      </c>
      <c r="V36" s="1">
        <v>33.194381713867188</v>
      </c>
      <c r="W36" s="1">
        <v>399.11001586914062</v>
      </c>
      <c r="X36" s="1">
        <v>399.73236083984375</v>
      </c>
      <c r="Y36" s="1">
        <v>15.322535514831543</v>
      </c>
      <c r="Z36" s="1">
        <v>17.052875518798828</v>
      </c>
      <c r="AA36" s="1">
        <v>29.344547271728516</v>
      </c>
      <c r="AB36" s="1">
        <v>32.658363342285156</v>
      </c>
      <c r="AC36" s="1">
        <v>500.2982177734375</v>
      </c>
      <c r="AD36" s="1">
        <v>11.859914779663086</v>
      </c>
      <c r="AE36" s="1">
        <v>13.798226356506348</v>
      </c>
      <c r="AF36" s="1">
        <v>97.5941162109375</v>
      </c>
      <c r="AG36" s="1">
        <v>7.0829200744628906</v>
      </c>
      <c r="AH36" s="1">
        <v>-0.20638959109783173</v>
      </c>
      <c r="AI36" s="1">
        <v>0.66666668653488159</v>
      </c>
      <c r="AJ36" s="1">
        <v>-0.21956524252891541</v>
      </c>
      <c r="AK36" s="1">
        <v>2.737391471862793</v>
      </c>
      <c r="AL36" s="1">
        <v>1</v>
      </c>
      <c r="AM36" s="1">
        <v>0</v>
      </c>
      <c r="AN36" s="1">
        <v>0.18999999761581421</v>
      </c>
      <c r="AO36" s="1">
        <v>111115</v>
      </c>
      <c r="AP36">
        <f t="shared" si="36"/>
        <v>3.335321451822916</v>
      </c>
      <c r="AQ36">
        <f t="shared" si="37"/>
        <v>5.8713637696691896E-3</v>
      </c>
      <c r="AR36">
        <f t="shared" si="38"/>
        <v>305.78719558715818</v>
      </c>
      <c r="AS36">
        <f t="shared" si="39"/>
        <v>306.30393829345701</v>
      </c>
      <c r="AT36">
        <f t="shared" si="40"/>
        <v>2.253383779859746</v>
      </c>
      <c r="AU36">
        <f t="shared" si="41"/>
        <v>-1.8390923112592961</v>
      </c>
      <c r="AV36">
        <f t="shared" si="42"/>
        <v>4.9500270739708769</v>
      </c>
      <c r="AW36">
        <f t="shared" si="43"/>
        <v>50.720548186245274</v>
      </c>
      <c r="AX36">
        <f t="shared" si="44"/>
        <v>33.667672667446446</v>
      </c>
      <c r="AY36">
        <f t="shared" si="45"/>
        <v>32.895566940307617</v>
      </c>
      <c r="AZ36">
        <f t="shared" si="46"/>
        <v>5.0225373017857056</v>
      </c>
      <c r="BA36">
        <f t="shared" si="47"/>
        <v>0.16848217022466674</v>
      </c>
      <c r="BB36">
        <f t="shared" si="48"/>
        <v>1.6642603151123039</v>
      </c>
      <c r="BC36">
        <f t="shared" si="49"/>
        <v>3.3582769866734017</v>
      </c>
      <c r="BD36">
        <f t="shared" si="50"/>
        <v>0.10583357607014607</v>
      </c>
      <c r="BE36">
        <f t="shared" si="51"/>
        <v>40.873983889713649</v>
      </c>
      <c r="BF36">
        <f t="shared" si="52"/>
        <v>1.047741208325492</v>
      </c>
      <c r="BG36">
        <f t="shared" si="53"/>
        <v>33.696573445947564</v>
      </c>
      <c r="BH36">
        <f t="shared" si="54"/>
        <v>400.97208875288669</v>
      </c>
      <c r="BI36">
        <f t="shared" si="55"/>
        <v>-3.7167089352055098E-3</v>
      </c>
    </row>
    <row r="37" spans="1:61">
      <c r="A37" s="1">
        <v>12</v>
      </c>
      <c r="B37" s="1" t="s">
        <v>126</v>
      </c>
      <c r="C37" s="1" t="s">
        <v>115</v>
      </c>
      <c r="D37" s="1">
        <v>35</v>
      </c>
      <c r="E37" s="1" t="s">
        <v>65</v>
      </c>
      <c r="F37" s="1" t="s">
        <v>93</v>
      </c>
      <c r="G37" s="1">
        <v>0</v>
      </c>
      <c r="H37" s="1">
        <v>1264.5</v>
      </c>
      <c r="I37" s="1">
        <v>0</v>
      </c>
      <c r="J37">
        <f t="shared" si="28"/>
        <v>22.932806775089102</v>
      </c>
      <c r="K37">
        <f t="shared" si="29"/>
        <v>0.75697522699687159</v>
      </c>
      <c r="L37">
        <f t="shared" si="30"/>
        <v>314.41325541070881</v>
      </c>
      <c r="M37">
        <f t="shared" si="31"/>
        <v>19.912287294244845</v>
      </c>
      <c r="N37">
        <f t="shared" si="32"/>
        <v>2.8769902721657026</v>
      </c>
      <c r="O37">
        <f t="shared" si="33"/>
        <v>33.263172149658203</v>
      </c>
      <c r="P37" s="1">
        <v>2</v>
      </c>
      <c r="Q37">
        <f t="shared" si="34"/>
        <v>2.2982609868049622</v>
      </c>
      <c r="R37" s="1">
        <v>1</v>
      </c>
      <c r="S37">
        <f t="shared" si="35"/>
        <v>4.5965219736099243</v>
      </c>
      <c r="T37" s="1">
        <v>33.254787445068359</v>
      </c>
      <c r="U37" s="1">
        <v>33.263172149658203</v>
      </c>
      <c r="V37" s="1">
        <v>33.258304595947266</v>
      </c>
      <c r="W37" s="1">
        <v>398.7967529296875</v>
      </c>
      <c r="X37" s="1">
        <v>386.55215454101562</v>
      </c>
      <c r="Y37" s="1">
        <v>15.281196594238281</v>
      </c>
      <c r="Z37" s="1">
        <v>23.057771682739258</v>
      </c>
      <c r="AA37" s="1">
        <v>29.100292205810547</v>
      </c>
      <c r="AB37" s="1">
        <v>43.909381866455078</v>
      </c>
      <c r="AC37" s="1">
        <v>500.30133056640625</v>
      </c>
      <c r="AD37" s="1">
        <v>1376.404296875</v>
      </c>
      <c r="AE37" s="1">
        <v>1613.2308349609375</v>
      </c>
      <c r="AF37" s="1">
        <v>97.594223022460938</v>
      </c>
      <c r="AG37" s="1">
        <v>7.0829200744628906</v>
      </c>
      <c r="AH37" s="1">
        <v>-0.20638959109783173</v>
      </c>
      <c r="AI37" s="1">
        <v>0.66666668653488159</v>
      </c>
      <c r="AJ37" s="1">
        <v>-0.21956524252891541</v>
      </c>
      <c r="AK37" s="1">
        <v>2.737391471862793</v>
      </c>
      <c r="AL37" s="1">
        <v>1</v>
      </c>
      <c r="AM37" s="1">
        <v>0</v>
      </c>
      <c r="AN37" s="1">
        <v>0.18999999761581421</v>
      </c>
      <c r="AO37" s="1">
        <v>111115</v>
      </c>
      <c r="AP37">
        <f t="shared" si="36"/>
        <v>2.5015066528320311</v>
      </c>
      <c r="AQ37">
        <f t="shared" si="37"/>
        <v>1.9912287294244845E-2</v>
      </c>
      <c r="AR37">
        <f t="shared" si="38"/>
        <v>306.41317214965818</v>
      </c>
      <c r="AS37">
        <f t="shared" si="39"/>
        <v>306.40478744506834</v>
      </c>
      <c r="AT37">
        <f t="shared" si="40"/>
        <v>261.51681312464643</v>
      </c>
      <c r="AU37">
        <f t="shared" si="41"/>
        <v>-4.7248138517348766</v>
      </c>
      <c r="AV37">
        <f t="shared" si="42"/>
        <v>5.1272955841719421</v>
      </c>
      <c r="AW37">
        <f t="shared" si="43"/>
        <v>52.536875907008501</v>
      </c>
      <c r="AX37">
        <f t="shared" si="44"/>
        <v>29.479104224269243</v>
      </c>
      <c r="AY37">
        <f t="shared" si="45"/>
        <v>33.258979797363281</v>
      </c>
      <c r="AZ37">
        <f t="shared" si="46"/>
        <v>5.1260902363311667</v>
      </c>
      <c r="BA37">
        <f t="shared" si="47"/>
        <v>0.64994024167512399</v>
      </c>
      <c r="BB37">
        <f t="shared" si="48"/>
        <v>2.2503053120062395</v>
      </c>
      <c r="BC37">
        <f t="shared" si="49"/>
        <v>2.8757849243249272</v>
      </c>
      <c r="BD37">
        <f t="shared" si="50"/>
        <v>0.41464063700503689</v>
      </c>
      <c r="BE37">
        <f t="shared" si="51"/>
        <v>30.684917369770691</v>
      </c>
      <c r="BF37">
        <f t="shared" si="52"/>
        <v>0.81337861325346095</v>
      </c>
      <c r="BG37">
        <f t="shared" si="53"/>
        <v>49.930271235510148</v>
      </c>
      <c r="BH37">
        <f t="shared" si="54"/>
        <v>379.81678172563102</v>
      </c>
      <c r="BI37">
        <f t="shared" si="55"/>
        <v>3.0147200375650836E-2</v>
      </c>
    </row>
    <row r="38" spans="1:61">
      <c r="A38" s="1">
        <v>15</v>
      </c>
      <c r="B38" s="1" t="s">
        <v>129</v>
      </c>
      <c r="C38" s="1" t="s">
        <v>115</v>
      </c>
      <c r="D38" s="1">
        <v>31</v>
      </c>
      <c r="E38" s="1" t="s">
        <v>65</v>
      </c>
      <c r="F38" s="1" t="s">
        <v>93</v>
      </c>
      <c r="G38" s="1">
        <v>0</v>
      </c>
      <c r="H38" s="1">
        <v>1557</v>
      </c>
      <c r="I38" s="1">
        <v>0</v>
      </c>
      <c r="J38">
        <f t="shared" si="28"/>
        <v>11.372318377340402</v>
      </c>
      <c r="K38">
        <f t="shared" si="29"/>
        <v>1.013878980731127</v>
      </c>
      <c r="L38">
        <f t="shared" si="30"/>
        <v>353.34458898457308</v>
      </c>
      <c r="M38">
        <f t="shared" si="31"/>
        <v>23.121824223866913</v>
      </c>
      <c r="N38">
        <f t="shared" si="32"/>
        <v>2.6145793504637496</v>
      </c>
      <c r="O38">
        <f t="shared" si="33"/>
        <v>32.698715209960938</v>
      </c>
      <c r="P38" s="1">
        <v>2</v>
      </c>
      <c r="Q38">
        <f t="shared" si="34"/>
        <v>2.2982609868049622</v>
      </c>
      <c r="R38" s="1">
        <v>1</v>
      </c>
      <c r="S38">
        <f t="shared" si="35"/>
        <v>4.5965219736099243</v>
      </c>
      <c r="T38" s="1">
        <v>33.419578552246094</v>
      </c>
      <c r="U38" s="1">
        <v>32.698715209960938</v>
      </c>
      <c r="V38" s="1">
        <v>33.416957855224609</v>
      </c>
      <c r="W38" s="1">
        <v>398.98062133789062</v>
      </c>
      <c r="X38" s="1">
        <v>390.82171630859375</v>
      </c>
      <c r="Y38" s="1">
        <v>15.086812973022461</v>
      </c>
      <c r="Z38" s="1">
        <v>24.107463836669922</v>
      </c>
      <c r="AA38" s="1">
        <v>28.464530944824219</v>
      </c>
      <c r="AB38" s="1">
        <v>45.483940124511719</v>
      </c>
      <c r="AC38" s="1">
        <v>500.28353881835938</v>
      </c>
      <c r="AD38" s="1">
        <v>1064.218505859375</v>
      </c>
      <c r="AE38" s="1">
        <v>745.5377197265625</v>
      </c>
      <c r="AF38" s="1">
        <v>97.589263916015625</v>
      </c>
      <c r="AG38" s="1">
        <v>7.0829200744628906</v>
      </c>
      <c r="AH38" s="1">
        <v>-0.20638959109783173</v>
      </c>
      <c r="AI38" s="1">
        <v>0.66666668653488159</v>
      </c>
      <c r="AJ38" s="1">
        <v>-0.21956524252891541</v>
      </c>
      <c r="AK38" s="1">
        <v>2.737391471862793</v>
      </c>
      <c r="AL38" s="1">
        <v>1</v>
      </c>
      <c r="AM38" s="1">
        <v>0</v>
      </c>
      <c r="AN38" s="1">
        <v>0.18999999761581421</v>
      </c>
      <c r="AO38" s="1">
        <v>111115</v>
      </c>
      <c r="AP38">
        <f t="shared" si="36"/>
        <v>2.5014176940917965</v>
      </c>
      <c r="AQ38">
        <f t="shared" si="37"/>
        <v>2.3121824223866914E-2</v>
      </c>
      <c r="AR38">
        <f t="shared" si="38"/>
        <v>305.84871520996091</v>
      </c>
      <c r="AS38">
        <f t="shared" si="39"/>
        <v>306.56957855224607</v>
      </c>
      <c r="AT38">
        <f t="shared" si="40"/>
        <v>202.20151357598661</v>
      </c>
      <c r="AU38">
        <f t="shared" si="41"/>
        <v>-6.1977351878791129</v>
      </c>
      <c r="AV38">
        <f t="shared" si="42"/>
        <v>4.9672090011663332</v>
      </c>
      <c r="AW38">
        <f t="shared" si="43"/>
        <v>50.899133796531807</v>
      </c>
      <c r="AX38">
        <f t="shared" si="44"/>
        <v>26.791669959861885</v>
      </c>
      <c r="AY38">
        <f t="shared" si="45"/>
        <v>33.059146881103516</v>
      </c>
      <c r="AZ38">
        <f t="shared" si="46"/>
        <v>5.0689212163990387</v>
      </c>
      <c r="BA38">
        <f t="shared" si="47"/>
        <v>0.83065667702518386</v>
      </c>
      <c r="BB38">
        <f t="shared" si="48"/>
        <v>2.3526296507025837</v>
      </c>
      <c r="BC38">
        <f t="shared" si="49"/>
        <v>2.716291565696455</v>
      </c>
      <c r="BD38">
        <f t="shared" si="50"/>
        <v>0.53300669116903643</v>
      </c>
      <c r="BE38">
        <f t="shared" si="51"/>
        <v>34.482638347711564</v>
      </c>
      <c r="BF38">
        <f t="shared" si="52"/>
        <v>0.90410684524391005</v>
      </c>
      <c r="BG38">
        <f t="shared" si="53"/>
        <v>55.195092591989678</v>
      </c>
      <c r="BH38">
        <f t="shared" si="54"/>
        <v>387.4816626990268</v>
      </c>
      <c r="BI38">
        <f t="shared" si="55"/>
        <v>1.6199377318932565E-2</v>
      </c>
    </row>
    <row r="39" spans="1:61">
      <c r="A39" s="1">
        <v>16</v>
      </c>
      <c r="B39" s="1" t="s">
        <v>130</v>
      </c>
      <c r="C39" s="1" t="s">
        <v>115</v>
      </c>
      <c r="D39" s="1">
        <v>31</v>
      </c>
      <c r="E39" s="1" t="s">
        <v>68</v>
      </c>
      <c r="F39" s="1" t="s">
        <v>93</v>
      </c>
      <c r="G39" s="1">
        <v>0</v>
      </c>
      <c r="H39" s="1">
        <v>1690</v>
      </c>
      <c r="I39" s="1">
        <v>0</v>
      </c>
      <c r="J39">
        <f t="shared" si="28"/>
        <v>-1.5057929749646066</v>
      </c>
      <c r="K39">
        <f t="shared" si="29"/>
        <v>4.684667631737742E-2</v>
      </c>
      <c r="L39">
        <f t="shared" si="30"/>
        <v>426.66029849603984</v>
      </c>
      <c r="M39">
        <f t="shared" si="31"/>
        <v>1.726681879215971</v>
      </c>
      <c r="N39">
        <f t="shared" si="32"/>
        <v>3.5101348841313547</v>
      </c>
      <c r="O39">
        <f t="shared" si="33"/>
        <v>32.911361694335938</v>
      </c>
      <c r="P39" s="1">
        <v>1.5</v>
      </c>
      <c r="Q39">
        <f t="shared" si="34"/>
        <v>2.4080436080694199</v>
      </c>
      <c r="R39" s="1">
        <v>1</v>
      </c>
      <c r="S39">
        <f t="shared" si="35"/>
        <v>4.8160872161388397</v>
      </c>
      <c r="T39" s="1">
        <v>33.496788024902344</v>
      </c>
      <c r="U39" s="1">
        <v>32.911361694335938</v>
      </c>
      <c r="V39" s="1">
        <v>33.522239685058594</v>
      </c>
      <c r="W39" s="1">
        <v>399.11782836914062</v>
      </c>
      <c r="X39" s="1">
        <v>399.362548828125</v>
      </c>
      <c r="Y39" s="1">
        <v>15.033891677856445</v>
      </c>
      <c r="Z39" s="1">
        <v>15.543540954589844</v>
      </c>
      <c r="AA39" s="1">
        <v>28.241973876953125</v>
      </c>
      <c r="AB39" s="1">
        <v>29.199378967285156</v>
      </c>
      <c r="AC39" s="1">
        <v>500.29791259765625</v>
      </c>
      <c r="AD39" s="1">
        <v>41.903839111328125</v>
      </c>
      <c r="AE39" s="1">
        <v>55.136615753173828</v>
      </c>
      <c r="AF39" s="1">
        <v>97.588119506835938</v>
      </c>
      <c r="AG39" s="1">
        <v>7.0829200744628906</v>
      </c>
      <c r="AH39" s="1">
        <v>-0.20638959109783173</v>
      </c>
      <c r="AI39" s="1">
        <v>1</v>
      </c>
      <c r="AJ39" s="1">
        <v>-0.21956524252891541</v>
      </c>
      <c r="AK39" s="1">
        <v>2.737391471862793</v>
      </c>
      <c r="AL39" s="1">
        <v>1</v>
      </c>
      <c r="AM39" s="1">
        <v>0</v>
      </c>
      <c r="AN39" s="1">
        <v>0.18999999761581421</v>
      </c>
      <c r="AO39" s="1">
        <v>111115</v>
      </c>
      <c r="AP39">
        <f t="shared" si="36"/>
        <v>3.3353194173177076</v>
      </c>
      <c r="AQ39">
        <f t="shared" si="37"/>
        <v>1.726681879215971E-3</v>
      </c>
      <c r="AR39">
        <f t="shared" si="38"/>
        <v>306.06136169433591</v>
      </c>
      <c r="AS39">
        <f t="shared" si="39"/>
        <v>306.64678802490232</v>
      </c>
      <c r="AT39">
        <f t="shared" si="40"/>
        <v>7.961729331245806</v>
      </c>
      <c r="AU39">
        <f t="shared" si="41"/>
        <v>-0.44760540416028294</v>
      </c>
      <c r="AV39">
        <f t="shared" si="42"/>
        <v>5.0269998163672671</v>
      </c>
      <c r="AW39">
        <f t="shared" si="43"/>
        <v>51.512416078630672</v>
      </c>
      <c r="AX39">
        <f t="shared" si="44"/>
        <v>35.968875124040828</v>
      </c>
      <c r="AY39">
        <f t="shared" si="45"/>
        <v>33.204074859619141</v>
      </c>
      <c r="AZ39">
        <f t="shared" si="46"/>
        <v>5.110327196436204</v>
      </c>
      <c r="BA39">
        <f t="shared" si="47"/>
        <v>4.6395382688774002E-2</v>
      </c>
      <c r="BB39">
        <f t="shared" si="48"/>
        <v>1.5168649322359125</v>
      </c>
      <c r="BC39">
        <f t="shared" si="49"/>
        <v>3.5934622642002916</v>
      </c>
      <c r="BD39">
        <f t="shared" si="50"/>
        <v>2.9037325181048339E-2</v>
      </c>
      <c r="BE39">
        <f t="shared" si="51"/>
        <v>41.63697619845383</v>
      </c>
      <c r="BF39">
        <f t="shared" si="52"/>
        <v>1.068353303903975</v>
      </c>
      <c r="BG39">
        <f t="shared" si="53"/>
        <v>28.448024744200652</v>
      </c>
      <c r="BH39">
        <f t="shared" si="54"/>
        <v>399.78463846748832</v>
      </c>
      <c r="BI39">
        <f t="shared" si="55"/>
        <v>-1.071497793803307E-3</v>
      </c>
    </row>
    <row r="40" spans="1:61">
      <c r="A40" s="1">
        <v>13</v>
      </c>
      <c r="B40" s="1" t="s">
        <v>148</v>
      </c>
      <c r="C40" s="1" t="s">
        <v>137</v>
      </c>
      <c r="D40" s="1">
        <v>6</v>
      </c>
      <c r="E40" s="1" t="s">
        <v>65</v>
      </c>
      <c r="F40" s="1" t="s">
        <v>149</v>
      </c>
      <c r="G40" s="1">
        <v>0</v>
      </c>
      <c r="H40" s="1">
        <v>2046.5</v>
      </c>
      <c r="I40" s="1">
        <v>0</v>
      </c>
      <c r="J40">
        <f t="shared" si="28"/>
        <v>-15.919368041585358</v>
      </c>
      <c r="K40">
        <f t="shared" si="29"/>
        <v>0.99860187081719876</v>
      </c>
      <c r="L40">
        <f t="shared" si="30"/>
        <v>425.10783601368428</v>
      </c>
      <c r="M40">
        <f t="shared" si="31"/>
        <v>15.2213089753003</v>
      </c>
      <c r="N40">
        <f t="shared" si="32"/>
        <v>1.8054448337860971</v>
      </c>
      <c r="O40">
        <f t="shared" si="33"/>
        <v>28.80073356628418</v>
      </c>
      <c r="P40" s="1">
        <v>3.5</v>
      </c>
      <c r="Q40">
        <f t="shared" si="34"/>
        <v>1.9689131230115891</v>
      </c>
      <c r="R40" s="1">
        <v>1</v>
      </c>
      <c r="S40">
        <f t="shared" si="35"/>
        <v>3.9378262460231781</v>
      </c>
      <c r="T40" s="1">
        <v>31.107736587524414</v>
      </c>
      <c r="U40" s="1">
        <v>28.80073356628418</v>
      </c>
      <c r="V40" s="1">
        <v>31.093761444091797</v>
      </c>
      <c r="W40" s="1">
        <v>399.5953369140625</v>
      </c>
      <c r="X40" s="1">
        <v>406.4039306640625</v>
      </c>
      <c r="Y40" s="1">
        <v>11.834227561950684</v>
      </c>
      <c r="Z40" s="1">
        <v>22.244842529296875</v>
      </c>
      <c r="AA40" s="1">
        <v>25.434993743896484</v>
      </c>
      <c r="AB40" s="1">
        <v>47.810256958007812</v>
      </c>
      <c r="AC40" s="1">
        <v>500.349853515625</v>
      </c>
      <c r="AD40" s="1">
        <v>1484.4288330078125</v>
      </c>
      <c r="AE40" s="1">
        <v>1403.6136474609375</v>
      </c>
      <c r="AF40" s="1">
        <v>97.559097290039062</v>
      </c>
      <c r="AG40" s="1">
        <v>7.4879770278930664</v>
      </c>
      <c r="AH40" s="1">
        <v>-0.23425489664077759</v>
      </c>
      <c r="AI40" s="1">
        <v>0.66666668653488159</v>
      </c>
      <c r="AJ40" s="1">
        <v>-0.21956524252891541</v>
      </c>
      <c r="AK40" s="1">
        <v>2.737391471862793</v>
      </c>
      <c r="AL40" s="1">
        <v>1</v>
      </c>
      <c r="AM40" s="1">
        <v>0</v>
      </c>
      <c r="AN40" s="1">
        <v>0.18999999761581421</v>
      </c>
      <c r="AO40" s="1">
        <v>111115</v>
      </c>
      <c r="AP40">
        <f t="shared" si="36"/>
        <v>1.4295710100446428</v>
      </c>
      <c r="AQ40">
        <f t="shared" si="37"/>
        <v>1.52213089753003E-2</v>
      </c>
      <c r="AR40">
        <f t="shared" si="38"/>
        <v>301.95073356628416</v>
      </c>
      <c r="AS40">
        <f t="shared" si="39"/>
        <v>304.25773658752439</v>
      </c>
      <c r="AT40">
        <f t="shared" si="40"/>
        <v>282.04147473233024</v>
      </c>
      <c r="AU40">
        <f t="shared" si="41"/>
        <v>-3.1975679779784159</v>
      </c>
      <c r="AV40">
        <f t="shared" si="42"/>
        <v>3.9756315903033697</v>
      </c>
      <c r="AW40">
        <f t="shared" si="43"/>
        <v>40.751008370690286</v>
      </c>
      <c r="AX40">
        <f t="shared" si="44"/>
        <v>18.506165841393411</v>
      </c>
      <c r="AY40">
        <f t="shared" si="45"/>
        <v>29.954235076904297</v>
      </c>
      <c r="AZ40">
        <f t="shared" si="46"/>
        <v>4.2492631497278808</v>
      </c>
      <c r="BA40">
        <f t="shared" si="47"/>
        <v>0.79659230584496876</v>
      </c>
      <c r="BB40">
        <f t="shared" si="48"/>
        <v>2.1701867565172726</v>
      </c>
      <c r="BC40">
        <f t="shared" si="49"/>
        <v>2.0790763932106082</v>
      </c>
      <c r="BD40">
        <f t="shared" si="50"/>
        <v>0.51278164125116132</v>
      </c>
      <c r="BE40">
        <f t="shared" si="51"/>
        <v>41.473136732416997</v>
      </c>
      <c r="BF40">
        <f t="shared" si="52"/>
        <v>1.0460229440179372</v>
      </c>
      <c r="BG40">
        <f t="shared" si="53"/>
        <v>62.59572281336294</v>
      </c>
      <c r="BH40">
        <f t="shared" si="54"/>
        <v>411.86154750986526</v>
      </c>
      <c r="BI40">
        <f t="shared" si="55"/>
        <v>-2.4194643936045448E-2</v>
      </c>
    </row>
    <row r="41" spans="1:61">
      <c r="A41" s="1">
        <v>14</v>
      </c>
      <c r="B41" s="1" t="s">
        <v>150</v>
      </c>
      <c r="C41" s="1" t="s">
        <v>137</v>
      </c>
      <c r="D41" s="1">
        <v>6</v>
      </c>
      <c r="E41" s="1" t="s">
        <v>68</v>
      </c>
      <c r="F41" s="1" t="s">
        <v>149</v>
      </c>
      <c r="G41" s="1">
        <v>0</v>
      </c>
      <c r="H41" s="1">
        <v>2143</v>
      </c>
      <c r="I41" s="1">
        <v>0</v>
      </c>
      <c r="J41">
        <f t="shared" si="28"/>
        <v>-8.0215763148048129</v>
      </c>
      <c r="K41">
        <f t="shared" si="29"/>
        <v>0.13174778051836283</v>
      </c>
      <c r="L41">
        <f t="shared" si="30"/>
        <v>485.80783716606248</v>
      </c>
      <c r="M41">
        <f t="shared" si="31"/>
        <v>3.7396318337175591</v>
      </c>
      <c r="N41">
        <f t="shared" si="32"/>
        <v>2.7947118169932077</v>
      </c>
      <c r="O41">
        <f t="shared" si="33"/>
        <v>30.176292419433594</v>
      </c>
      <c r="P41" s="1">
        <v>5</v>
      </c>
      <c r="Q41">
        <f t="shared" si="34"/>
        <v>1.6395652592182159</v>
      </c>
      <c r="R41" s="1">
        <v>1</v>
      </c>
      <c r="S41">
        <f t="shared" si="35"/>
        <v>3.2791305184364319</v>
      </c>
      <c r="T41" s="1">
        <v>31.211488723754883</v>
      </c>
      <c r="U41" s="1">
        <v>30.176292419433594</v>
      </c>
      <c r="V41" s="1">
        <v>31.261459350585938</v>
      </c>
      <c r="W41" s="1">
        <v>399.48715209960938</v>
      </c>
      <c r="X41" s="1">
        <v>405.98648071289062</v>
      </c>
      <c r="Y41" s="1">
        <v>11.788368225097656</v>
      </c>
      <c r="Z41" s="1">
        <v>15.467886924743652</v>
      </c>
      <c r="AA41" s="1">
        <v>25.187789916992188</v>
      </c>
      <c r="AB41" s="1">
        <v>33.049690246582031</v>
      </c>
      <c r="AC41" s="1">
        <v>500.30831909179688</v>
      </c>
      <c r="AD41" s="1">
        <v>19.815528869628906</v>
      </c>
      <c r="AE41" s="1">
        <v>30.18028450012207</v>
      </c>
      <c r="AF41" s="1">
        <v>97.561515808105469</v>
      </c>
      <c r="AG41" s="1">
        <v>7.4879770278930664</v>
      </c>
      <c r="AH41" s="1">
        <v>-0.23425489664077759</v>
      </c>
      <c r="AI41" s="1">
        <v>0.3333333432674408</v>
      </c>
      <c r="AJ41" s="1">
        <v>-0.21956524252891541</v>
      </c>
      <c r="AK41" s="1">
        <v>2.737391471862793</v>
      </c>
      <c r="AL41" s="1">
        <v>1</v>
      </c>
      <c r="AM41" s="1">
        <v>0</v>
      </c>
      <c r="AN41" s="1">
        <v>0.18999999761581421</v>
      </c>
      <c r="AO41" s="1">
        <v>111115</v>
      </c>
      <c r="AP41">
        <f t="shared" si="36"/>
        <v>1.0006166381835935</v>
      </c>
      <c r="AQ41">
        <f t="shared" si="37"/>
        <v>3.7396318337175592E-3</v>
      </c>
      <c r="AR41">
        <f t="shared" si="38"/>
        <v>303.32629241943357</v>
      </c>
      <c r="AS41">
        <f t="shared" si="39"/>
        <v>304.36148872375486</v>
      </c>
      <c r="AT41">
        <f t="shared" si="40"/>
        <v>3.7649504379855898</v>
      </c>
      <c r="AU41">
        <f t="shared" si="41"/>
        <v>-1.5435077701263011</v>
      </c>
      <c r="AV41">
        <f t="shared" si="42"/>
        <v>4.3037823117195737</v>
      </c>
      <c r="AW41">
        <f t="shared" si="43"/>
        <v>44.113524437081502</v>
      </c>
      <c r="AX41">
        <f t="shared" si="44"/>
        <v>28.645637512337849</v>
      </c>
      <c r="AY41">
        <f t="shared" si="45"/>
        <v>30.693890571594238</v>
      </c>
      <c r="AZ41">
        <f t="shared" si="46"/>
        <v>4.4332344347488926</v>
      </c>
      <c r="BA41">
        <f t="shared" si="47"/>
        <v>0.12665892182855451</v>
      </c>
      <c r="BB41">
        <f t="shared" si="48"/>
        <v>1.5090704947263658</v>
      </c>
      <c r="BC41">
        <f t="shared" si="49"/>
        <v>2.9241639400225266</v>
      </c>
      <c r="BD41">
        <f t="shared" si="50"/>
        <v>7.9603822673675412E-2</v>
      </c>
      <c r="BE41">
        <f t="shared" si="51"/>
        <v>47.396148985378339</v>
      </c>
      <c r="BF41">
        <f t="shared" si="52"/>
        <v>1.1966108731330407</v>
      </c>
      <c r="BG41">
        <f t="shared" si="53"/>
        <v>35.65515138501668</v>
      </c>
      <c r="BH41">
        <f t="shared" si="54"/>
        <v>409.28891956492816</v>
      </c>
      <c r="BI41">
        <f t="shared" si="55"/>
        <v>-6.9879858500654602E-3</v>
      </c>
    </row>
    <row r="42" spans="1:61">
      <c r="A42" s="1">
        <v>5</v>
      </c>
      <c r="B42" s="1" t="s">
        <v>157</v>
      </c>
      <c r="C42" s="1" t="s">
        <v>152</v>
      </c>
      <c r="D42" s="1">
        <v>55</v>
      </c>
      <c r="E42" s="1" t="s">
        <v>68</v>
      </c>
      <c r="F42" s="1" t="s">
        <v>149</v>
      </c>
      <c r="G42" s="1">
        <v>0</v>
      </c>
      <c r="H42" s="1">
        <v>431.5</v>
      </c>
      <c r="I42" s="1">
        <v>0</v>
      </c>
      <c r="J42">
        <f t="shared" si="28"/>
        <v>-8.279198585176001</v>
      </c>
      <c r="K42">
        <f t="shared" si="29"/>
        <v>0.3678529735214639</v>
      </c>
      <c r="L42">
        <f t="shared" si="30"/>
        <v>418.83190391580206</v>
      </c>
      <c r="M42">
        <f t="shared" si="31"/>
        <v>11.299508217522432</v>
      </c>
      <c r="N42">
        <f t="shared" si="32"/>
        <v>3.1166903038155387</v>
      </c>
      <c r="O42">
        <f t="shared" si="33"/>
        <v>34.70697021484375</v>
      </c>
      <c r="P42" s="1">
        <v>2.5</v>
      </c>
      <c r="Q42">
        <f t="shared" si="34"/>
        <v>2.1884783655405045</v>
      </c>
      <c r="R42" s="1">
        <v>1</v>
      </c>
      <c r="S42">
        <f t="shared" si="35"/>
        <v>4.3769567310810089</v>
      </c>
      <c r="T42" s="1">
        <v>37.311885833740234</v>
      </c>
      <c r="U42" s="1">
        <v>34.70697021484375</v>
      </c>
      <c r="V42" s="1">
        <v>37.336231231689453</v>
      </c>
      <c r="W42" s="1">
        <v>399.97988891601562</v>
      </c>
      <c r="X42" s="1">
        <v>401.84823608398438</v>
      </c>
      <c r="Y42" s="1">
        <v>19.50208854675293</v>
      </c>
      <c r="Z42" s="1">
        <v>25.007877349853516</v>
      </c>
      <c r="AA42" s="1">
        <v>29.679145812988281</v>
      </c>
      <c r="AB42" s="1">
        <v>38.058101654052734</v>
      </c>
      <c r="AC42" s="1">
        <v>500.24310302734375</v>
      </c>
      <c r="AD42" s="1">
        <v>76.744148254394531</v>
      </c>
      <c r="AE42" s="1">
        <v>86.690109252929688</v>
      </c>
      <c r="AF42" s="1">
        <v>97.595993041992188</v>
      </c>
      <c r="AG42" s="1">
        <v>7.7121315002441406</v>
      </c>
      <c r="AH42" s="1">
        <v>-0.27208289504051208</v>
      </c>
      <c r="AI42" s="1">
        <v>1</v>
      </c>
      <c r="AJ42" s="1">
        <v>-0.21956524252891541</v>
      </c>
      <c r="AK42" s="1">
        <v>2.737391471862793</v>
      </c>
      <c r="AL42" s="1">
        <v>1</v>
      </c>
      <c r="AM42" s="1">
        <v>0</v>
      </c>
      <c r="AN42" s="1">
        <v>0.18999999761581421</v>
      </c>
      <c r="AO42" s="1">
        <v>111115</v>
      </c>
      <c r="AP42">
        <f t="shared" si="36"/>
        <v>2.000972412109375</v>
      </c>
      <c r="AQ42">
        <f t="shared" si="37"/>
        <v>1.1299508217522432E-2</v>
      </c>
      <c r="AR42">
        <f t="shared" si="38"/>
        <v>307.85697021484373</v>
      </c>
      <c r="AS42">
        <f t="shared" si="39"/>
        <v>310.46188583374021</v>
      </c>
      <c r="AT42">
        <f t="shared" si="40"/>
        <v>14.581387985362653</v>
      </c>
      <c r="AU42">
        <f t="shared" si="41"/>
        <v>-3.602699439650662</v>
      </c>
      <c r="AV42">
        <f t="shared" si="42"/>
        <v>5.5573589276468365</v>
      </c>
      <c r="AW42">
        <f t="shared" si="43"/>
        <v>56.9424907153278</v>
      </c>
      <c r="AX42">
        <f t="shared" si="44"/>
        <v>31.934613365474284</v>
      </c>
      <c r="AY42">
        <f t="shared" si="45"/>
        <v>36.009428024291992</v>
      </c>
      <c r="AZ42">
        <f t="shared" si="46"/>
        <v>5.9718830774052085</v>
      </c>
      <c r="BA42">
        <f t="shared" si="47"/>
        <v>0.33933427233997576</v>
      </c>
      <c r="BB42">
        <f t="shared" si="48"/>
        <v>2.4406686238312978</v>
      </c>
      <c r="BC42">
        <f t="shared" si="49"/>
        <v>3.5312144535739107</v>
      </c>
      <c r="BD42">
        <f t="shared" si="50"/>
        <v>0.21447414235277207</v>
      </c>
      <c r="BE42">
        <f t="shared" si="51"/>
        <v>40.87631558033096</v>
      </c>
      <c r="BF42">
        <f t="shared" si="52"/>
        <v>1.0422638854840418</v>
      </c>
      <c r="BG42">
        <f t="shared" si="53"/>
        <v>46.055296340397902</v>
      </c>
      <c r="BH42">
        <f t="shared" si="54"/>
        <v>404.40181812207481</v>
      </c>
      <c r="BI42">
        <f t="shared" si="55"/>
        <v>-9.4287643431460108E-3</v>
      </c>
    </row>
    <row r="43" spans="1:61">
      <c r="A43" s="1">
        <v>6</v>
      </c>
      <c r="B43" s="1" t="s">
        <v>158</v>
      </c>
      <c r="C43" s="1" t="s">
        <v>152</v>
      </c>
      <c r="D43" s="1">
        <v>55</v>
      </c>
      <c r="E43" s="1" t="s">
        <v>65</v>
      </c>
      <c r="F43" s="1" t="s">
        <v>149</v>
      </c>
      <c r="G43" s="1">
        <v>0</v>
      </c>
      <c r="H43" s="1">
        <v>563.5</v>
      </c>
      <c r="I43" s="1">
        <v>0</v>
      </c>
      <c r="J43">
        <f t="shared" si="28"/>
        <v>22.767544565984071</v>
      </c>
      <c r="K43">
        <f t="shared" si="29"/>
        <v>0.8459469891379211</v>
      </c>
      <c r="L43">
        <f t="shared" si="30"/>
        <v>313.56584831169266</v>
      </c>
      <c r="M43">
        <f t="shared" si="31"/>
        <v>22.481196794927527</v>
      </c>
      <c r="N43">
        <f t="shared" si="32"/>
        <v>2.9707531738710653</v>
      </c>
      <c r="O43">
        <f t="shared" si="33"/>
        <v>36.681747436523438</v>
      </c>
      <c r="P43" s="1">
        <v>3</v>
      </c>
      <c r="Q43">
        <f t="shared" si="34"/>
        <v>2.0786957442760468</v>
      </c>
      <c r="R43" s="1">
        <v>1</v>
      </c>
      <c r="S43">
        <f t="shared" si="35"/>
        <v>4.1573914885520935</v>
      </c>
      <c r="T43" s="1">
        <v>37.343208312988281</v>
      </c>
      <c r="U43" s="1">
        <v>36.681747436523438</v>
      </c>
      <c r="V43" s="1">
        <v>37.324020385742188</v>
      </c>
      <c r="W43" s="1">
        <v>400.27987670898438</v>
      </c>
      <c r="X43" s="1">
        <v>381.48178100585938</v>
      </c>
      <c r="Y43" s="1">
        <v>20.011098861694336</v>
      </c>
      <c r="Z43" s="1">
        <v>33.048397064208984</v>
      </c>
      <c r="AA43" s="1">
        <v>30.402206420898438</v>
      </c>
      <c r="AB43" s="1">
        <v>50.209346771240234</v>
      </c>
      <c r="AC43" s="1">
        <v>500.21627807617188</v>
      </c>
      <c r="AD43" s="1">
        <v>1722.7891845703125</v>
      </c>
      <c r="AE43" s="1">
        <v>1804.2904052734375</v>
      </c>
      <c r="AF43" s="1">
        <v>97.597030639648438</v>
      </c>
      <c r="AG43" s="1">
        <v>7.7121315002441406</v>
      </c>
      <c r="AH43" s="1">
        <v>-0.27208289504051208</v>
      </c>
      <c r="AI43" s="1">
        <v>1</v>
      </c>
      <c r="AJ43" s="1">
        <v>-0.21956524252891541</v>
      </c>
      <c r="AK43" s="1">
        <v>2.737391471862793</v>
      </c>
      <c r="AL43" s="1">
        <v>1</v>
      </c>
      <c r="AM43" s="1">
        <v>0</v>
      </c>
      <c r="AN43" s="1">
        <v>0.18999999761581421</v>
      </c>
      <c r="AO43" s="1">
        <v>111115</v>
      </c>
      <c r="AP43">
        <f t="shared" si="36"/>
        <v>1.6673875935872393</v>
      </c>
      <c r="AQ43">
        <f t="shared" si="37"/>
        <v>2.2481196794927528E-2</v>
      </c>
      <c r="AR43">
        <f t="shared" si="38"/>
        <v>309.83174743652341</v>
      </c>
      <c r="AS43">
        <f t="shared" si="39"/>
        <v>310.49320831298826</v>
      </c>
      <c r="AT43">
        <f t="shared" si="40"/>
        <v>327.32994096090988</v>
      </c>
      <c r="AU43">
        <f t="shared" si="41"/>
        <v>-5.4786656596178629</v>
      </c>
      <c r="AV43">
        <f t="shared" si="42"/>
        <v>6.1961785947379369</v>
      </c>
      <c r="AW43">
        <f t="shared" si="43"/>
        <v>63.487367946835484</v>
      </c>
      <c r="AX43">
        <f t="shared" si="44"/>
        <v>30.438970882626499</v>
      </c>
      <c r="AY43">
        <f t="shared" si="45"/>
        <v>37.012477874755859</v>
      </c>
      <c r="AZ43">
        <f t="shared" si="46"/>
        <v>6.309174087283429</v>
      </c>
      <c r="BA43">
        <f t="shared" si="47"/>
        <v>0.70291722778507515</v>
      </c>
      <c r="BB43">
        <f t="shared" si="48"/>
        <v>3.2254254208668716</v>
      </c>
      <c r="BC43">
        <f t="shared" si="49"/>
        <v>3.0837486664165574</v>
      </c>
      <c r="BD43">
        <f t="shared" si="50"/>
        <v>0.45026689056835273</v>
      </c>
      <c r="BE43">
        <f t="shared" si="51"/>
        <v>30.603095705223623</v>
      </c>
      <c r="BF43">
        <f t="shared" si="52"/>
        <v>0.82196808320677428</v>
      </c>
      <c r="BG43">
        <f t="shared" si="53"/>
        <v>58.140989701801345</v>
      </c>
      <c r="BH43">
        <f t="shared" si="54"/>
        <v>374.08863911659671</v>
      </c>
      <c r="BI43">
        <f t="shared" si="55"/>
        <v>3.5385398959779719E-2</v>
      </c>
    </row>
    <row r="44" spans="1:61">
      <c r="A44" s="1">
        <v>9</v>
      </c>
      <c r="B44" s="1" t="s">
        <v>161</v>
      </c>
      <c r="C44" s="1" t="s">
        <v>152</v>
      </c>
      <c r="D44" s="1">
        <v>54</v>
      </c>
      <c r="E44" s="1" t="s">
        <v>68</v>
      </c>
      <c r="F44" s="1" t="s">
        <v>149</v>
      </c>
      <c r="G44" s="1">
        <v>0</v>
      </c>
      <c r="H44" s="1">
        <v>784.5</v>
      </c>
      <c r="I44" s="1">
        <v>0</v>
      </c>
      <c r="J44">
        <f t="shared" si="28"/>
        <v>-1.8852790232393548</v>
      </c>
      <c r="K44">
        <f t="shared" si="29"/>
        <v>0.35523555188793915</v>
      </c>
      <c r="L44">
        <f t="shared" si="30"/>
        <v>384.97141913885991</v>
      </c>
      <c r="M44">
        <f t="shared" si="31"/>
        <v>11.572571601152404</v>
      </c>
      <c r="N44">
        <f t="shared" si="32"/>
        <v>3.3206332315655294</v>
      </c>
      <c r="O44">
        <f t="shared" si="33"/>
        <v>36.724582672119141</v>
      </c>
      <c r="P44" s="1">
        <v>4</v>
      </c>
      <c r="Q44">
        <f t="shared" si="34"/>
        <v>1.8591305017471313</v>
      </c>
      <c r="R44" s="1">
        <v>1</v>
      </c>
      <c r="S44">
        <f t="shared" si="35"/>
        <v>3.7182610034942627</v>
      </c>
      <c r="T44" s="1">
        <v>37.801345825195312</v>
      </c>
      <c r="U44" s="1">
        <v>36.724582672119141</v>
      </c>
      <c r="V44" s="1">
        <v>37.802677154541016</v>
      </c>
      <c r="W44" s="1">
        <v>400.03030395507812</v>
      </c>
      <c r="X44" s="1">
        <v>397.856201171875</v>
      </c>
      <c r="Y44" s="1">
        <v>20.63416862487793</v>
      </c>
      <c r="Z44" s="1">
        <v>29.613725662231445</v>
      </c>
      <c r="AA44" s="1">
        <v>30.57636833190918</v>
      </c>
      <c r="AB44" s="1">
        <v>43.882560729980469</v>
      </c>
      <c r="AC44" s="1">
        <v>500.24136352539062</v>
      </c>
      <c r="AD44" s="1">
        <v>56.937915802001953</v>
      </c>
      <c r="AE44" s="1">
        <v>62.612762451171875</v>
      </c>
      <c r="AF44" s="1">
        <v>97.592597961425781</v>
      </c>
      <c r="AG44" s="1">
        <v>7.7121315002441406</v>
      </c>
      <c r="AH44" s="1">
        <v>-0.27208289504051208</v>
      </c>
      <c r="AI44" s="1">
        <v>1</v>
      </c>
      <c r="AJ44" s="1">
        <v>-0.21956524252891541</v>
      </c>
      <c r="AK44" s="1">
        <v>2.737391471862793</v>
      </c>
      <c r="AL44" s="1">
        <v>1</v>
      </c>
      <c r="AM44" s="1">
        <v>0</v>
      </c>
      <c r="AN44" s="1">
        <v>0.18999999761581421</v>
      </c>
      <c r="AO44" s="1">
        <v>111115</v>
      </c>
      <c r="AP44">
        <f t="shared" si="36"/>
        <v>1.2506034088134763</v>
      </c>
      <c r="AQ44">
        <f t="shared" si="37"/>
        <v>1.1572571601152404E-2</v>
      </c>
      <c r="AR44">
        <f t="shared" si="38"/>
        <v>309.87458267211912</v>
      </c>
      <c r="AS44">
        <f t="shared" si="39"/>
        <v>310.95134582519529</v>
      </c>
      <c r="AT44">
        <f t="shared" si="40"/>
        <v>10.818203866629801</v>
      </c>
      <c r="AU44">
        <f t="shared" si="41"/>
        <v>-4.4809758653357523</v>
      </c>
      <c r="AV44">
        <f t="shared" si="42"/>
        <v>6.2107136542596404</v>
      </c>
      <c r="AW44">
        <f t="shared" si="43"/>
        <v>63.639187643252122</v>
      </c>
      <c r="AX44">
        <f t="shared" si="44"/>
        <v>34.025461981020676</v>
      </c>
      <c r="AY44">
        <f t="shared" si="45"/>
        <v>37.262964248657227</v>
      </c>
      <c r="AZ44">
        <f t="shared" si="46"/>
        <v>6.3959402898138382</v>
      </c>
      <c r="BA44">
        <f t="shared" si="47"/>
        <v>0.32425668751197834</v>
      </c>
      <c r="BB44">
        <f t="shared" si="48"/>
        <v>2.890080422694111</v>
      </c>
      <c r="BC44">
        <f t="shared" si="49"/>
        <v>3.5058598671197272</v>
      </c>
      <c r="BD44">
        <f t="shared" si="50"/>
        <v>0.20523322115094436</v>
      </c>
      <c r="BE44">
        <f t="shared" si="51"/>
        <v>37.570360934658289</v>
      </c>
      <c r="BF44">
        <f t="shared" si="52"/>
        <v>0.96761447478997864</v>
      </c>
      <c r="BG44">
        <f t="shared" si="53"/>
        <v>48.809564310307273</v>
      </c>
      <c r="BH44">
        <f t="shared" si="54"/>
        <v>398.54069499277176</v>
      </c>
      <c r="BI44">
        <f t="shared" si="55"/>
        <v>-2.3089147202230756E-3</v>
      </c>
    </row>
    <row r="45" spans="1:61">
      <c r="A45" s="1">
        <v>10</v>
      </c>
      <c r="B45" s="1" t="s">
        <v>162</v>
      </c>
      <c r="C45" s="1" t="s">
        <v>152</v>
      </c>
      <c r="D45" s="1">
        <v>54</v>
      </c>
      <c r="E45" s="1" t="s">
        <v>65</v>
      </c>
      <c r="F45" s="1" t="s">
        <v>149</v>
      </c>
      <c r="G45" s="1">
        <v>0</v>
      </c>
      <c r="H45" s="1">
        <v>891.5</v>
      </c>
      <c r="I45" s="1">
        <v>0</v>
      </c>
      <c r="J45">
        <f t="shared" si="28"/>
        <v>30.810093011295219</v>
      </c>
      <c r="K45">
        <f t="shared" si="29"/>
        <v>0.72425074058395689</v>
      </c>
      <c r="L45">
        <f t="shared" si="30"/>
        <v>283.62730786096495</v>
      </c>
      <c r="M45">
        <f t="shared" si="31"/>
        <v>27.356331986368243</v>
      </c>
      <c r="N45">
        <f t="shared" si="32"/>
        <v>4.044428210213856</v>
      </c>
      <c r="O45">
        <f t="shared" si="33"/>
        <v>39.228408813476562</v>
      </c>
      <c r="P45" s="1">
        <v>2</v>
      </c>
      <c r="Q45">
        <f t="shared" si="34"/>
        <v>2.2982609868049622</v>
      </c>
      <c r="R45" s="1">
        <v>1</v>
      </c>
      <c r="S45">
        <f t="shared" si="35"/>
        <v>4.5965219736099243</v>
      </c>
      <c r="T45" s="1">
        <v>38.147724151611328</v>
      </c>
      <c r="U45" s="1">
        <v>39.228408813476562</v>
      </c>
      <c r="V45" s="1">
        <v>38.098392486572266</v>
      </c>
      <c r="W45" s="1">
        <v>400.2784423828125</v>
      </c>
      <c r="X45" s="1">
        <v>383.76303100585938</v>
      </c>
      <c r="Y45" s="1">
        <v>20.854446411132812</v>
      </c>
      <c r="Z45" s="1">
        <v>31.447751998901367</v>
      </c>
      <c r="AA45" s="1">
        <v>30.327663421630859</v>
      </c>
      <c r="AB45" s="1">
        <v>45.733020782470703</v>
      </c>
      <c r="AC45" s="1">
        <v>500.24114990234375</v>
      </c>
      <c r="AD45" s="1">
        <v>1809.761474609375</v>
      </c>
      <c r="AE45" s="1">
        <v>1885.1700439453125</v>
      </c>
      <c r="AF45" s="1">
        <v>97.591484069824219</v>
      </c>
      <c r="AG45" s="1">
        <v>7.7121315002441406</v>
      </c>
      <c r="AH45" s="1">
        <v>-0.27208289504051208</v>
      </c>
      <c r="AI45" s="1">
        <v>0</v>
      </c>
      <c r="AJ45" s="1">
        <v>-0.21956524252891541</v>
      </c>
      <c r="AK45" s="1">
        <v>2.737391471862793</v>
      </c>
      <c r="AL45" s="1">
        <v>1</v>
      </c>
      <c r="AM45" s="1">
        <v>0</v>
      </c>
      <c r="AN45" s="1">
        <v>0.18999999761581421</v>
      </c>
      <c r="AO45" s="1">
        <v>111115</v>
      </c>
      <c r="AP45">
        <f t="shared" si="36"/>
        <v>2.5012057495117181</v>
      </c>
      <c r="AQ45">
        <f t="shared" si="37"/>
        <v>2.7356331986368242E-2</v>
      </c>
      <c r="AR45">
        <f t="shared" si="38"/>
        <v>312.37840881347654</v>
      </c>
      <c r="AS45">
        <f t="shared" si="39"/>
        <v>311.29772415161131</v>
      </c>
      <c r="AT45">
        <f t="shared" si="40"/>
        <v>343.85467586097366</v>
      </c>
      <c r="AU45">
        <f t="shared" si="41"/>
        <v>-6.6786663163419018</v>
      </c>
      <c r="AV45">
        <f t="shared" si="42"/>
        <v>7.1134609984464214</v>
      </c>
      <c r="AW45">
        <f t="shared" si="43"/>
        <v>72.890181620323773</v>
      </c>
      <c r="AX45">
        <f t="shared" si="44"/>
        <v>41.442429621422406</v>
      </c>
      <c r="AY45">
        <f t="shared" si="45"/>
        <v>38.688066482543945</v>
      </c>
      <c r="AZ45">
        <f t="shared" si="46"/>
        <v>6.9095654319257029</v>
      </c>
      <c r="BA45">
        <f t="shared" si="47"/>
        <v>0.6256674776986374</v>
      </c>
      <c r="BB45">
        <f t="shared" si="48"/>
        <v>3.0690327882325654</v>
      </c>
      <c r="BC45">
        <f t="shared" si="49"/>
        <v>3.8405326436931375</v>
      </c>
      <c r="BD45">
        <f t="shared" si="50"/>
        <v>0.39884636166028808</v>
      </c>
      <c r="BE45">
        <f t="shared" si="51"/>
        <v>27.679609896880493</v>
      </c>
      <c r="BF45">
        <f t="shared" si="52"/>
        <v>0.73906886527752713</v>
      </c>
      <c r="BG45">
        <f t="shared" si="53"/>
        <v>48.179704496630592</v>
      </c>
      <c r="BH45">
        <f t="shared" si="54"/>
        <v>374.71409665853099</v>
      </c>
      <c r="BI45">
        <f t="shared" si="55"/>
        <v>3.9614767366241588E-2</v>
      </c>
    </row>
    <row r="46" spans="1:61">
      <c r="A46" s="1">
        <v>15</v>
      </c>
      <c r="B46" s="1" t="s">
        <v>167</v>
      </c>
      <c r="C46" s="1" t="s">
        <v>152</v>
      </c>
      <c r="D46" s="1">
        <v>8</v>
      </c>
      <c r="E46" s="1" t="s">
        <v>65</v>
      </c>
      <c r="F46" s="1" t="s">
        <v>149</v>
      </c>
      <c r="G46" s="1">
        <v>0</v>
      </c>
      <c r="H46" s="1">
        <v>1695</v>
      </c>
      <c r="I46" s="1">
        <v>0</v>
      </c>
      <c r="J46">
        <f t="shared" si="28"/>
        <v>0.8370425041706121</v>
      </c>
      <c r="K46">
        <f t="shared" si="29"/>
        <v>0.16538624856070749</v>
      </c>
      <c r="L46">
        <f t="shared" si="30"/>
        <v>362.20929433004989</v>
      </c>
      <c r="M46">
        <f t="shared" si="31"/>
        <v>6.9306114990235352</v>
      </c>
      <c r="N46">
        <f t="shared" si="32"/>
        <v>4.0582796174716673</v>
      </c>
      <c r="O46">
        <f t="shared" si="33"/>
        <v>37.514854431152344</v>
      </c>
      <c r="P46" s="1">
        <v>3</v>
      </c>
      <c r="Q46">
        <f t="shared" si="34"/>
        <v>2.0786957442760468</v>
      </c>
      <c r="R46" s="1">
        <v>1</v>
      </c>
      <c r="S46">
        <f t="shared" si="35"/>
        <v>4.1573914885520935</v>
      </c>
      <c r="T46" s="1">
        <v>38.359657287597656</v>
      </c>
      <c r="U46" s="1">
        <v>37.514854431152344</v>
      </c>
      <c r="V46" s="1">
        <v>38.366287231445312</v>
      </c>
      <c r="W46" s="1">
        <v>399.05038452148438</v>
      </c>
      <c r="X46" s="1">
        <v>396.89849853515625</v>
      </c>
      <c r="Y46" s="1">
        <v>20.804300308227539</v>
      </c>
      <c r="Z46" s="1">
        <v>24.857812881469727</v>
      </c>
      <c r="AA46" s="1">
        <v>29.910427093505859</v>
      </c>
      <c r="AB46" s="1">
        <v>35.738178253173828</v>
      </c>
      <c r="AC46" s="1">
        <v>500.183349609375</v>
      </c>
      <c r="AD46" s="1">
        <v>1724.15234375</v>
      </c>
      <c r="AE46" s="1">
        <v>1052.619873046875</v>
      </c>
      <c r="AF46" s="1">
        <v>97.593292236328125</v>
      </c>
      <c r="AG46" s="1">
        <v>7.7121315002441406</v>
      </c>
      <c r="AH46" s="1">
        <v>-0.27208289504051208</v>
      </c>
      <c r="AI46" s="1">
        <v>1</v>
      </c>
      <c r="AJ46" s="1">
        <v>-0.21956524252891541</v>
      </c>
      <c r="AK46" s="1">
        <v>2.737391471862793</v>
      </c>
      <c r="AL46" s="1">
        <v>1</v>
      </c>
      <c r="AM46" s="1">
        <v>0</v>
      </c>
      <c r="AN46" s="1">
        <v>0.18999999761581421</v>
      </c>
      <c r="AO46" s="1">
        <v>111115</v>
      </c>
      <c r="AP46">
        <f t="shared" si="36"/>
        <v>1.6672778320312496</v>
      </c>
      <c r="AQ46">
        <f t="shared" si="37"/>
        <v>6.9306114990235349E-3</v>
      </c>
      <c r="AR46">
        <f t="shared" si="38"/>
        <v>310.66485443115232</v>
      </c>
      <c r="AS46">
        <f t="shared" si="39"/>
        <v>311.50965728759763</v>
      </c>
      <c r="AT46">
        <f t="shared" si="40"/>
        <v>327.58894120180048</v>
      </c>
      <c r="AU46">
        <f t="shared" si="41"/>
        <v>0.27477659995978887</v>
      </c>
      <c r="AV46">
        <f t="shared" si="42"/>
        <v>6.4842354143689036</v>
      </c>
      <c r="AW46">
        <f t="shared" si="43"/>
        <v>66.441404586156708</v>
      </c>
      <c r="AX46">
        <f t="shared" si="44"/>
        <v>41.583591704686981</v>
      </c>
      <c r="AY46">
        <f t="shared" si="45"/>
        <v>37.937255859375</v>
      </c>
      <c r="AZ46">
        <f t="shared" si="46"/>
        <v>6.6346754365919391</v>
      </c>
      <c r="BA46">
        <f t="shared" si="47"/>
        <v>0.15905869417868343</v>
      </c>
      <c r="BB46">
        <f t="shared" si="48"/>
        <v>2.4259557968972367</v>
      </c>
      <c r="BC46">
        <f t="shared" si="49"/>
        <v>4.2087196396947029</v>
      </c>
      <c r="BD46">
        <f t="shared" si="50"/>
        <v>9.9961448604668851E-2</v>
      </c>
      <c r="BE46">
        <f t="shared" si="51"/>
        <v>35.349197512266741</v>
      </c>
      <c r="BF46">
        <f t="shared" si="52"/>
        <v>0.91259930603634243</v>
      </c>
      <c r="BG46">
        <f t="shared" si="53"/>
        <v>36.928471847165092</v>
      </c>
      <c r="BH46">
        <f t="shared" si="54"/>
        <v>396.62669171019354</v>
      </c>
      <c r="BI46">
        <f t="shared" si="55"/>
        <v>7.7933989810072572E-4</v>
      </c>
    </row>
    <row r="47" spans="1:61">
      <c r="A47" s="1">
        <v>16</v>
      </c>
      <c r="B47" s="1" t="s">
        <v>168</v>
      </c>
      <c r="C47" s="1" t="s">
        <v>152</v>
      </c>
      <c r="D47" s="1">
        <v>8</v>
      </c>
      <c r="E47" s="1" t="s">
        <v>68</v>
      </c>
      <c r="F47" s="1" t="s">
        <v>149</v>
      </c>
      <c r="G47" s="1">
        <v>0</v>
      </c>
      <c r="H47" s="1">
        <v>1763.5</v>
      </c>
      <c r="I47" s="1">
        <v>0</v>
      </c>
      <c r="J47">
        <f t="shared" si="28"/>
        <v>15.091887513924652</v>
      </c>
      <c r="K47">
        <f t="shared" si="29"/>
        <v>0.42518743539742582</v>
      </c>
      <c r="L47">
        <f t="shared" si="30"/>
        <v>305.41266339391512</v>
      </c>
      <c r="M47">
        <f t="shared" si="31"/>
        <v>9.8760177079199298</v>
      </c>
      <c r="N47">
        <f t="shared" si="32"/>
        <v>2.4364814418067282</v>
      </c>
      <c r="O47">
        <f t="shared" si="33"/>
        <v>33.789405822753906</v>
      </c>
      <c r="P47" s="1">
        <v>4.5</v>
      </c>
      <c r="Q47">
        <f t="shared" si="34"/>
        <v>1.7493478804826736</v>
      </c>
      <c r="R47" s="1">
        <v>1</v>
      </c>
      <c r="S47">
        <f t="shared" si="35"/>
        <v>3.4986957609653473</v>
      </c>
      <c r="T47" s="1">
        <v>38.182186126708984</v>
      </c>
      <c r="U47" s="1">
        <v>33.789405822753906</v>
      </c>
      <c r="V47" s="1">
        <v>38.265110015869141</v>
      </c>
      <c r="W47" s="1">
        <v>399.194091796875</v>
      </c>
      <c r="X47" s="1">
        <v>382.22091674804688</v>
      </c>
      <c r="Y47" s="1">
        <v>20.516544342041016</v>
      </c>
      <c r="Z47" s="1">
        <v>29.14244270324707</v>
      </c>
      <c r="AA47" s="1">
        <v>29.780977249145508</v>
      </c>
      <c r="AB47" s="1">
        <v>42.301979064941406</v>
      </c>
      <c r="AC47" s="1">
        <v>500.2021484375</v>
      </c>
      <c r="AD47" s="1">
        <v>30.873142242431641</v>
      </c>
      <c r="AE47" s="1">
        <v>57.208301544189453</v>
      </c>
      <c r="AF47" s="1">
        <v>97.592506408691406</v>
      </c>
      <c r="AG47" s="1">
        <v>7.7121315002441406</v>
      </c>
      <c r="AH47" s="1">
        <v>-0.27208289504051208</v>
      </c>
      <c r="AI47" s="1">
        <v>1</v>
      </c>
      <c r="AJ47" s="1">
        <v>-0.21956524252891541</v>
      </c>
      <c r="AK47" s="1">
        <v>2.737391471862793</v>
      </c>
      <c r="AL47" s="1">
        <v>1</v>
      </c>
      <c r="AM47" s="1">
        <v>0</v>
      </c>
      <c r="AN47" s="1">
        <v>0.18999999761581421</v>
      </c>
      <c r="AO47" s="1">
        <v>111115</v>
      </c>
      <c r="AP47">
        <f t="shared" si="36"/>
        <v>1.111560329861111</v>
      </c>
      <c r="AQ47">
        <f t="shared" si="37"/>
        <v>9.8760177079199301E-3</v>
      </c>
      <c r="AR47">
        <f t="shared" si="38"/>
        <v>306.93940582275388</v>
      </c>
      <c r="AS47">
        <f t="shared" si="39"/>
        <v>311.33218612670896</v>
      </c>
      <c r="AT47">
        <f t="shared" si="40"/>
        <v>5.8658969524547047</v>
      </c>
      <c r="AU47">
        <f t="shared" si="41"/>
        <v>-3.650620312328186</v>
      </c>
      <c r="AV47">
        <f t="shared" si="42"/>
        <v>5.2805654680882901</v>
      </c>
      <c r="AW47">
        <f t="shared" si="43"/>
        <v>54.10830874631592</v>
      </c>
      <c r="AX47">
        <f t="shared" si="44"/>
        <v>24.96586604306885</v>
      </c>
      <c r="AY47">
        <f t="shared" si="45"/>
        <v>35.985795974731445</v>
      </c>
      <c r="AZ47">
        <f t="shared" si="46"/>
        <v>5.9641291225017108</v>
      </c>
      <c r="BA47">
        <f t="shared" si="47"/>
        <v>0.37911461768781168</v>
      </c>
      <c r="BB47">
        <f t="shared" si="48"/>
        <v>2.8440840262815619</v>
      </c>
      <c r="BC47">
        <f t="shared" si="49"/>
        <v>3.1200450962201489</v>
      </c>
      <c r="BD47">
        <f t="shared" si="50"/>
        <v>0.24069585511478564</v>
      </c>
      <c r="BE47">
        <f t="shared" si="51"/>
        <v>29.805987309566174</v>
      </c>
      <c r="BF47">
        <f t="shared" si="52"/>
        <v>0.79904748801394776</v>
      </c>
      <c r="BG47">
        <f t="shared" si="53"/>
        <v>57.072314047017393</v>
      </c>
      <c r="BH47">
        <f t="shared" si="54"/>
        <v>376.3975901327093</v>
      </c>
      <c r="BI47">
        <f t="shared" si="55"/>
        <v>2.2883487204402218E-2</v>
      </c>
    </row>
    <row r="48" spans="1:61">
      <c r="A48" s="1">
        <v>20</v>
      </c>
      <c r="B48" s="1" t="s">
        <v>107</v>
      </c>
      <c r="C48" s="1" t="s">
        <v>88</v>
      </c>
      <c r="D48" s="1">
        <v>16</v>
      </c>
      <c r="E48" s="1" t="s">
        <v>65</v>
      </c>
      <c r="F48" s="1" t="s">
        <v>108</v>
      </c>
      <c r="G48" s="1">
        <v>0</v>
      </c>
      <c r="H48" s="1">
        <v>1903</v>
      </c>
      <c r="I48" s="1">
        <v>0</v>
      </c>
      <c r="J48">
        <f t="shared" si="28"/>
        <v>29.070942495069737</v>
      </c>
      <c r="K48">
        <f t="shared" si="29"/>
        <v>0.68563548378668038</v>
      </c>
      <c r="L48">
        <f t="shared" si="30"/>
        <v>292.67700237623779</v>
      </c>
      <c r="M48">
        <f t="shared" si="31"/>
        <v>30.629576122086966</v>
      </c>
      <c r="N48">
        <f t="shared" si="32"/>
        <v>4.6906303679093222</v>
      </c>
      <c r="O48">
        <f t="shared" si="33"/>
        <v>38.914386749267578</v>
      </c>
      <c r="P48" s="1">
        <v>0.5</v>
      </c>
      <c r="Q48">
        <f t="shared" si="34"/>
        <v>2.6276088505983353</v>
      </c>
      <c r="R48" s="1">
        <v>1</v>
      </c>
      <c r="S48">
        <f t="shared" si="35"/>
        <v>5.2552177011966705</v>
      </c>
      <c r="T48" s="1">
        <v>38.538211822509766</v>
      </c>
      <c r="U48" s="1">
        <v>38.914386749267578</v>
      </c>
      <c r="V48" s="1">
        <v>38.542125701904297</v>
      </c>
      <c r="W48" s="1">
        <v>399.55154418945312</v>
      </c>
      <c r="X48" s="1">
        <v>395.43502807617188</v>
      </c>
      <c r="Y48" s="1">
        <v>20.631284713745117</v>
      </c>
      <c r="Z48" s="1">
        <v>23.620601654052734</v>
      </c>
      <c r="AA48" s="1">
        <v>29.357826232910156</v>
      </c>
      <c r="AB48" s="1">
        <v>33.611553192138672</v>
      </c>
      <c r="AC48" s="1">
        <v>500.216064453125</v>
      </c>
      <c r="AD48" s="1">
        <v>1874.7666015625</v>
      </c>
      <c r="AE48" s="1">
        <v>1976.1131591796875</v>
      </c>
      <c r="AF48" s="1">
        <v>97.529708862304688</v>
      </c>
      <c r="AG48" s="1">
        <v>7.712130069732666</v>
      </c>
      <c r="AH48" s="1">
        <v>-0.27208301424980164</v>
      </c>
      <c r="AI48" s="1">
        <v>0.66666668653488159</v>
      </c>
      <c r="AJ48" s="1">
        <v>-0.21956524252891541</v>
      </c>
      <c r="AK48" s="1">
        <v>2.737391471862793</v>
      </c>
      <c r="AL48" s="1">
        <v>1</v>
      </c>
      <c r="AM48" s="1">
        <v>0</v>
      </c>
      <c r="AN48" s="1">
        <v>0.18999999761581421</v>
      </c>
      <c r="AO48" s="1">
        <v>111115</v>
      </c>
      <c r="AP48">
        <f t="shared" si="36"/>
        <v>10.004321289062499</v>
      </c>
      <c r="AQ48">
        <f t="shared" si="37"/>
        <v>3.0629576122086968E-2</v>
      </c>
      <c r="AR48">
        <f t="shared" si="38"/>
        <v>312.06438674926756</v>
      </c>
      <c r="AS48">
        <f t="shared" si="39"/>
        <v>311.68821182250974</v>
      </c>
      <c r="AT48">
        <f t="shared" si="40"/>
        <v>356.20564982708311</v>
      </c>
      <c r="AU48">
        <f t="shared" si="41"/>
        <v>-6.7461598091294492</v>
      </c>
      <c r="AV48">
        <f t="shared" si="42"/>
        <v>6.9943407703815579</v>
      </c>
      <c r="AW48">
        <f t="shared" si="43"/>
        <v>71.714976410484056</v>
      </c>
      <c r="AX48">
        <f t="shared" si="44"/>
        <v>48.094374756431321</v>
      </c>
      <c r="AY48">
        <f t="shared" si="45"/>
        <v>38.726299285888672</v>
      </c>
      <c r="AZ48">
        <f t="shared" si="46"/>
        <v>6.9238238445342555</v>
      </c>
      <c r="BA48">
        <f t="shared" si="47"/>
        <v>0.60650610590276743</v>
      </c>
      <c r="BB48">
        <f t="shared" si="48"/>
        <v>2.3037104024722357</v>
      </c>
      <c r="BC48">
        <f t="shared" si="49"/>
        <v>4.6201134420620198</v>
      </c>
      <c r="BD48">
        <f t="shared" si="50"/>
        <v>0.3854612049414658</v>
      </c>
      <c r="BE48">
        <f t="shared" si="51"/>
        <v>28.544702832446529</v>
      </c>
      <c r="BF48">
        <f t="shared" si="52"/>
        <v>0.7401392936790111</v>
      </c>
      <c r="BG48">
        <f t="shared" si="53"/>
        <v>37.707201606859577</v>
      </c>
      <c r="BH48">
        <f t="shared" si="54"/>
        <v>387.96706488229552</v>
      </c>
      <c r="BI48">
        <f t="shared" si="55"/>
        <v>2.8254560471404573E-2</v>
      </c>
    </row>
    <row r="49" spans="1:61">
      <c r="A49" s="1">
        <v>21</v>
      </c>
      <c r="B49" s="1" t="s">
        <v>109</v>
      </c>
      <c r="C49" s="1" t="s">
        <v>88</v>
      </c>
      <c r="D49" s="1">
        <v>16</v>
      </c>
      <c r="E49" s="1" t="s">
        <v>68</v>
      </c>
      <c r="F49" s="1" t="s">
        <v>108</v>
      </c>
      <c r="G49" s="1">
        <v>0</v>
      </c>
      <c r="H49" s="1">
        <v>2017.5</v>
      </c>
      <c r="I49" s="1">
        <v>0</v>
      </c>
      <c r="J49">
        <f t="shared" si="28"/>
        <v>-493.04681366264799</v>
      </c>
      <c r="K49">
        <f t="shared" si="29"/>
        <v>0.65819445841855828</v>
      </c>
      <c r="L49">
        <f t="shared" si="30"/>
        <v>1695.7208718025663</v>
      </c>
      <c r="M49">
        <f t="shared" si="31"/>
        <v>27.395629510463362</v>
      </c>
      <c r="N49">
        <f t="shared" si="32"/>
        <v>4.3602798916329277</v>
      </c>
      <c r="O49">
        <f t="shared" si="33"/>
        <v>37.861968994140625</v>
      </c>
      <c r="P49" s="1">
        <v>0.5</v>
      </c>
      <c r="Q49">
        <f t="shared" si="34"/>
        <v>2.6276088505983353</v>
      </c>
      <c r="R49" s="1">
        <v>1</v>
      </c>
      <c r="S49">
        <f t="shared" si="35"/>
        <v>5.2552177011966705</v>
      </c>
      <c r="T49" s="1">
        <v>38.434268951416016</v>
      </c>
      <c r="U49" s="1">
        <v>37.861968994140625</v>
      </c>
      <c r="V49" s="1">
        <v>38.428401947021484</v>
      </c>
      <c r="W49" s="1">
        <v>399.61892700195312</v>
      </c>
      <c r="X49" s="1">
        <v>447.66729736328125</v>
      </c>
      <c r="Y49" s="1">
        <v>20.369096755981445</v>
      </c>
      <c r="Z49" s="1">
        <v>23.043865203857422</v>
      </c>
      <c r="AA49" s="1">
        <v>29.1466064453125</v>
      </c>
      <c r="AB49" s="1">
        <v>32.973995208740234</v>
      </c>
      <c r="AC49" s="1">
        <v>500.31112670898438</v>
      </c>
      <c r="AD49" s="1">
        <v>189.95100402832031</v>
      </c>
      <c r="AE49" s="1">
        <v>380.33642578125</v>
      </c>
      <c r="AF49" s="1">
        <v>97.525398254394531</v>
      </c>
      <c r="AG49" s="1">
        <v>7.712130069732666</v>
      </c>
      <c r="AH49" s="1">
        <v>-0.27208301424980164</v>
      </c>
      <c r="AI49" s="1">
        <v>0.3333333432674408</v>
      </c>
      <c r="AJ49" s="1">
        <v>-0.21956524252891541</v>
      </c>
      <c r="AK49" s="1">
        <v>2.737391471862793</v>
      </c>
      <c r="AL49" s="1">
        <v>1</v>
      </c>
      <c r="AM49" s="1">
        <v>0</v>
      </c>
      <c r="AN49" s="1">
        <v>0.18999999761581421</v>
      </c>
      <c r="AO49" s="1">
        <v>111115</v>
      </c>
      <c r="AP49">
        <f t="shared" si="36"/>
        <v>10.006222534179686</v>
      </c>
      <c r="AQ49">
        <f t="shared" si="37"/>
        <v>2.739562951046336E-2</v>
      </c>
      <c r="AR49">
        <f t="shared" si="38"/>
        <v>311.0119689941406</v>
      </c>
      <c r="AS49">
        <f t="shared" si="39"/>
        <v>311.58426895141599</v>
      </c>
      <c r="AT49">
        <f t="shared" si="40"/>
        <v>36.090690312502375</v>
      </c>
      <c r="AU49">
        <f t="shared" si="41"/>
        <v>-7.8678233220970153</v>
      </c>
      <c r="AV49">
        <f t="shared" si="42"/>
        <v>6.6076420229597073</v>
      </c>
      <c r="AW49">
        <f t="shared" si="43"/>
        <v>67.753038092945843</v>
      </c>
      <c r="AX49">
        <f t="shared" si="44"/>
        <v>44.709172889088421</v>
      </c>
      <c r="AY49">
        <f t="shared" si="45"/>
        <v>38.14811897277832</v>
      </c>
      <c r="AZ49">
        <f t="shared" si="46"/>
        <v>6.7109019540889046</v>
      </c>
      <c r="BA49">
        <f t="shared" si="47"/>
        <v>0.58493388848035732</v>
      </c>
      <c r="BB49">
        <f t="shared" si="48"/>
        <v>2.2473621313267795</v>
      </c>
      <c r="BC49">
        <f t="shared" si="49"/>
        <v>4.463539822762125</v>
      </c>
      <c r="BD49">
        <f t="shared" si="50"/>
        <v>0.37152818522328296</v>
      </c>
      <c r="BE49">
        <f t="shared" si="51"/>
        <v>165.37585335083438</v>
      </c>
      <c r="BF49">
        <f t="shared" si="52"/>
        <v>3.7879042802326741</v>
      </c>
      <c r="BG49">
        <f t="shared" si="53"/>
        <v>38.567485930894797</v>
      </c>
      <c r="BH49">
        <f t="shared" si="54"/>
        <v>574.32488536253913</v>
      </c>
      <c r="BI49">
        <f t="shared" si="55"/>
        <v>-0.331094412480546</v>
      </c>
    </row>
    <row r="50" spans="1:61">
      <c r="A50" s="1">
        <v>10</v>
      </c>
      <c r="B50" s="1" t="s">
        <v>75</v>
      </c>
      <c r="C50" s="1" t="s">
        <v>64</v>
      </c>
      <c r="D50" s="1">
        <v>10</v>
      </c>
      <c r="E50" s="1" t="s">
        <v>65</v>
      </c>
      <c r="F50" s="1" t="s">
        <v>76</v>
      </c>
      <c r="G50" s="1">
        <v>0</v>
      </c>
      <c r="H50" s="1">
        <v>1797.5</v>
      </c>
      <c r="I50" s="1">
        <v>0</v>
      </c>
      <c r="J50">
        <f t="shared" si="28"/>
        <v>17.9697267808282</v>
      </c>
      <c r="K50">
        <f t="shared" si="29"/>
        <v>0.56981264037434909</v>
      </c>
      <c r="L50">
        <f t="shared" si="30"/>
        <v>304.46794519111631</v>
      </c>
      <c r="M50">
        <f t="shared" si="31"/>
        <v>19.136515301536047</v>
      </c>
      <c r="N50">
        <f t="shared" si="32"/>
        <v>3.5506416205143281</v>
      </c>
      <c r="O50">
        <f t="shared" si="33"/>
        <v>38.587711334228516</v>
      </c>
      <c r="P50" s="1">
        <v>3.5</v>
      </c>
      <c r="Q50">
        <f t="shared" si="34"/>
        <v>1.9689131230115891</v>
      </c>
      <c r="R50" s="1">
        <v>1</v>
      </c>
      <c r="S50">
        <f t="shared" si="35"/>
        <v>3.9378262460231781</v>
      </c>
      <c r="T50" s="1">
        <v>40.103069305419922</v>
      </c>
      <c r="U50" s="1">
        <v>38.587711334228516</v>
      </c>
      <c r="V50" s="1">
        <v>40.106704711914062</v>
      </c>
      <c r="W50" s="1">
        <v>399.59140014648438</v>
      </c>
      <c r="X50" s="1">
        <v>381.9033203125</v>
      </c>
      <c r="Y50" s="1">
        <v>21.148750305175781</v>
      </c>
      <c r="Z50" s="1">
        <v>34.082969665527344</v>
      </c>
      <c r="AA50" s="1">
        <v>27.648674011230469</v>
      </c>
      <c r="AB50" s="1">
        <v>44.558139801025391</v>
      </c>
      <c r="AC50" s="1">
        <v>500.184814453125</v>
      </c>
      <c r="AD50" s="1">
        <v>1417.841064453125</v>
      </c>
      <c r="AE50" s="1">
        <v>1235.1060791015625</v>
      </c>
      <c r="AF50" s="1">
        <v>97.45684814453125</v>
      </c>
      <c r="AG50" s="1">
        <v>8.7204608917236328</v>
      </c>
      <c r="AH50" s="1">
        <v>-0.44099971652030945</v>
      </c>
      <c r="AI50" s="1">
        <v>0</v>
      </c>
      <c r="AJ50" s="1">
        <v>-0.21956524252891541</v>
      </c>
      <c r="AK50" s="1">
        <v>2.737391471862793</v>
      </c>
      <c r="AL50" s="1">
        <v>1</v>
      </c>
      <c r="AM50" s="1">
        <v>0</v>
      </c>
      <c r="AN50" s="1">
        <v>0.18999999761581421</v>
      </c>
      <c r="AO50" s="1">
        <v>111115</v>
      </c>
      <c r="AP50">
        <f t="shared" si="36"/>
        <v>1.4290994698660713</v>
      </c>
      <c r="AQ50">
        <f t="shared" si="37"/>
        <v>1.9136515301536046E-2</v>
      </c>
      <c r="AR50">
        <f t="shared" si="38"/>
        <v>311.73771133422849</v>
      </c>
      <c r="AS50">
        <f t="shared" si="39"/>
        <v>313.2530693054199</v>
      </c>
      <c r="AT50">
        <f t="shared" si="40"/>
        <v>269.38979886569723</v>
      </c>
      <c r="AU50">
        <f t="shared" si="41"/>
        <v>-4.8540089283585859</v>
      </c>
      <c r="AV50">
        <f t="shared" si="42"/>
        <v>6.8722604195222914</v>
      </c>
      <c r="AW50">
        <f t="shared" si="43"/>
        <v>70.515931413362921</v>
      </c>
      <c r="AX50">
        <f t="shared" si="44"/>
        <v>36.432961747835577</v>
      </c>
      <c r="AY50">
        <f t="shared" si="45"/>
        <v>39.345390319824219</v>
      </c>
      <c r="AZ50">
        <f t="shared" si="46"/>
        <v>7.158283997649125</v>
      </c>
      <c r="BA50">
        <f t="shared" si="47"/>
        <v>0.4977823705782975</v>
      </c>
      <c r="BB50">
        <f t="shared" si="48"/>
        <v>3.3216187990079633</v>
      </c>
      <c r="BC50">
        <f t="shared" si="49"/>
        <v>3.8366651986411617</v>
      </c>
      <c r="BD50">
        <f t="shared" si="50"/>
        <v>0.31687202205435705</v>
      </c>
      <c r="BE50">
        <f t="shared" si="51"/>
        <v>29.672486299368089</v>
      </c>
      <c r="BF50">
        <f t="shared" si="52"/>
        <v>0.79723827732625985</v>
      </c>
      <c r="BG50">
        <f t="shared" si="53"/>
        <v>52.374063215067004</v>
      </c>
      <c r="BH50">
        <f t="shared" si="54"/>
        <v>375.74278156891847</v>
      </c>
      <c r="BI50">
        <f t="shared" si="55"/>
        <v>2.5047656336784581E-2</v>
      </c>
    </row>
    <row r="51" spans="1:61">
      <c r="A51" s="1">
        <v>11</v>
      </c>
      <c r="B51" s="1" t="s">
        <v>77</v>
      </c>
      <c r="C51" s="1" t="s">
        <v>64</v>
      </c>
      <c r="D51" s="1">
        <v>10</v>
      </c>
      <c r="E51" s="1" t="s">
        <v>68</v>
      </c>
      <c r="F51" s="1" t="s">
        <v>76</v>
      </c>
      <c r="G51" s="1">
        <v>0</v>
      </c>
      <c r="H51" s="1">
        <v>1860</v>
      </c>
      <c r="I51" s="1">
        <v>0</v>
      </c>
      <c r="J51">
        <f t="shared" si="28"/>
        <v>0.29496266956737005</v>
      </c>
      <c r="K51">
        <f t="shared" si="29"/>
        <v>6.604306303309429E-2</v>
      </c>
      <c r="L51">
        <f t="shared" si="30"/>
        <v>361.47534995616218</v>
      </c>
      <c r="M51">
        <f t="shared" si="31"/>
        <v>3.0755798978768638</v>
      </c>
      <c r="N51">
        <f t="shared" si="32"/>
        <v>4.4245268299748064</v>
      </c>
      <c r="O51">
        <f t="shared" si="33"/>
        <v>38.445911407470703</v>
      </c>
      <c r="P51" s="1">
        <v>6</v>
      </c>
      <c r="Q51">
        <f t="shared" si="34"/>
        <v>1.4200000166893005</v>
      </c>
      <c r="R51" s="1">
        <v>1</v>
      </c>
      <c r="S51">
        <f t="shared" si="35"/>
        <v>2.8400000333786011</v>
      </c>
      <c r="T51" s="1">
        <v>39.924442291259766</v>
      </c>
      <c r="U51" s="1">
        <v>38.445911407470703</v>
      </c>
      <c r="V51" s="1">
        <v>39.992588043212891</v>
      </c>
      <c r="W51" s="1">
        <v>399.42752075195312</v>
      </c>
      <c r="X51" s="1">
        <v>397.60662841796875</v>
      </c>
      <c r="Y51" s="1">
        <v>20.979021072387695</v>
      </c>
      <c r="Z51" s="1">
        <v>24.5780029296875</v>
      </c>
      <c r="AA51" s="1">
        <v>27.690029144287109</v>
      </c>
      <c r="AB51" s="1">
        <v>32.440296173095703</v>
      </c>
      <c r="AC51" s="1">
        <v>500.13949584960938</v>
      </c>
      <c r="AD51" s="1">
        <v>73.56768798828125</v>
      </c>
      <c r="AE51" s="1">
        <v>51.938945770263672</v>
      </c>
      <c r="AF51" s="1">
        <v>97.4578857421875</v>
      </c>
      <c r="AG51" s="1">
        <v>8.7204608917236328</v>
      </c>
      <c r="AH51" s="1">
        <v>-0.44099971652030945</v>
      </c>
      <c r="AI51" s="1">
        <v>1</v>
      </c>
      <c r="AJ51" s="1">
        <v>-0.21956524252891541</v>
      </c>
      <c r="AK51" s="1">
        <v>2.737391471862793</v>
      </c>
      <c r="AL51" s="1">
        <v>1</v>
      </c>
      <c r="AM51" s="1">
        <v>0</v>
      </c>
      <c r="AN51" s="1">
        <v>0.18999999761581421</v>
      </c>
      <c r="AO51" s="1">
        <v>111115</v>
      </c>
      <c r="AP51">
        <f t="shared" si="36"/>
        <v>0.83356582641601551</v>
      </c>
      <c r="AQ51">
        <f t="shared" si="37"/>
        <v>3.0755798978768637E-3</v>
      </c>
      <c r="AR51">
        <f t="shared" si="38"/>
        <v>311.59591140747068</v>
      </c>
      <c r="AS51">
        <f t="shared" si="39"/>
        <v>313.07444229125974</v>
      </c>
      <c r="AT51">
        <f t="shared" si="40"/>
        <v>13.977860542374401</v>
      </c>
      <c r="AU51">
        <f t="shared" si="41"/>
        <v>-1.1885200651637045</v>
      </c>
      <c r="AV51">
        <f t="shared" si="42"/>
        <v>6.8198470312674404</v>
      </c>
      <c r="AW51">
        <f t="shared" si="43"/>
        <v>69.977375143438707</v>
      </c>
      <c r="AX51">
        <f t="shared" si="44"/>
        <v>45.399372213751207</v>
      </c>
      <c r="AY51">
        <f t="shared" si="45"/>
        <v>39.185176849365234</v>
      </c>
      <c r="AZ51">
        <f t="shared" si="46"/>
        <v>7.0969578048691142</v>
      </c>
      <c r="BA51">
        <f t="shared" si="47"/>
        <v>6.454216093698327E-2</v>
      </c>
      <c r="BB51">
        <f t="shared" si="48"/>
        <v>2.395320201292634</v>
      </c>
      <c r="BC51">
        <f t="shared" si="49"/>
        <v>4.7016376035764802</v>
      </c>
      <c r="BD51">
        <f t="shared" si="50"/>
        <v>4.047106464492084E-2</v>
      </c>
      <c r="BE51">
        <f t="shared" si="51"/>
        <v>35.228623354644895</v>
      </c>
      <c r="BF51">
        <f t="shared" si="52"/>
        <v>0.90912807815712526</v>
      </c>
      <c r="BG51">
        <f t="shared" si="53"/>
        <v>33.450904324768018</v>
      </c>
      <c r="BH51">
        <f t="shared" si="54"/>
        <v>397.46641729147723</v>
      </c>
      <c r="BI51">
        <f t="shared" si="55"/>
        <v>2.4824155223762174E-4</v>
      </c>
    </row>
    <row r="52" spans="1:61">
      <c r="A52" s="1">
        <v>18</v>
      </c>
      <c r="B52" s="1" t="s">
        <v>85</v>
      </c>
      <c r="C52" s="1" t="s">
        <v>64</v>
      </c>
      <c r="D52" s="1">
        <v>8</v>
      </c>
      <c r="E52" s="1" t="s">
        <v>68</v>
      </c>
      <c r="F52" s="1" t="s">
        <v>76</v>
      </c>
      <c r="G52" s="1">
        <v>0</v>
      </c>
      <c r="H52" s="1">
        <v>2500.5</v>
      </c>
      <c r="I52" s="1">
        <v>0</v>
      </c>
      <c r="J52">
        <f t="shared" si="28"/>
        <v>-1.0728682468395636</v>
      </c>
      <c r="K52">
        <f t="shared" si="29"/>
        <v>1.5315344469386443E-2</v>
      </c>
      <c r="L52">
        <f t="shared" si="30"/>
        <v>474.3324543380254</v>
      </c>
      <c r="M52">
        <f t="shared" si="31"/>
        <v>0.85405209678276373</v>
      </c>
      <c r="N52">
        <f t="shared" si="32"/>
        <v>5.2003721058501053</v>
      </c>
      <c r="O52">
        <f t="shared" si="33"/>
        <v>39.412300109863281</v>
      </c>
      <c r="P52" s="1">
        <v>4.5</v>
      </c>
      <c r="Q52">
        <f t="shared" si="34"/>
        <v>1.7493478804826736</v>
      </c>
      <c r="R52" s="1">
        <v>1</v>
      </c>
      <c r="S52">
        <f t="shared" si="35"/>
        <v>3.4986957609653473</v>
      </c>
      <c r="T52" s="1">
        <v>39.971450805664062</v>
      </c>
      <c r="U52" s="1">
        <v>39.412300109863281</v>
      </c>
      <c r="V52" s="1">
        <v>39.952293395996094</v>
      </c>
      <c r="W52" s="1">
        <v>400.36984252929688</v>
      </c>
      <c r="X52" s="1">
        <v>401.02691650390625</v>
      </c>
      <c r="Y52" s="1">
        <v>19.606426239013672</v>
      </c>
      <c r="Z52" s="1">
        <v>20.359127044677734</v>
      </c>
      <c r="AA52" s="1">
        <v>25.806940078735352</v>
      </c>
      <c r="AB52" s="1">
        <v>26.79768180847168</v>
      </c>
      <c r="AC52" s="1">
        <v>500.19735717773438</v>
      </c>
      <c r="AD52" s="1">
        <v>26.964860916137695</v>
      </c>
      <c r="AE52" s="1">
        <v>36.146144866943359</v>
      </c>
      <c r="AF52" s="1">
        <v>97.43341064453125</v>
      </c>
      <c r="AG52" s="1">
        <v>8.7204608917236328</v>
      </c>
      <c r="AH52" s="1">
        <v>-0.44099971652030945</v>
      </c>
      <c r="AI52" s="1">
        <v>1</v>
      </c>
      <c r="AJ52" s="1">
        <v>-0.21956524252891541</v>
      </c>
      <c r="AK52" s="1">
        <v>2.737391471862793</v>
      </c>
      <c r="AL52" s="1">
        <v>1</v>
      </c>
      <c r="AM52" s="1">
        <v>0</v>
      </c>
      <c r="AN52" s="1">
        <v>0.18999999761581421</v>
      </c>
      <c r="AO52" s="1">
        <v>111115</v>
      </c>
      <c r="AP52">
        <f t="shared" si="36"/>
        <v>1.1115496826171876</v>
      </c>
      <c r="AQ52">
        <f t="shared" si="37"/>
        <v>8.5405209678276377E-4</v>
      </c>
      <c r="AR52">
        <f t="shared" si="38"/>
        <v>312.56230010986326</v>
      </c>
      <c r="AS52">
        <f t="shared" si="39"/>
        <v>313.12145080566404</v>
      </c>
      <c r="AT52">
        <f t="shared" si="40"/>
        <v>5.1233235097769239</v>
      </c>
      <c r="AU52">
        <f t="shared" si="41"/>
        <v>-0.24412346493756248</v>
      </c>
      <c r="AV52">
        <f t="shared" si="42"/>
        <v>7.1840312915583731</v>
      </c>
      <c r="AW52">
        <f t="shared" si="43"/>
        <v>73.732729297222832</v>
      </c>
      <c r="AX52">
        <f t="shared" si="44"/>
        <v>53.373602252545098</v>
      </c>
      <c r="AY52">
        <f t="shared" si="45"/>
        <v>39.691875457763672</v>
      </c>
      <c r="AZ52">
        <f t="shared" si="46"/>
        <v>7.292484257744694</v>
      </c>
      <c r="BA52">
        <f t="shared" si="47"/>
        <v>1.524859460173429E-2</v>
      </c>
      <c r="BB52">
        <f t="shared" si="48"/>
        <v>1.9836591857082677</v>
      </c>
      <c r="BC52">
        <f t="shared" si="49"/>
        <v>5.3088250720364263</v>
      </c>
      <c r="BD52">
        <f t="shared" si="50"/>
        <v>9.5363462903507393E-3</v>
      </c>
      <c r="BE52">
        <f t="shared" si="51"/>
        <v>46.2158288055452</v>
      </c>
      <c r="BF52">
        <f t="shared" si="52"/>
        <v>1.1827945577149437</v>
      </c>
      <c r="BG52">
        <f t="shared" si="53"/>
        <v>24.369445614029996</v>
      </c>
      <c r="BH52">
        <f t="shared" si="54"/>
        <v>401.440891376884</v>
      </c>
      <c r="BI52">
        <f t="shared" si="55"/>
        <v>-6.5128403593122254E-4</v>
      </c>
    </row>
    <row r="53" spans="1:61">
      <c r="A53" s="1">
        <v>20</v>
      </c>
      <c r="B53" s="1" t="s">
        <v>86</v>
      </c>
      <c r="C53" s="1" t="s">
        <v>64</v>
      </c>
      <c r="D53" s="1">
        <v>8</v>
      </c>
      <c r="E53" s="1" t="s">
        <v>65</v>
      </c>
      <c r="F53" s="1" t="s">
        <v>76</v>
      </c>
      <c r="G53" s="1">
        <v>0</v>
      </c>
      <c r="H53" s="1">
        <v>2689</v>
      </c>
      <c r="I53" s="1">
        <v>0</v>
      </c>
      <c r="J53">
        <f t="shared" si="28"/>
        <v>24.767675526537445</v>
      </c>
      <c r="K53">
        <f t="shared" si="29"/>
        <v>0.56221523713082566</v>
      </c>
      <c r="L53">
        <f t="shared" si="30"/>
        <v>280.7482134534568</v>
      </c>
      <c r="M53">
        <f t="shared" si="31"/>
        <v>26.581837188289711</v>
      </c>
      <c r="N53">
        <f t="shared" si="32"/>
        <v>4.8868878180820143</v>
      </c>
      <c r="O53">
        <f t="shared" si="33"/>
        <v>40.911235809326172</v>
      </c>
      <c r="P53" s="1">
        <v>2</v>
      </c>
      <c r="Q53">
        <f t="shared" si="34"/>
        <v>2.2982609868049622</v>
      </c>
      <c r="R53" s="1">
        <v>1</v>
      </c>
      <c r="S53">
        <f t="shared" si="35"/>
        <v>4.5965219736099243</v>
      </c>
      <c r="T53" s="1">
        <v>40.283721923828125</v>
      </c>
      <c r="U53" s="1">
        <v>40.911235809326172</v>
      </c>
      <c r="V53" s="1">
        <v>40.179359436035156</v>
      </c>
      <c r="W53" s="1">
        <v>400.50942993164062</v>
      </c>
      <c r="X53" s="1">
        <v>386.49761962890625</v>
      </c>
      <c r="Y53" s="1">
        <v>19.403093338012695</v>
      </c>
      <c r="Z53" s="1">
        <v>29.716339111328125</v>
      </c>
      <c r="AA53" s="1">
        <v>25.117254257202148</v>
      </c>
      <c r="AB53" s="1">
        <v>38.467723846435547</v>
      </c>
      <c r="AC53" s="1">
        <v>500.17080688476562</v>
      </c>
      <c r="AD53" s="1">
        <v>1807.7408447265625</v>
      </c>
      <c r="AE53" s="1">
        <v>1854.431884765625</v>
      </c>
      <c r="AF53" s="1">
        <v>97.433792114257812</v>
      </c>
      <c r="AG53" s="1">
        <v>8.7204608917236328</v>
      </c>
      <c r="AH53" s="1">
        <v>-0.44099971652030945</v>
      </c>
      <c r="AI53" s="1">
        <v>0</v>
      </c>
      <c r="AJ53" s="1">
        <v>-0.21956524252891541</v>
      </c>
      <c r="AK53" s="1">
        <v>2.737391471862793</v>
      </c>
      <c r="AL53" s="1">
        <v>1</v>
      </c>
      <c r="AM53" s="1">
        <v>0</v>
      </c>
      <c r="AN53" s="1">
        <v>0.18999999761581421</v>
      </c>
      <c r="AO53" s="1">
        <v>111115</v>
      </c>
      <c r="AP53">
        <f t="shared" si="36"/>
        <v>2.5008540344238277</v>
      </c>
      <c r="AQ53">
        <f t="shared" si="37"/>
        <v>2.6581837188289711E-2</v>
      </c>
      <c r="AR53">
        <f t="shared" si="38"/>
        <v>314.06123580932615</v>
      </c>
      <c r="AS53">
        <f t="shared" si="39"/>
        <v>313.4337219238281</v>
      </c>
      <c r="AT53">
        <f t="shared" si="40"/>
        <v>343.47075618805684</v>
      </c>
      <c r="AU53">
        <f t="shared" si="41"/>
        <v>-6.3670819074143594</v>
      </c>
      <c r="AV53">
        <f t="shared" si="42"/>
        <v>7.7822634254519478</v>
      </c>
      <c r="AW53">
        <f t="shared" si="43"/>
        <v>79.872324134997342</v>
      </c>
      <c r="AX53">
        <f t="shared" si="44"/>
        <v>50.155985023669217</v>
      </c>
      <c r="AY53">
        <f t="shared" si="45"/>
        <v>40.597478866577148</v>
      </c>
      <c r="AZ53">
        <f t="shared" si="46"/>
        <v>7.6535908607295768</v>
      </c>
      <c r="BA53">
        <f t="shared" si="47"/>
        <v>0.50094327076588585</v>
      </c>
      <c r="BB53">
        <f t="shared" si="48"/>
        <v>2.8953756073699335</v>
      </c>
      <c r="BC53">
        <f t="shared" si="49"/>
        <v>4.7582152533596433</v>
      </c>
      <c r="BD53">
        <f t="shared" si="50"/>
        <v>0.31807257168434411</v>
      </c>
      <c r="BE53">
        <f t="shared" si="51"/>
        <v>27.354363066073386</v>
      </c>
      <c r="BF53">
        <f t="shared" si="52"/>
        <v>0.72639053695341205</v>
      </c>
      <c r="BG53">
        <f t="shared" si="53"/>
        <v>40.804858883117348</v>
      </c>
      <c r="BH53">
        <f t="shared" si="54"/>
        <v>379.22334526389847</v>
      </c>
      <c r="BI53">
        <f t="shared" si="55"/>
        <v>2.6650297703056817E-2</v>
      </c>
    </row>
    <row r="54" spans="1:61">
      <c r="A54" s="1">
        <v>2</v>
      </c>
      <c r="B54" s="1" t="s">
        <v>63</v>
      </c>
      <c r="C54" s="1" t="s">
        <v>64</v>
      </c>
      <c r="D54" s="1">
        <v>52</v>
      </c>
      <c r="E54" s="1" t="s">
        <v>65</v>
      </c>
      <c r="F54" s="1" t="s">
        <v>66</v>
      </c>
      <c r="G54" s="1">
        <v>0</v>
      </c>
      <c r="H54" s="1">
        <v>716.5</v>
      </c>
      <c r="I54" s="1">
        <v>0</v>
      </c>
      <c r="J54">
        <f t="shared" si="28"/>
        <v>12.201409803232222</v>
      </c>
      <c r="K54">
        <f t="shared" si="29"/>
        <v>0.5854421022781785</v>
      </c>
      <c r="L54">
        <f t="shared" si="30"/>
        <v>323.0052011334256</v>
      </c>
      <c r="M54">
        <f t="shared" si="31"/>
        <v>17.562536717941793</v>
      </c>
      <c r="N54">
        <f t="shared" si="32"/>
        <v>3.2503023855575628</v>
      </c>
      <c r="O54">
        <f t="shared" si="33"/>
        <v>39.366985321044922</v>
      </c>
      <c r="P54" s="1">
        <v>5</v>
      </c>
      <c r="Q54">
        <f t="shared" si="34"/>
        <v>1.6395652592182159</v>
      </c>
      <c r="R54" s="1">
        <v>1</v>
      </c>
      <c r="S54">
        <f t="shared" si="35"/>
        <v>3.2791305184364319</v>
      </c>
      <c r="T54" s="1">
        <v>41.588756561279297</v>
      </c>
      <c r="U54" s="1">
        <v>39.366985321044922</v>
      </c>
      <c r="V54" s="1">
        <v>41.610286712646484</v>
      </c>
      <c r="W54" s="1">
        <v>399.81011962890625</v>
      </c>
      <c r="X54" s="1">
        <v>380.92523193359375</v>
      </c>
      <c r="Y54" s="1">
        <v>23.325895309448242</v>
      </c>
      <c r="Z54" s="1">
        <v>40.176990509033203</v>
      </c>
      <c r="AA54" s="1">
        <v>28.186975479125977</v>
      </c>
      <c r="AB54" s="1">
        <v>48.549812316894531</v>
      </c>
      <c r="AC54" s="1">
        <v>500.17303466796875</v>
      </c>
      <c r="AD54" s="1">
        <v>1945.589111328125</v>
      </c>
      <c r="AE54" s="1">
        <v>2076.9521484375</v>
      </c>
      <c r="AF54" s="1">
        <v>97.475761413574219</v>
      </c>
      <c r="AG54" s="1">
        <v>8.7204608917236328</v>
      </c>
      <c r="AH54" s="1">
        <v>-0.44099971652030945</v>
      </c>
      <c r="AI54" s="1">
        <v>0</v>
      </c>
      <c r="AJ54" s="1">
        <v>-0.21956524252891541</v>
      </c>
      <c r="AK54" s="1">
        <v>2.737391471862793</v>
      </c>
      <c r="AL54" s="1">
        <v>1</v>
      </c>
      <c r="AM54" s="1">
        <v>0</v>
      </c>
      <c r="AN54" s="1">
        <v>0.18999999761581421</v>
      </c>
      <c r="AO54" s="1">
        <v>111115</v>
      </c>
      <c r="AP54">
        <f t="shared" si="36"/>
        <v>1.0003460693359374</v>
      </c>
      <c r="AQ54">
        <f t="shared" si="37"/>
        <v>1.7562536717941793E-2</v>
      </c>
      <c r="AR54">
        <f t="shared" si="38"/>
        <v>312.5169853210449</v>
      </c>
      <c r="AS54">
        <f t="shared" si="39"/>
        <v>314.73875656127927</v>
      </c>
      <c r="AT54">
        <f t="shared" si="40"/>
        <v>369.66192651369784</v>
      </c>
      <c r="AU54">
        <f t="shared" si="41"/>
        <v>-3.8522437581150872</v>
      </c>
      <c r="AV54">
        <f t="shared" si="42"/>
        <v>7.166585126731519</v>
      </c>
      <c r="AW54">
        <f t="shared" si="43"/>
        <v>73.521714760706857</v>
      </c>
      <c r="AX54">
        <f t="shared" si="44"/>
        <v>33.344724251673654</v>
      </c>
      <c r="AY54">
        <f t="shared" si="45"/>
        <v>40.477870941162109</v>
      </c>
      <c r="AZ54">
        <f t="shared" si="46"/>
        <v>7.6050269237080199</v>
      </c>
      <c r="BA54">
        <f t="shared" si="47"/>
        <v>0.49675378179411017</v>
      </c>
      <c r="BB54">
        <f t="shared" si="48"/>
        <v>3.9162827411739562</v>
      </c>
      <c r="BC54">
        <f t="shared" si="49"/>
        <v>3.6887441825340637</v>
      </c>
      <c r="BD54">
        <f t="shared" si="50"/>
        <v>0.31738263236536413</v>
      </c>
      <c r="BE54">
        <f t="shared" si="51"/>
        <v>31.48517792102535</v>
      </c>
      <c r="BF54">
        <f t="shared" si="52"/>
        <v>0.84794908306240713</v>
      </c>
      <c r="BG54">
        <f t="shared" si="53"/>
        <v>59.197416150260942</v>
      </c>
      <c r="BH54">
        <f t="shared" si="54"/>
        <v>375.90197862246367</v>
      </c>
      <c r="BI54">
        <f t="shared" si="55"/>
        <v>1.9214901086414438E-2</v>
      </c>
    </row>
    <row r="55" spans="1:61">
      <c r="A55" s="1">
        <v>3</v>
      </c>
      <c r="B55" s="1" t="s">
        <v>67</v>
      </c>
      <c r="C55" s="1" t="s">
        <v>64</v>
      </c>
      <c r="D55" s="1">
        <v>52</v>
      </c>
      <c r="E55" s="1" t="s">
        <v>68</v>
      </c>
      <c r="F55" s="1" t="s">
        <v>66</v>
      </c>
      <c r="G55" s="1">
        <v>0</v>
      </c>
      <c r="H55" s="1">
        <v>793</v>
      </c>
      <c r="I55" s="1">
        <v>0</v>
      </c>
      <c r="J55">
        <f t="shared" si="28"/>
        <v>-1.1284732065207599</v>
      </c>
      <c r="K55">
        <f t="shared" si="29"/>
        <v>2.6851388662750584E-2</v>
      </c>
      <c r="L55">
        <f t="shared" si="30"/>
        <v>433.04142895945495</v>
      </c>
      <c r="M55">
        <f t="shared" si="31"/>
        <v>1.3905603782721296</v>
      </c>
      <c r="N55">
        <f t="shared" si="32"/>
        <v>4.8374249249779213</v>
      </c>
      <c r="O55">
        <f t="shared" si="33"/>
        <v>39.441162109375</v>
      </c>
      <c r="P55" s="1">
        <v>4.5</v>
      </c>
      <c r="Q55">
        <f t="shared" si="34"/>
        <v>1.7493478804826736</v>
      </c>
      <c r="R55" s="1">
        <v>1</v>
      </c>
      <c r="S55">
        <f t="shared" si="35"/>
        <v>3.4986957609653473</v>
      </c>
      <c r="T55" s="1">
        <v>41.481735229492188</v>
      </c>
      <c r="U55" s="1">
        <v>39.441162109375</v>
      </c>
      <c r="V55" s="1">
        <v>41.538097381591797</v>
      </c>
      <c r="W55" s="1">
        <v>399.58596801757812</v>
      </c>
      <c r="X55" s="1">
        <v>400.1007080078125</v>
      </c>
      <c r="Y55" s="1">
        <v>22.967380523681641</v>
      </c>
      <c r="Z55" s="1">
        <v>24.188238143920898</v>
      </c>
      <c r="AA55" s="1">
        <v>27.910802841186523</v>
      </c>
      <c r="AB55" s="1">
        <v>29.394433975219727</v>
      </c>
      <c r="AC55" s="1">
        <v>500.15359497070312</v>
      </c>
      <c r="AD55" s="1">
        <v>14.505502700805664</v>
      </c>
      <c r="AE55" s="1">
        <v>38.581047058105469</v>
      </c>
      <c r="AF55" s="1">
        <v>97.474540710449219</v>
      </c>
      <c r="AG55" s="1">
        <v>8.7204608917236328</v>
      </c>
      <c r="AH55" s="1">
        <v>-0.44099971652030945</v>
      </c>
      <c r="AI55" s="1">
        <v>1</v>
      </c>
      <c r="AJ55" s="1">
        <v>-0.21956524252891541</v>
      </c>
      <c r="AK55" s="1">
        <v>2.737391471862793</v>
      </c>
      <c r="AL55" s="1">
        <v>1</v>
      </c>
      <c r="AM55" s="1">
        <v>0</v>
      </c>
      <c r="AN55" s="1">
        <v>0.18999999761581421</v>
      </c>
      <c r="AO55" s="1">
        <v>111115</v>
      </c>
      <c r="AP55">
        <f t="shared" si="36"/>
        <v>1.111452433268229</v>
      </c>
      <c r="AQ55">
        <f t="shared" si="37"/>
        <v>1.3905603782721297E-3</v>
      </c>
      <c r="AR55">
        <f t="shared" si="38"/>
        <v>312.59116210937498</v>
      </c>
      <c r="AS55">
        <f t="shared" si="39"/>
        <v>314.63173522949216</v>
      </c>
      <c r="AT55">
        <f t="shared" si="40"/>
        <v>2.7560454785692627</v>
      </c>
      <c r="AU55">
        <f t="shared" si="41"/>
        <v>-0.30506036207630011</v>
      </c>
      <c r="AV55">
        <f t="shared" si="42"/>
        <v>7.1951623286515796</v>
      </c>
      <c r="AW55">
        <f t="shared" si="43"/>
        <v>73.81581155663001</v>
      </c>
      <c r="AX55">
        <f t="shared" si="44"/>
        <v>49.627573412709111</v>
      </c>
      <c r="AY55">
        <f t="shared" si="45"/>
        <v>40.461448669433594</v>
      </c>
      <c r="AZ55">
        <f t="shared" si="46"/>
        <v>7.598379946465351</v>
      </c>
      <c r="BA55">
        <f t="shared" si="47"/>
        <v>2.6646882229417489E-2</v>
      </c>
      <c r="BB55">
        <f t="shared" si="48"/>
        <v>2.3577374036736582</v>
      </c>
      <c r="BC55">
        <f t="shared" si="49"/>
        <v>5.2406425427916927</v>
      </c>
      <c r="BD55">
        <f t="shared" si="50"/>
        <v>1.6672555065178372E-2</v>
      </c>
      <c r="BE55">
        <f t="shared" si="51"/>
        <v>42.210514396419498</v>
      </c>
      <c r="BF55">
        <f t="shared" si="52"/>
        <v>1.0823310738830265</v>
      </c>
      <c r="BG55">
        <f t="shared" si="53"/>
        <v>29.842565258920562</v>
      </c>
      <c r="BH55">
        <f t="shared" si="54"/>
        <v>400.53613850331311</v>
      </c>
      <c r="BI55">
        <f t="shared" si="55"/>
        <v>-8.407864377576145E-4</v>
      </c>
    </row>
    <row r="56" spans="1:61">
      <c r="A56" s="1">
        <v>4</v>
      </c>
      <c r="B56" s="1" t="s">
        <v>69</v>
      </c>
      <c r="C56" s="1" t="s">
        <v>64</v>
      </c>
      <c r="D56" s="1">
        <v>41</v>
      </c>
      <c r="E56" s="1" t="s">
        <v>65</v>
      </c>
      <c r="F56" s="1" t="s">
        <v>66</v>
      </c>
      <c r="G56" s="1">
        <v>0</v>
      </c>
      <c r="H56" s="1">
        <v>1035.5</v>
      </c>
      <c r="I56" s="1">
        <v>0</v>
      </c>
      <c r="J56">
        <f t="shared" si="28"/>
        <v>10.82305481651083</v>
      </c>
      <c r="K56">
        <f t="shared" si="29"/>
        <v>0.48406990076776729</v>
      </c>
      <c r="L56">
        <f t="shared" si="30"/>
        <v>319.59391770738409</v>
      </c>
      <c r="M56">
        <f t="shared" si="31"/>
        <v>18.37348609748048</v>
      </c>
      <c r="N56">
        <f t="shared" si="32"/>
        <v>3.964293123949</v>
      </c>
      <c r="O56">
        <f t="shared" si="33"/>
        <v>40.717453002929688</v>
      </c>
      <c r="P56" s="1">
        <v>4.5</v>
      </c>
      <c r="Q56">
        <f t="shared" si="34"/>
        <v>1.7493478804826736</v>
      </c>
      <c r="R56" s="1">
        <v>1</v>
      </c>
      <c r="S56">
        <f t="shared" si="35"/>
        <v>3.4986957609653473</v>
      </c>
      <c r="T56" s="1">
        <v>41.566062927246094</v>
      </c>
      <c r="U56" s="1">
        <v>40.717453002929688</v>
      </c>
      <c r="V56" s="1">
        <v>41.579544067382812</v>
      </c>
      <c r="W56" s="1">
        <v>399.56072998046875</v>
      </c>
      <c r="X56" s="1">
        <v>383.48361206054688</v>
      </c>
      <c r="Y56" s="1">
        <v>22.456153869628906</v>
      </c>
      <c r="Z56" s="1">
        <v>38.353164672851562</v>
      </c>
      <c r="AA56" s="1">
        <v>27.166906356811523</v>
      </c>
      <c r="AB56" s="1">
        <v>46.398723602294922</v>
      </c>
      <c r="AC56" s="1">
        <v>500.154541015625</v>
      </c>
      <c r="AD56" s="1">
        <v>1711.585205078125</v>
      </c>
      <c r="AE56" s="1">
        <v>1874.487060546875</v>
      </c>
      <c r="AF56" s="1">
        <v>97.469924926757812</v>
      </c>
      <c r="AG56" s="1">
        <v>8.7204608917236328</v>
      </c>
      <c r="AH56" s="1">
        <v>-0.44099971652030945</v>
      </c>
      <c r="AI56" s="1">
        <v>1</v>
      </c>
      <c r="AJ56" s="1">
        <v>-0.21956524252891541</v>
      </c>
      <c r="AK56" s="1">
        <v>2.737391471862793</v>
      </c>
      <c r="AL56" s="1">
        <v>1</v>
      </c>
      <c r="AM56" s="1">
        <v>0</v>
      </c>
      <c r="AN56" s="1">
        <v>0.18999999761581421</v>
      </c>
      <c r="AO56" s="1">
        <v>111115</v>
      </c>
      <c r="AP56">
        <f t="shared" si="36"/>
        <v>1.1114545355902774</v>
      </c>
      <c r="AQ56">
        <f t="shared" si="37"/>
        <v>1.837348609748048E-2</v>
      </c>
      <c r="AR56">
        <f t="shared" si="38"/>
        <v>313.86745300292966</v>
      </c>
      <c r="AS56">
        <f t="shared" si="39"/>
        <v>314.71606292724607</v>
      </c>
      <c r="AT56">
        <f t="shared" si="40"/>
        <v>325.20118488410662</v>
      </c>
      <c r="AU56">
        <f t="shared" si="41"/>
        <v>-4.5884771510017872</v>
      </c>
      <c r="AV56">
        <f t="shared" si="42"/>
        <v>7.7025732053154217</v>
      </c>
      <c r="AW56">
        <f t="shared" si="43"/>
        <v>79.025127095392705</v>
      </c>
      <c r="AX56">
        <f t="shared" si="44"/>
        <v>40.671962422541142</v>
      </c>
      <c r="AY56">
        <f t="shared" si="45"/>
        <v>41.141757965087891</v>
      </c>
      <c r="AZ56">
        <f t="shared" si="46"/>
        <v>7.8779915164193524</v>
      </c>
      <c r="BA56">
        <f t="shared" si="47"/>
        <v>0.42523549052848914</v>
      </c>
      <c r="BB56">
        <f t="shared" si="48"/>
        <v>3.7382800813664216</v>
      </c>
      <c r="BC56">
        <f t="shared" si="49"/>
        <v>4.1397114350529307</v>
      </c>
      <c r="BD56">
        <f t="shared" si="50"/>
        <v>0.27049820163956229</v>
      </c>
      <c r="BE56">
        <f t="shared" si="51"/>
        <v>31.150795165987144</v>
      </c>
      <c r="BF56">
        <f t="shared" si="52"/>
        <v>0.83339654591791146</v>
      </c>
      <c r="BG56">
        <f t="shared" si="53"/>
        <v>51.969370034914384</v>
      </c>
      <c r="BH56">
        <f t="shared" si="54"/>
        <v>379.30744899849822</v>
      </c>
      <c r="BI56">
        <f t="shared" si="55"/>
        <v>1.4828797645617571E-2</v>
      </c>
    </row>
    <row r="57" spans="1:61">
      <c r="A57" s="1">
        <v>5</v>
      </c>
      <c r="B57" s="1" t="s">
        <v>70</v>
      </c>
      <c r="C57" s="1" t="s">
        <v>64</v>
      </c>
      <c r="D57" s="1">
        <v>41</v>
      </c>
      <c r="E57" s="1" t="s">
        <v>68</v>
      </c>
      <c r="F57" s="1" t="s">
        <v>66</v>
      </c>
      <c r="G57" s="1">
        <v>0</v>
      </c>
      <c r="H57" s="1">
        <v>1134</v>
      </c>
      <c r="I57" s="1">
        <v>0</v>
      </c>
      <c r="J57">
        <f t="shared" si="28"/>
        <v>-1.2101096749720452</v>
      </c>
      <c r="K57">
        <f t="shared" si="29"/>
        <v>1.220514581134865E-2</v>
      </c>
      <c r="L57">
        <f t="shared" si="30"/>
        <v>514.88304116597988</v>
      </c>
      <c r="M57">
        <f t="shared" si="31"/>
        <v>0.73229823413340567</v>
      </c>
      <c r="N57">
        <f t="shared" si="32"/>
        <v>5.5646067417758633</v>
      </c>
      <c r="O57">
        <f t="shared" si="33"/>
        <v>40.870086669921875</v>
      </c>
      <c r="P57" s="1">
        <v>2.5</v>
      </c>
      <c r="Q57">
        <f t="shared" si="34"/>
        <v>2.1884783655405045</v>
      </c>
      <c r="R57" s="1">
        <v>1</v>
      </c>
      <c r="S57">
        <f t="shared" si="35"/>
        <v>4.3769567310810089</v>
      </c>
      <c r="T57" s="1">
        <v>41.3255615234375</v>
      </c>
      <c r="U57" s="1">
        <v>40.870086669921875</v>
      </c>
      <c r="V57" s="1">
        <v>41.360145568847656</v>
      </c>
      <c r="W57" s="1">
        <v>399.42266845703125</v>
      </c>
      <c r="X57" s="1">
        <v>399.88116455078125</v>
      </c>
      <c r="Y57" s="1">
        <v>22.220237731933594</v>
      </c>
      <c r="Z57" s="1">
        <v>22.578008651733398</v>
      </c>
      <c r="AA57" s="1">
        <v>27.225522994995117</v>
      </c>
      <c r="AB57" s="1">
        <v>27.663883209228516</v>
      </c>
      <c r="AC57" s="1">
        <v>500.155517578125</v>
      </c>
      <c r="AD57" s="1">
        <v>36.376976013183594</v>
      </c>
      <c r="AE57" s="1">
        <v>33.822223663330078</v>
      </c>
      <c r="AF57" s="1">
        <v>97.469856262207031</v>
      </c>
      <c r="AG57" s="1">
        <v>8.7204608917236328</v>
      </c>
      <c r="AH57" s="1">
        <v>-0.44099971652030945</v>
      </c>
      <c r="AI57" s="1">
        <v>1</v>
      </c>
      <c r="AJ57" s="1">
        <v>-0.21956524252891541</v>
      </c>
      <c r="AK57" s="1">
        <v>2.737391471862793</v>
      </c>
      <c r="AL57" s="1">
        <v>1</v>
      </c>
      <c r="AM57" s="1">
        <v>0</v>
      </c>
      <c r="AN57" s="1">
        <v>0.18999999761581421</v>
      </c>
      <c r="AO57" s="1">
        <v>111115</v>
      </c>
      <c r="AP57">
        <f t="shared" si="36"/>
        <v>2.0006220703124997</v>
      </c>
      <c r="AQ57">
        <f t="shared" si="37"/>
        <v>7.3229823413340563E-4</v>
      </c>
      <c r="AR57">
        <f t="shared" si="38"/>
        <v>314.02008666992185</v>
      </c>
      <c r="AS57">
        <f t="shared" si="39"/>
        <v>314.47556152343748</v>
      </c>
      <c r="AT57">
        <f t="shared" si="40"/>
        <v>6.9116253557754135</v>
      </c>
      <c r="AU57">
        <f t="shared" si="41"/>
        <v>-0.15331542651385421</v>
      </c>
      <c r="AV57">
        <f t="shared" si="42"/>
        <v>7.7652819997471845</v>
      </c>
      <c r="AW57">
        <f t="shared" si="43"/>
        <v>79.668548795819817</v>
      </c>
      <c r="AX57">
        <f t="shared" si="44"/>
        <v>57.090540144086418</v>
      </c>
      <c r="AY57">
        <f t="shared" si="45"/>
        <v>41.097824096679688</v>
      </c>
      <c r="AZ57">
        <f t="shared" si="46"/>
        <v>7.8596689904023256</v>
      </c>
      <c r="BA57">
        <f t="shared" si="47"/>
        <v>1.217120639684208E-2</v>
      </c>
      <c r="BB57">
        <f t="shared" si="48"/>
        <v>2.2006752579713211</v>
      </c>
      <c r="BC57">
        <f t="shared" si="49"/>
        <v>5.6589937324310045</v>
      </c>
      <c r="BD57">
        <f t="shared" si="50"/>
        <v>7.6100459791015847E-3</v>
      </c>
      <c r="BE57">
        <f t="shared" si="51"/>
        <v>50.185576014296089</v>
      </c>
      <c r="BF57">
        <f t="shared" si="52"/>
        <v>1.2875901312941045</v>
      </c>
      <c r="BG57">
        <f t="shared" si="53"/>
        <v>24.689053055331811</v>
      </c>
      <c r="BH57">
        <f t="shared" si="54"/>
        <v>400.25440289001625</v>
      </c>
      <c r="BI57">
        <f t="shared" si="55"/>
        <v>-7.4643680999968295E-4</v>
      </c>
    </row>
    <row r="58" spans="1:61">
      <c r="A58" s="1">
        <v>6</v>
      </c>
      <c r="B58" s="1" t="s">
        <v>71</v>
      </c>
      <c r="C58" s="1" t="s">
        <v>64</v>
      </c>
      <c r="D58" s="1">
        <v>27</v>
      </c>
      <c r="E58" s="1" t="s">
        <v>65</v>
      </c>
      <c r="F58" s="1" t="s">
        <v>66</v>
      </c>
      <c r="G58" s="1">
        <v>0</v>
      </c>
      <c r="H58" s="1">
        <v>1325</v>
      </c>
      <c r="I58" s="1">
        <v>0</v>
      </c>
      <c r="J58">
        <f t="shared" si="28"/>
        <v>19.844715935554106</v>
      </c>
      <c r="K58">
        <f t="shared" si="29"/>
        <v>0.44361375203400272</v>
      </c>
      <c r="L58">
        <f t="shared" si="30"/>
        <v>278.04048684988697</v>
      </c>
      <c r="M58">
        <f t="shared" si="31"/>
        <v>18.868888278666773</v>
      </c>
      <c r="N58">
        <f t="shared" si="32"/>
        <v>4.3494096149764268</v>
      </c>
      <c r="O58">
        <f t="shared" si="33"/>
        <v>40.809562683105469</v>
      </c>
      <c r="P58" s="1">
        <v>3.5</v>
      </c>
      <c r="Q58">
        <f t="shared" si="34"/>
        <v>1.9689131230115891</v>
      </c>
      <c r="R58" s="1">
        <v>1</v>
      </c>
      <c r="S58">
        <f t="shared" si="35"/>
        <v>3.9378262460231781</v>
      </c>
      <c r="T58" s="1">
        <v>41.125499725341797</v>
      </c>
      <c r="U58" s="1">
        <v>40.809562683105469</v>
      </c>
      <c r="V58" s="1">
        <v>41.116981506347656</v>
      </c>
      <c r="W58" s="1">
        <v>400.0313720703125</v>
      </c>
      <c r="X58" s="1">
        <v>381.1123046875</v>
      </c>
      <c r="Y58" s="1">
        <v>22.045642852783203</v>
      </c>
      <c r="Z58" s="1">
        <v>34.790271759033203</v>
      </c>
      <c r="AA58" s="1">
        <v>27.298921585083008</v>
      </c>
      <c r="AB58" s="1">
        <v>43.080478668212891</v>
      </c>
      <c r="AC58" s="1">
        <v>500.15988159179688</v>
      </c>
      <c r="AD58" s="1">
        <v>1373.3138427734375</v>
      </c>
      <c r="AE58" s="1">
        <v>1779.466796875</v>
      </c>
      <c r="AF58" s="1">
        <v>97.46844482421875</v>
      </c>
      <c r="AG58" s="1">
        <v>8.7204608917236328</v>
      </c>
      <c r="AH58" s="1">
        <v>-0.44099971652030945</v>
      </c>
      <c r="AI58" s="1">
        <v>0</v>
      </c>
      <c r="AJ58" s="1">
        <v>-0.21956524252891541</v>
      </c>
      <c r="AK58" s="1">
        <v>2.737391471862793</v>
      </c>
      <c r="AL58" s="1">
        <v>1</v>
      </c>
      <c r="AM58" s="1">
        <v>0</v>
      </c>
      <c r="AN58" s="1">
        <v>0.18999999761581421</v>
      </c>
      <c r="AO58" s="1">
        <v>111115</v>
      </c>
      <c r="AP58">
        <f t="shared" si="36"/>
        <v>1.4290282331194197</v>
      </c>
      <c r="AQ58">
        <f t="shared" si="37"/>
        <v>1.8868888278666774E-2</v>
      </c>
      <c r="AR58">
        <f t="shared" si="38"/>
        <v>313.95956268310545</v>
      </c>
      <c r="AS58">
        <f t="shared" si="39"/>
        <v>314.27549972534177</v>
      </c>
      <c r="AT58">
        <f t="shared" si="40"/>
        <v>260.92962685271777</v>
      </c>
      <c r="AU58">
        <f t="shared" si="41"/>
        <v>-4.9500536024551298</v>
      </c>
      <c r="AV58">
        <f t="shared" si="42"/>
        <v>7.7403632983413297</v>
      </c>
      <c r="AW58">
        <f t="shared" si="43"/>
        <v>79.414043307050093</v>
      </c>
      <c r="AX58">
        <f t="shared" si="44"/>
        <v>44.62377154801689</v>
      </c>
      <c r="AY58">
        <f t="shared" si="45"/>
        <v>40.967531204223633</v>
      </c>
      <c r="AZ58">
        <f t="shared" si="46"/>
        <v>7.8055475159639069</v>
      </c>
      <c r="BA58">
        <f t="shared" si="47"/>
        <v>0.39869857321586355</v>
      </c>
      <c r="BB58">
        <f t="shared" si="48"/>
        <v>3.3909536833649034</v>
      </c>
      <c r="BC58">
        <f t="shared" si="49"/>
        <v>4.4145938325990031</v>
      </c>
      <c r="BD58">
        <f t="shared" si="50"/>
        <v>0.25286694921459085</v>
      </c>
      <c r="BE58">
        <f t="shared" si="51"/>
        <v>27.10017385142713</v>
      </c>
      <c r="BF58">
        <f t="shared" si="52"/>
        <v>0.7295500130279744</v>
      </c>
      <c r="BG58">
        <f t="shared" si="53"/>
        <v>46.439576306198063</v>
      </c>
      <c r="BH58">
        <f t="shared" si="54"/>
        <v>374.30896577937682</v>
      </c>
      <c r="BI58">
        <f t="shared" si="55"/>
        <v>2.4620842251135987E-2</v>
      </c>
    </row>
    <row r="59" spans="1:61">
      <c r="A59" s="1">
        <v>7</v>
      </c>
      <c r="B59" s="1" t="s">
        <v>72</v>
      </c>
      <c r="C59" s="1" t="s">
        <v>64</v>
      </c>
      <c r="D59" s="1">
        <v>27</v>
      </c>
      <c r="E59" s="1" t="s">
        <v>68</v>
      </c>
      <c r="F59" s="1" t="s">
        <v>66</v>
      </c>
      <c r="G59" s="1">
        <v>0</v>
      </c>
      <c r="H59" s="1">
        <v>1424</v>
      </c>
      <c r="I59" s="1">
        <v>0</v>
      </c>
      <c r="J59">
        <f t="shared" si="28"/>
        <v>-6.2896101605817734</v>
      </c>
      <c r="K59">
        <f t="shared" si="29"/>
        <v>0.26876509340196258</v>
      </c>
      <c r="L59">
        <f t="shared" si="30"/>
        <v>404.11436656346103</v>
      </c>
      <c r="M59">
        <f t="shared" si="31"/>
        <v>13.958359564177346</v>
      </c>
      <c r="N59">
        <f t="shared" si="32"/>
        <v>5.0664867348284126</v>
      </c>
      <c r="O59">
        <f t="shared" si="33"/>
        <v>40.47320556640625</v>
      </c>
      <c r="P59" s="1">
        <v>1.5</v>
      </c>
      <c r="Q59">
        <f t="shared" si="34"/>
        <v>2.4080436080694199</v>
      </c>
      <c r="R59" s="1">
        <v>1</v>
      </c>
      <c r="S59">
        <f t="shared" si="35"/>
        <v>4.8160872161388397</v>
      </c>
      <c r="T59" s="1">
        <v>40.898372650146484</v>
      </c>
      <c r="U59" s="1">
        <v>40.47320556640625</v>
      </c>
      <c r="V59" s="1">
        <v>40.893218994140625</v>
      </c>
      <c r="W59" s="1">
        <v>399.670654296875</v>
      </c>
      <c r="X59" s="1">
        <v>399.88296508789062</v>
      </c>
      <c r="Y59" s="1">
        <v>21.948184967041016</v>
      </c>
      <c r="Z59" s="1">
        <v>26.02557373046875</v>
      </c>
      <c r="AA59" s="1">
        <v>27.507408142089844</v>
      </c>
      <c r="AB59" s="1">
        <v>32.6175537109375</v>
      </c>
      <c r="AC59" s="1">
        <v>500.139404296875</v>
      </c>
      <c r="AD59" s="1">
        <v>29.7015380859375</v>
      </c>
      <c r="AE59" s="1">
        <v>24.269182205200195</v>
      </c>
      <c r="AF59" s="1">
        <v>97.467643737792969</v>
      </c>
      <c r="AG59" s="1">
        <v>8.7204608917236328</v>
      </c>
      <c r="AH59" s="1">
        <v>-0.44099971652030945</v>
      </c>
      <c r="AI59" s="1">
        <v>1</v>
      </c>
      <c r="AJ59" s="1">
        <v>-0.21956524252891541</v>
      </c>
      <c r="AK59" s="1">
        <v>2.737391471862793</v>
      </c>
      <c r="AL59" s="1">
        <v>1</v>
      </c>
      <c r="AM59" s="1">
        <v>0</v>
      </c>
      <c r="AN59" s="1">
        <v>0.18999999761581421</v>
      </c>
      <c r="AO59" s="1">
        <v>111115</v>
      </c>
      <c r="AP59">
        <f t="shared" si="36"/>
        <v>3.3342626953124994</v>
      </c>
      <c r="AQ59">
        <f t="shared" si="37"/>
        <v>1.3958359564177347E-2</v>
      </c>
      <c r="AR59">
        <f t="shared" si="38"/>
        <v>313.62320556640623</v>
      </c>
      <c r="AS59">
        <f t="shared" si="39"/>
        <v>314.04837265014646</v>
      </c>
      <c r="AT59">
        <f t="shared" si="40"/>
        <v>5.6432921655141399</v>
      </c>
      <c r="AU59">
        <f t="shared" si="41"/>
        <v>-4.4084997986879513</v>
      </c>
      <c r="AV59">
        <f t="shared" si="42"/>
        <v>7.6031380832614044</v>
      </c>
      <c r="AW59">
        <f t="shared" si="43"/>
        <v>78.006790681380721</v>
      </c>
      <c r="AX59">
        <f t="shared" si="44"/>
        <v>51.981216950911971</v>
      </c>
      <c r="AY59">
        <f t="shared" si="45"/>
        <v>40.685789108276367</v>
      </c>
      <c r="AZ59">
        <f t="shared" si="46"/>
        <v>7.6896193454821882</v>
      </c>
      <c r="BA59">
        <f t="shared" si="47"/>
        <v>0.25455923823959525</v>
      </c>
      <c r="BB59">
        <f t="shared" si="48"/>
        <v>2.5366513484329918</v>
      </c>
      <c r="BC59">
        <f t="shared" si="49"/>
        <v>5.1529679970491964</v>
      </c>
      <c r="BD59">
        <f t="shared" si="50"/>
        <v>0.16031762587027235</v>
      </c>
      <c r="BE59">
        <f t="shared" si="51"/>
        <v>39.388075109531293</v>
      </c>
      <c r="BF59">
        <f t="shared" si="52"/>
        <v>1.0105815997304122</v>
      </c>
      <c r="BG59">
        <f t="shared" si="53"/>
        <v>33.422250948856068</v>
      </c>
      <c r="BH59">
        <f t="shared" si="54"/>
        <v>401.64600909762783</v>
      </c>
      <c r="BI59">
        <f t="shared" si="55"/>
        <v>-5.2337860801784444E-3</v>
      </c>
    </row>
    <row r="60" spans="1:61">
      <c r="A60" s="1">
        <v>8</v>
      </c>
      <c r="B60" s="1" t="s">
        <v>73</v>
      </c>
      <c r="C60" s="1" t="s">
        <v>64</v>
      </c>
      <c r="D60" s="1">
        <v>10</v>
      </c>
      <c r="E60" s="1" t="s">
        <v>65</v>
      </c>
      <c r="F60" s="1" t="s">
        <v>66</v>
      </c>
      <c r="G60" s="1">
        <v>0</v>
      </c>
      <c r="H60" s="1">
        <v>1573</v>
      </c>
      <c r="I60" s="1">
        <v>0</v>
      </c>
      <c r="J60">
        <f t="shared" si="28"/>
        <v>10.57939141859957</v>
      </c>
      <c r="K60">
        <f t="shared" si="29"/>
        <v>0.40094092765539402</v>
      </c>
      <c r="L60">
        <f t="shared" si="30"/>
        <v>316.434489597827</v>
      </c>
      <c r="M60">
        <f t="shared" si="31"/>
        <v>16.88039757114263</v>
      </c>
      <c r="N60">
        <f t="shared" si="32"/>
        <v>4.2718590499086506</v>
      </c>
      <c r="O60">
        <f t="shared" si="33"/>
        <v>40.238655090332031</v>
      </c>
      <c r="P60" s="1">
        <v>3.5</v>
      </c>
      <c r="Q60">
        <f t="shared" si="34"/>
        <v>1.9689131230115891</v>
      </c>
      <c r="R60" s="1">
        <v>1</v>
      </c>
      <c r="S60">
        <f t="shared" si="35"/>
        <v>3.9378262460231781</v>
      </c>
      <c r="T60" s="1">
        <v>40.759487152099609</v>
      </c>
      <c r="U60" s="1">
        <v>40.238655090332031</v>
      </c>
      <c r="V60" s="1">
        <v>40.749866485595703</v>
      </c>
      <c r="W60" s="1">
        <v>400.12075805664062</v>
      </c>
      <c r="X60" s="1">
        <v>388.13323974609375</v>
      </c>
      <c r="Y60" s="1">
        <v>21.791896820068359</v>
      </c>
      <c r="Z60" s="1">
        <v>33.211597442626953</v>
      </c>
      <c r="AA60" s="1">
        <v>27.511899948120117</v>
      </c>
      <c r="AB60" s="1">
        <v>41.929080963134766</v>
      </c>
      <c r="AC60" s="1">
        <v>500.1812744140625</v>
      </c>
      <c r="AD60" s="1">
        <v>1045.9317626953125</v>
      </c>
      <c r="AE60" s="1">
        <v>911.13079833984375</v>
      </c>
      <c r="AF60" s="1">
        <v>97.461151123046875</v>
      </c>
      <c r="AG60" s="1">
        <v>8.7204608917236328</v>
      </c>
      <c r="AH60" s="1">
        <v>-0.44099971652030945</v>
      </c>
      <c r="AI60" s="1">
        <v>1</v>
      </c>
      <c r="AJ60" s="1">
        <v>-0.21956524252891541</v>
      </c>
      <c r="AK60" s="1">
        <v>2.737391471862793</v>
      </c>
      <c r="AL60" s="1">
        <v>1</v>
      </c>
      <c r="AM60" s="1">
        <v>0</v>
      </c>
      <c r="AN60" s="1">
        <v>0.18999999761581421</v>
      </c>
      <c r="AO60" s="1">
        <v>111115</v>
      </c>
      <c r="AP60">
        <f t="shared" si="36"/>
        <v>1.42908935546875</v>
      </c>
      <c r="AQ60">
        <f t="shared" si="37"/>
        <v>1.6880397571142632E-2</v>
      </c>
      <c r="AR60">
        <f t="shared" si="38"/>
        <v>313.38865509033201</v>
      </c>
      <c r="AS60">
        <f t="shared" si="39"/>
        <v>313.90948715209959</v>
      </c>
      <c r="AT60">
        <f t="shared" si="40"/>
        <v>198.72703241841373</v>
      </c>
      <c r="AU60">
        <f t="shared" si="41"/>
        <v>-4.7068718175305388</v>
      </c>
      <c r="AV60">
        <f t="shared" si="42"/>
        <v>7.5086995673023136</v>
      </c>
      <c r="AW60">
        <f t="shared" si="43"/>
        <v>77.043001039690296</v>
      </c>
      <c r="AX60">
        <f t="shared" si="44"/>
        <v>43.831403597063343</v>
      </c>
      <c r="AY60">
        <f t="shared" si="45"/>
        <v>40.49907112121582</v>
      </c>
      <c r="AZ60">
        <f t="shared" si="46"/>
        <v>7.613615227978686</v>
      </c>
      <c r="BA60">
        <f t="shared" si="47"/>
        <v>0.3638903967017188</v>
      </c>
      <c r="BB60">
        <f t="shared" si="48"/>
        <v>3.2368405173936625</v>
      </c>
      <c r="BC60">
        <f t="shared" si="49"/>
        <v>4.376774710585023</v>
      </c>
      <c r="BD60">
        <f t="shared" si="50"/>
        <v>0.23049332210096235</v>
      </c>
      <c r="BE60">
        <f t="shared" si="51"/>
        <v>30.840069611238022</v>
      </c>
      <c r="BF60">
        <f t="shared" si="52"/>
        <v>0.81527284240027953</v>
      </c>
      <c r="BG60">
        <f t="shared" si="53"/>
        <v>45.35265225756352</v>
      </c>
      <c r="BH60">
        <f t="shared" si="54"/>
        <v>384.50632034366123</v>
      </c>
      <c r="BI60">
        <f t="shared" si="55"/>
        <v>1.2478428434558961E-2</v>
      </c>
    </row>
    <row r="61" spans="1:61">
      <c r="A61" s="1">
        <v>9</v>
      </c>
      <c r="B61" s="1" t="s">
        <v>74</v>
      </c>
      <c r="C61" s="1" t="s">
        <v>64</v>
      </c>
      <c r="D61" s="1">
        <v>10</v>
      </c>
      <c r="E61" s="1" t="s">
        <v>68</v>
      </c>
      <c r="F61" s="1" t="s">
        <v>66</v>
      </c>
      <c r="G61" s="1">
        <v>0</v>
      </c>
      <c r="H61" s="1">
        <v>1657</v>
      </c>
      <c r="I61" s="1">
        <v>0</v>
      </c>
      <c r="J61">
        <f t="shared" si="28"/>
        <v>-0.94395536220093412</v>
      </c>
      <c r="K61">
        <f t="shared" si="29"/>
        <v>4.2534282690239997E-2</v>
      </c>
      <c r="L61">
        <f t="shared" si="30"/>
        <v>401.08109661414102</v>
      </c>
      <c r="M61">
        <f t="shared" si="31"/>
        <v>2.2798077073642826</v>
      </c>
      <c r="N61">
        <f t="shared" si="32"/>
        <v>5.0238160533074367</v>
      </c>
      <c r="O61">
        <f t="shared" si="33"/>
        <v>39.710723876953125</v>
      </c>
      <c r="P61" s="1">
        <v>4</v>
      </c>
      <c r="Q61">
        <f t="shared" si="34"/>
        <v>1.8591305017471313</v>
      </c>
      <c r="R61" s="1">
        <v>1</v>
      </c>
      <c r="S61">
        <f t="shared" si="35"/>
        <v>3.7182610034942627</v>
      </c>
      <c r="T61" s="1">
        <v>40.454010009765625</v>
      </c>
      <c r="U61" s="1">
        <v>39.710723876953125</v>
      </c>
      <c r="V61" s="1">
        <v>40.502262115478516</v>
      </c>
      <c r="W61" s="1">
        <v>399.88134765625</v>
      </c>
      <c r="X61" s="1">
        <v>399.90713500976562</v>
      </c>
      <c r="Y61" s="1">
        <v>21.573492050170898</v>
      </c>
      <c r="Z61" s="1">
        <v>23.354202270507812</v>
      </c>
      <c r="AA61" s="1">
        <v>27.681177139282227</v>
      </c>
      <c r="AB61" s="1">
        <v>29.966022491455078</v>
      </c>
      <c r="AC61" s="1">
        <v>500.15203857421875</v>
      </c>
      <c r="AD61" s="1">
        <v>53.341892242431641</v>
      </c>
      <c r="AE61" s="1">
        <v>75.365119934082031</v>
      </c>
      <c r="AF61" s="1">
        <v>97.457008361816406</v>
      </c>
      <c r="AG61" s="1">
        <v>8.7204608917236328</v>
      </c>
      <c r="AH61" s="1">
        <v>-0.44099971652030945</v>
      </c>
      <c r="AI61" s="1">
        <v>1</v>
      </c>
      <c r="AJ61" s="1">
        <v>-0.21956524252891541</v>
      </c>
      <c r="AK61" s="1">
        <v>2.737391471862793</v>
      </c>
      <c r="AL61" s="1">
        <v>1</v>
      </c>
      <c r="AM61" s="1">
        <v>0</v>
      </c>
      <c r="AN61" s="1">
        <v>0.18999999761581421</v>
      </c>
      <c r="AO61" s="1">
        <v>111115</v>
      </c>
      <c r="AP61">
        <f t="shared" si="36"/>
        <v>1.2503800964355467</v>
      </c>
      <c r="AQ61">
        <f t="shared" si="37"/>
        <v>2.2798077073642826E-3</v>
      </c>
      <c r="AR61">
        <f t="shared" si="38"/>
        <v>312.8607238769531</v>
      </c>
      <c r="AS61">
        <f t="shared" si="39"/>
        <v>313.6040100097656</v>
      </c>
      <c r="AT61">
        <f t="shared" si="40"/>
        <v>10.13495939888503</v>
      </c>
      <c r="AU61">
        <f t="shared" si="41"/>
        <v>-0.74075289877721107</v>
      </c>
      <c r="AV61">
        <f t="shared" si="42"/>
        <v>7.2998467392678679</v>
      </c>
      <c r="AW61">
        <f t="shared" si="43"/>
        <v>74.903250797178615</v>
      </c>
      <c r="AX61">
        <f t="shared" si="44"/>
        <v>51.549048526670802</v>
      </c>
      <c r="AY61">
        <f t="shared" si="45"/>
        <v>40.082366943359375</v>
      </c>
      <c r="AZ61">
        <f t="shared" si="46"/>
        <v>7.4463381798128596</v>
      </c>
      <c r="BA61">
        <f t="shared" si="47"/>
        <v>4.2053223481667984E-2</v>
      </c>
      <c r="BB61">
        <f t="shared" si="48"/>
        <v>2.2760306859604316</v>
      </c>
      <c r="BC61">
        <f t="shared" si="49"/>
        <v>5.1703074938524285</v>
      </c>
      <c r="BD61">
        <f t="shared" si="50"/>
        <v>2.6326065608632397E-2</v>
      </c>
      <c r="BE61">
        <f t="shared" si="51"/>
        <v>39.088163786490831</v>
      </c>
      <c r="BF61">
        <f t="shared" si="52"/>
        <v>1.0029355855437456</v>
      </c>
      <c r="BG61">
        <f t="shared" si="53"/>
        <v>28.441959775845259</v>
      </c>
      <c r="BH61">
        <f t="shared" si="54"/>
        <v>400.24985966996934</v>
      </c>
      <c r="BI61">
        <f t="shared" si="55"/>
        <v>-6.7077950918084499E-4</v>
      </c>
    </row>
    <row r="62" spans="1:61">
      <c r="A62" s="1">
        <v>16</v>
      </c>
      <c r="B62" s="1" t="s">
        <v>83</v>
      </c>
      <c r="C62" s="1" t="s">
        <v>64</v>
      </c>
      <c r="D62" s="1">
        <v>8</v>
      </c>
      <c r="E62" s="1" t="s">
        <v>65</v>
      </c>
      <c r="F62" s="1" t="s">
        <v>66</v>
      </c>
      <c r="G62" s="1">
        <v>0</v>
      </c>
      <c r="H62" s="1">
        <v>2348.5</v>
      </c>
      <c r="I62" s="1">
        <v>0</v>
      </c>
      <c r="J62">
        <f t="shared" si="28"/>
        <v>13.841730718730547</v>
      </c>
      <c r="K62">
        <f t="shared" si="29"/>
        <v>0.21538431301263802</v>
      </c>
      <c r="L62">
        <f t="shared" si="30"/>
        <v>256.55845481031054</v>
      </c>
      <c r="M62">
        <f t="shared" si="31"/>
        <v>11.676478816339825</v>
      </c>
      <c r="N62">
        <f t="shared" si="32"/>
        <v>5.2457322027822109</v>
      </c>
      <c r="O62">
        <f t="shared" si="33"/>
        <v>40.546585083007812</v>
      </c>
      <c r="P62" s="1">
        <v>2</v>
      </c>
      <c r="Q62">
        <f t="shared" si="34"/>
        <v>2.2982609868049622</v>
      </c>
      <c r="R62" s="1">
        <v>1</v>
      </c>
      <c r="S62">
        <f t="shared" si="35"/>
        <v>4.5965219736099243</v>
      </c>
      <c r="T62" s="1">
        <v>39.957775115966797</v>
      </c>
      <c r="U62" s="1">
        <v>40.546585083007812</v>
      </c>
      <c r="V62" s="1">
        <v>39.853595733642578</v>
      </c>
      <c r="W62" s="1">
        <v>400.169189453125</v>
      </c>
      <c r="X62" s="1">
        <v>392.80099487304688</v>
      </c>
      <c r="Y62" s="1">
        <v>19.944129943847656</v>
      </c>
      <c r="Z62" s="1">
        <v>24.498376846313477</v>
      </c>
      <c r="AA62" s="1">
        <v>26.272850036621094</v>
      </c>
      <c r="AB62" s="1">
        <v>32.272262573242188</v>
      </c>
      <c r="AC62" s="1">
        <v>500.21109008789062</v>
      </c>
      <c r="AD62" s="1">
        <v>1792.2344970703125</v>
      </c>
      <c r="AE62" s="1">
        <v>1815.7418212890625</v>
      </c>
      <c r="AF62" s="1">
        <v>97.441627502441406</v>
      </c>
      <c r="AG62" s="1">
        <v>8.7204608917236328</v>
      </c>
      <c r="AH62" s="1">
        <v>-0.44099971652030945</v>
      </c>
      <c r="AI62" s="1">
        <v>0</v>
      </c>
      <c r="AJ62" s="1">
        <v>-0.21956524252891541</v>
      </c>
      <c r="AK62" s="1">
        <v>2.737391471862793</v>
      </c>
      <c r="AL62" s="1">
        <v>1</v>
      </c>
      <c r="AM62" s="1">
        <v>0</v>
      </c>
      <c r="AN62" s="1">
        <v>0.18999999761581421</v>
      </c>
      <c r="AO62" s="1">
        <v>111115</v>
      </c>
      <c r="AP62">
        <f t="shared" si="36"/>
        <v>2.5010554504394529</v>
      </c>
      <c r="AQ62">
        <f t="shared" si="37"/>
        <v>1.1676478816339826E-2</v>
      </c>
      <c r="AR62">
        <f t="shared" si="38"/>
        <v>313.69658508300779</v>
      </c>
      <c r="AS62">
        <f t="shared" si="39"/>
        <v>313.10777511596677</v>
      </c>
      <c r="AT62">
        <f t="shared" si="40"/>
        <v>340.52455017033935</v>
      </c>
      <c r="AU62">
        <f t="shared" si="41"/>
        <v>-1.3864007000523353</v>
      </c>
      <c r="AV62">
        <f t="shared" si="42"/>
        <v>7.6328939138551233</v>
      </c>
      <c r="AW62">
        <f t="shared" si="43"/>
        <v>78.332988780014787</v>
      </c>
      <c r="AX62">
        <f t="shared" si="44"/>
        <v>53.834611933701311</v>
      </c>
      <c r="AY62">
        <f t="shared" si="45"/>
        <v>40.252180099487305</v>
      </c>
      <c r="AZ62">
        <f t="shared" si="46"/>
        <v>7.5141174716638712</v>
      </c>
      <c r="BA62">
        <f t="shared" si="47"/>
        <v>0.20574355952978349</v>
      </c>
      <c r="BB62">
        <f t="shared" si="48"/>
        <v>2.3871617110729129</v>
      </c>
      <c r="BC62">
        <f t="shared" si="49"/>
        <v>5.1269557605909579</v>
      </c>
      <c r="BD62">
        <f t="shared" si="50"/>
        <v>0.12942247435947657</v>
      </c>
      <c r="BE62">
        <f t="shared" si="51"/>
        <v>24.999473386228228</v>
      </c>
      <c r="BF62">
        <f t="shared" si="52"/>
        <v>0.65315123474478498</v>
      </c>
      <c r="BG62">
        <f t="shared" si="53"/>
        <v>30.792505140938143</v>
      </c>
      <c r="BH62">
        <f t="shared" si="54"/>
        <v>388.73567405492167</v>
      </c>
      <c r="BI62">
        <f t="shared" si="55"/>
        <v>1.0964302809414244E-2</v>
      </c>
    </row>
    <row r="63" spans="1:61">
      <c r="A63" s="1">
        <v>17</v>
      </c>
      <c r="B63" s="1" t="s">
        <v>84</v>
      </c>
      <c r="C63" s="1" t="s">
        <v>64</v>
      </c>
      <c r="D63" s="1">
        <v>8</v>
      </c>
      <c r="E63" s="1" t="s">
        <v>68</v>
      </c>
      <c r="F63" s="1" t="s">
        <v>66</v>
      </c>
      <c r="G63" s="1">
        <v>0</v>
      </c>
      <c r="H63" s="1">
        <v>2428.5</v>
      </c>
      <c r="I63" s="1">
        <v>0</v>
      </c>
      <c r="J63">
        <f t="shared" si="28"/>
        <v>-4.9822573270946338</v>
      </c>
      <c r="K63">
        <f t="shared" si="29"/>
        <v>0.11568877582571917</v>
      </c>
      <c r="L63">
        <f t="shared" si="30"/>
        <v>435.22581951723845</v>
      </c>
      <c r="M63">
        <f t="shared" si="31"/>
        <v>6.208192598989144</v>
      </c>
      <c r="N63">
        <f t="shared" si="32"/>
        <v>5.1040101191340383</v>
      </c>
      <c r="O63">
        <f t="shared" si="33"/>
        <v>39.774925231933594</v>
      </c>
      <c r="P63" s="1">
        <v>2.5</v>
      </c>
      <c r="Q63">
        <f t="shared" si="34"/>
        <v>2.1884783655405045</v>
      </c>
      <c r="R63" s="1">
        <v>1</v>
      </c>
      <c r="S63">
        <f t="shared" si="35"/>
        <v>4.3769567310810089</v>
      </c>
      <c r="T63" s="1">
        <v>39.958694458007812</v>
      </c>
      <c r="U63" s="1">
        <v>39.774925231933594</v>
      </c>
      <c r="V63" s="1">
        <v>39.891937255859375</v>
      </c>
      <c r="W63" s="1">
        <v>400.24990844726562</v>
      </c>
      <c r="X63" s="1">
        <v>401.49429321289062</v>
      </c>
      <c r="Y63" s="1">
        <v>19.761808395385742</v>
      </c>
      <c r="Z63" s="1">
        <v>22.794012069702148</v>
      </c>
      <c r="AA63" s="1">
        <v>26.029956817626953</v>
      </c>
      <c r="AB63" s="1">
        <v>30.023927688598633</v>
      </c>
      <c r="AC63" s="1">
        <v>500.1876220703125</v>
      </c>
      <c r="AD63" s="1">
        <v>80.940025329589844</v>
      </c>
      <c r="AE63" s="1">
        <v>72.175559997558594</v>
      </c>
      <c r="AF63" s="1">
        <v>97.436248779296875</v>
      </c>
      <c r="AG63" s="1">
        <v>8.7204608917236328</v>
      </c>
      <c r="AH63" s="1">
        <v>-0.44099971652030945</v>
      </c>
      <c r="AI63" s="1">
        <v>1</v>
      </c>
      <c r="AJ63" s="1">
        <v>-0.21956524252891541</v>
      </c>
      <c r="AK63" s="1">
        <v>2.737391471862793</v>
      </c>
      <c r="AL63" s="1">
        <v>1</v>
      </c>
      <c r="AM63" s="1">
        <v>0</v>
      </c>
      <c r="AN63" s="1">
        <v>0.18999999761581421</v>
      </c>
      <c r="AO63" s="1">
        <v>111115</v>
      </c>
      <c r="AP63">
        <f t="shared" si="36"/>
        <v>2.0007504882812501</v>
      </c>
      <c r="AQ63">
        <f t="shared" si="37"/>
        <v>6.2081925989891443E-3</v>
      </c>
      <c r="AR63">
        <f t="shared" si="38"/>
        <v>312.92492523193357</v>
      </c>
      <c r="AS63">
        <f t="shared" si="39"/>
        <v>313.10869445800779</v>
      </c>
      <c r="AT63">
        <f t="shared" si="40"/>
        <v>15.378604619646012</v>
      </c>
      <c r="AU63">
        <f t="shared" si="41"/>
        <v>-2.0365155300183919</v>
      </c>
      <c r="AV63">
        <f t="shared" si="42"/>
        <v>7.3249731498358326</v>
      </c>
      <c r="AW63">
        <f t="shared" si="43"/>
        <v>75.177084930964966</v>
      </c>
      <c r="AX63">
        <f t="shared" si="44"/>
        <v>52.383072861262818</v>
      </c>
      <c r="AY63">
        <f t="shared" si="45"/>
        <v>39.866809844970703</v>
      </c>
      <c r="AZ63">
        <f t="shared" si="46"/>
        <v>7.3610643450702513</v>
      </c>
      <c r="BA63">
        <f t="shared" si="47"/>
        <v>0.11270970862990373</v>
      </c>
      <c r="BB63">
        <f t="shared" si="48"/>
        <v>2.2209630307017942</v>
      </c>
      <c r="BC63">
        <f t="shared" si="49"/>
        <v>5.1401013143684571</v>
      </c>
      <c r="BD63">
        <f t="shared" si="50"/>
        <v>7.0705295098044449E-2</v>
      </c>
      <c r="BE63">
        <f t="shared" si="51"/>
        <v>42.406771225655007</v>
      </c>
      <c r="BF63">
        <f t="shared" si="52"/>
        <v>1.0840149583059249</v>
      </c>
      <c r="BG63">
        <f t="shared" si="53"/>
        <v>28.618039000754735</v>
      </c>
      <c r="BH63">
        <f t="shared" si="54"/>
        <v>403.03098818266625</v>
      </c>
      <c r="BI63">
        <f t="shared" si="55"/>
        <v>-3.5377536387839097E-3</v>
      </c>
    </row>
    <row r="64" spans="1:61">
      <c r="A64" s="1">
        <v>3</v>
      </c>
      <c r="B64" s="1" t="s">
        <v>90</v>
      </c>
      <c r="C64" s="1" t="s">
        <v>88</v>
      </c>
      <c r="D64" s="1">
        <v>51</v>
      </c>
      <c r="E64" s="1" t="s">
        <v>65</v>
      </c>
      <c r="F64" s="1" t="s">
        <v>66</v>
      </c>
      <c r="G64" s="1">
        <v>0</v>
      </c>
      <c r="H64" s="1">
        <v>280.5</v>
      </c>
      <c r="I64" s="1">
        <v>0</v>
      </c>
      <c r="J64">
        <f t="shared" si="28"/>
        <v>11.16185999221536</v>
      </c>
      <c r="K64">
        <f t="shared" si="29"/>
        <v>0.85879078654653795</v>
      </c>
      <c r="L64">
        <f t="shared" si="30"/>
        <v>339.92330532976592</v>
      </c>
      <c r="M64">
        <f t="shared" si="31"/>
        <v>15.796570590966404</v>
      </c>
      <c r="N64">
        <f t="shared" si="32"/>
        <v>2.2164595428471663</v>
      </c>
      <c r="O64">
        <f t="shared" si="33"/>
        <v>36.512229919433594</v>
      </c>
      <c r="P64" s="1">
        <v>6</v>
      </c>
      <c r="Q64">
        <f t="shared" si="34"/>
        <v>1.4200000166893005</v>
      </c>
      <c r="R64" s="1">
        <v>1</v>
      </c>
      <c r="S64">
        <f t="shared" si="35"/>
        <v>2.8400000333786011</v>
      </c>
      <c r="T64" s="1">
        <v>38.592884063720703</v>
      </c>
      <c r="U64" s="1">
        <v>36.512229919433594</v>
      </c>
      <c r="V64" s="1">
        <v>38.555030822753906</v>
      </c>
      <c r="W64" s="1">
        <v>400.00726318359375</v>
      </c>
      <c r="X64" s="1">
        <v>379.42941284179688</v>
      </c>
      <c r="Y64" s="1">
        <v>22.023168563842773</v>
      </c>
      <c r="Z64" s="1">
        <v>40.209075927734375</v>
      </c>
      <c r="AA64" s="1">
        <v>31.253337860107422</v>
      </c>
      <c r="AB64" s="1">
        <v>57.061172485351562</v>
      </c>
      <c r="AC64" s="1">
        <v>500.2138671875</v>
      </c>
      <c r="AD64" s="1">
        <v>1897.26708984375</v>
      </c>
      <c r="AE64" s="1">
        <v>1908.3538818359375</v>
      </c>
      <c r="AF64" s="1">
        <v>97.552276611328125</v>
      </c>
      <c r="AG64" s="1">
        <v>7.712130069732666</v>
      </c>
      <c r="AH64" s="1">
        <v>-0.27208301424980164</v>
      </c>
      <c r="AI64" s="1">
        <v>0.66666668653488159</v>
      </c>
      <c r="AJ64" s="1">
        <v>-0.21956524252891541</v>
      </c>
      <c r="AK64" s="1">
        <v>2.737391471862793</v>
      </c>
      <c r="AL64" s="1">
        <v>1</v>
      </c>
      <c r="AM64" s="1">
        <v>0</v>
      </c>
      <c r="AN64" s="1">
        <v>0.18999999761581421</v>
      </c>
      <c r="AO64" s="1">
        <v>111115</v>
      </c>
      <c r="AP64">
        <f t="shared" si="36"/>
        <v>0.83368977864583327</v>
      </c>
      <c r="AQ64">
        <f t="shared" si="37"/>
        <v>1.5796570590966404E-2</v>
      </c>
      <c r="AR64">
        <f t="shared" si="38"/>
        <v>309.66222991943357</v>
      </c>
      <c r="AS64">
        <f t="shared" si="39"/>
        <v>311.74288406372068</v>
      </c>
      <c r="AT64">
        <f t="shared" si="40"/>
        <v>360.48074254687526</v>
      </c>
      <c r="AU64">
        <f t="shared" si="41"/>
        <v>-3.6050614575802964</v>
      </c>
      <c r="AV64">
        <f t="shared" si="42"/>
        <v>6.1389464400354052</v>
      </c>
      <c r="AW64">
        <f t="shared" si="43"/>
        <v>62.92981213031505</v>
      </c>
      <c r="AX64">
        <f t="shared" si="44"/>
        <v>22.720736202580675</v>
      </c>
      <c r="AY64">
        <f t="shared" si="45"/>
        <v>37.552556991577148</v>
      </c>
      <c r="AZ64">
        <f t="shared" si="46"/>
        <v>6.4975419056878758</v>
      </c>
      <c r="BA64">
        <f t="shared" si="47"/>
        <v>0.65939545683926126</v>
      </c>
      <c r="BB64">
        <f t="shared" si="48"/>
        <v>3.922486897188239</v>
      </c>
      <c r="BC64">
        <f t="shared" si="49"/>
        <v>2.5750550084996369</v>
      </c>
      <c r="BD64">
        <f t="shared" si="50"/>
        <v>0.42635212753588247</v>
      </c>
      <c r="BE64">
        <f t="shared" si="51"/>
        <v>33.160292308166277</v>
      </c>
      <c r="BF64">
        <f t="shared" si="52"/>
        <v>0.89588021862579481</v>
      </c>
      <c r="BG64">
        <f t="shared" si="53"/>
        <v>70.770660552592403</v>
      </c>
      <c r="BH64">
        <f t="shared" si="54"/>
        <v>374.12359917546235</v>
      </c>
      <c r="BI64">
        <f t="shared" si="55"/>
        <v>2.1114204139636755E-2</v>
      </c>
    </row>
    <row r="65" spans="1:61">
      <c r="A65" s="1">
        <v>4</v>
      </c>
      <c r="B65" s="1" t="s">
        <v>91</v>
      </c>
      <c r="C65" s="1" t="s">
        <v>88</v>
      </c>
      <c r="D65" s="1">
        <v>51</v>
      </c>
      <c r="E65" s="1" t="s">
        <v>68</v>
      </c>
      <c r="F65" s="1" t="s">
        <v>66</v>
      </c>
      <c r="G65" s="1">
        <v>0</v>
      </c>
      <c r="H65" s="1">
        <v>345</v>
      </c>
      <c r="I65" s="1">
        <v>0</v>
      </c>
      <c r="J65">
        <f t="shared" si="28"/>
        <v>-1.527476311441289</v>
      </c>
      <c r="K65">
        <f t="shared" si="29"/>
        <v>6.9855927649963942E-2</v>
      </c>
      <c r="L65">
        <f t="shared" si="30"/>
        <v>409.61791633477981</v>
      </c>
      <c r="M65">
        <f t="shared" si="31"/>
        <v>2.7759476404435937</v>
      </c>
      <c r="N65">
        <f t="shared" si="32"/>
        <v>3.7879270880672502</v>
      </c>
      <c r="O65">
        <f t="shared" si="33"/>
        <v>36.840362548828125</v>
      </c>
      <c r="P65" s="1">
        <v>5.5</v>
      </c>
      <c r="Q65">
        <f t="shared" si="34"/>
        <v>1.5297826379537582</v>
      </c>
      <c r="R65" s="1">
        <v>1</v>
      </c>
      <c r="S65">
        <f t="shared" si="35"/>
        <v>3.0595652759075165</v>
      </c>
      <c r="T65" s="1">
        <v>38.604415893554688</v>
      </c>
      <c r="U65" s="1">
        <v>36.840362548828125</v>
      </c>
      <c r="V65" s="1">
        <v>38.605865478515625</v>
      </c>
      <c r="W65" s="1">
        <v>399.7379150390625</v>
      </c>
      <c r="X65" s="1">
        <v>400.1959228515625</v>
      </c>
      <c r="Y65" s="1">
        <v>22.265325546264648</v>
      </c>
      <c r="Z65" s="1">
        <v>25.240489959716797</v>
      </c>
      <c r="AA65" s="1">
        <v>31.576742172241211</v>
      </c>
      <c r="AB65" s="1">
        <v>35.796131134033203</v>
      </c>
      <c r="AC65" s="1">
        <v>500.21932983398438</v>
      </c>
      <c r="AD65" s="1">
        <v>101.90281677246094</v>
      </c>
      <c r="AE65" s="1">
        <v>49.730281829833984</v>
      </c>
      <c r="AF65" s="1">
        <v>97.55047607421875</v>
      </c>
      <c r="AG65" s="1">
        <v>7.712130069732666</v>
      </c>
      <c r="AH65" s="1">
        <v>-0.27208301424980164</v>
      </c>
      <c r="AI65" s="1">
        <v>1</v>
      </c>
      <c r="AJ65" s="1">
        <v>-0.21956524252891541</v>
      </c>
      <c r="AK65" s="1">
        <v>2.737391471862793</v>
      </c>
      <c r="AL65" s="1">
        <v>1</v>
      </c>
      <c r="AM65" s="1">
        <v>0</v>
      </c>
      <c r="AN65" s="1">
        <v>0.18999999761581421</v>
      </c>
      <c r="AO65" s="1">
        <v>111115</v>
      </c>
      <c r="AP65">
        <f t="shared" si="36"/>
        <v>0.90948969060724416</v>
      </c>
      <c r="AQ65">
        <f t="shared" si="37"/>
        <v>2.7759476404435935E-3</v>
      </c>
      <c r="AR65">
        <f t="shared" si="38"/>
        <v>309.9903625488281</v>
      </c>
      <c r="AS65">
        <f t="shared" si="39"/>
        <v>311.75441589355466</v>
      </c>
      <c r="AT65">
        <f t="shared" si="40"/>
        <v>19.36153494381233</v>
      </c>
      <c r="AU65">
        <f t="shared" si="41"/>
        <v>-0.87703319997587825</v>
      </c>
      <c r="AV65">
        <f t="shared" si="42"/>
        <v>6.2501488999841621</v>
      </c>
      <c r="AW65">
        <f t="shared" si="43"/>
        <v>64.070921552744636</v>
      </c>
      <c r="AX65">
        <f t="shared" si="44"/>
        <v>38.830431593027839</v>
      </c>
      <c r="AY65">
        <f t="shared" si="45"/>
        <v>37.722389221191406</v>
      </c>
      <c r="AZ65">
        <f t="shared" si="46"/>
        <v>6.5577756204199078</v>
      </c>
      <c r="BA65">
        <f t="shared" si="47"/>
        <v>6.8296581588689217E-2</v>
      </c>
      <c r="BB65">
        <f t="shared" si="48"/>
        <v>2.4622218119169119</v>
      </c>
      <c r="BC65">
        <f t="shared" si="49"/>
        <v>4.0955538085029959</v>
      </c>
      <c r="BD65">
        <f t="shared" si="50"/>
        <v>4.2822774619408033E-2</v>
      </c>
      <c r="BE65">
        <f t="shared" si="51"/>
        <v>39.958422746987281</v>
      </c>
      <c r="BF65">
        <f t="shared" si="52"/>
        <v>1.0235434519574353</v>
      </c>
      <c r="BG65">
        <f t="shared" si="53"/>
        <v>37.977818810573169</v>
      </c>
      <c r="BH65">
        <f t="shared" si="54"/>
        <v>400.86990520999871</v>
      </c>
      <c r="BI65">
        <f t="shared" si="55"/>
        <v>-1.447108347107544E-3</v>
      </c>
    </row>
    <row r="66" spans="1:61">
      <c r="A66" s="1">
        <v>8</v>
      </c>
      <c r="B66" s="1" t="s">
        <v>95</v>
      </c>
      <c r="C66" s="1" t="s">
        <v>88</v>
      </c>
      <c r="D66" s="1">
        <v>37</v>
      </c>
      <c r="E66" s="1" t="s">
        <v>65</v>
      </c>
      <c r="F66" s="1" t="s">
        <v>66</v>
      </c>
      <c r="G66" s="1">
        <v>0</v>
      </c>
      <c r="H66" s="1">
        <v>782.5</v>
      </c>
      <c r="I66" s="1">
        <v>0</v>
      </c>
      <c r="J66">
        <f t="shared" si="28"/>
        <v>22.217722964838227</v>
      </c>
      <c r="K66">
        <f t="shared" si="29"/>
        <v>0.68256400684521312</v>
      </c>
      <c r="L66">
        <f t="shared" si="30"/>
        <v>297.35241355799877</v>
      </c>
      <c r="M66">
        <f t="shared" si="31"/>
        <v>17.457032532126522</v>
      </c>
      <c r="N66">
        <f t="shared" si="32"/>
        <v>2.8245357929493662</v>
      </c>
      <c r="O66">
        <f t="shared" si="33"/>
        <v>37.692192077636719</v>
      </c>
      <c r="P66" s="1">
        <v>4.5</v>
      </c>
      <c r="Q66">
        <f t="shared" si="34"/>
        <v>1.7493478804826736</v>
      </c>
      <c r="R66" s="1">
        <v>1</v>
      </c>
      <c r="S66">
        <f t="shared" si="35"/>
        <v>3.4986957609653473</v>
      </c>
      <c r="T66" s="1">
        <v>38.712284088134766</v>
      </c>
      <c r="U66" s="1">
        <v>37.692192077636719</v>
      </c>
      <c r="V66" s="1">
        <v>38.662521362304688</v>
      </c>
      <c r="W66" s="1">
        <v>400.03158569335938</v>
      </c>
      <c r="X66" s="1">
        <v>374.16775512695312</v>
      </c>
      <c r="Y66" s="1">
        <v>23.056451797485352</v>
      </c>
      <c r="Z66" s="1">
        <v>38.161903381347656</v>
      </c>
      <c r="AA66" s="1">
        <v>32.507133483886719</v>
      </c>
      <c r="AB66" s="1">
        <v>53.804206848144531</v>
      </c>
      <c r="AC66" s="1">
        <v>500.20864868164062</v>
      </c>
      <c r="AD66" s="1">
        <v>1797.069091796875</v>
      </c>
      <c r="AE66" s="1">
        <v>475.39907836914062</v>
      </c>
      <c r="AF66" s="1">
        <v>97.544784545898438</v>
      </c>
      <c r="AG66" s="1">
        <v>7.712130069732666</v>
      </c>
      <c r="AH66" s="1">
        <v>-0.27208301424980164</v>
      </c>
      <c r="AI66" s="1">
        <v>0.66666668653488159</v>
      </c>
      <c r="AJ66" s="1">
        <v>-0.21956524252891541</v>
      </c>
      <c r="AK66" s="1">
        <v>2.737391471862793</v>
      </c>
      <c r="AL66" s="1">
        <v>1</v>
      </c>
      <c r="AM66" s="1">
        <v>0</v>
      </c>
      <c r="AN66" s="1">
        <v>0.18999999761581421</v>
      </c>
      <c r="AO66" s="1">
        <v>111115</v>
      </c>
      <c r="AP66">
        <f t="shared" si="36"/>
        <v>1.11157477484809</v>
      </c>
      <c r="AQ66">
        <f t="shared" si="37"/>
        <v>1.7457032532126521E-2</v>
      </c>
      <c r="AR66">
        <f t="shared" si="38"/>
        <v>310.8421920776367</v>
      </c>
      <c r="AS66">
        <f t="shared" si="39"/>
        <v>311.86228408813474</v>
      </c>
      <c r="AT66">
        <f t="shared" si="40"/>
        <v>341.44312315685966</v>
      </c>
      <c r="AU66">
        <f t="shared" si="41"/>
        <v>-4.0360557750335273</v>
      </c>
      <c r="AV66">
        <f t="shared" si="42"/>
        <v>6.5470304361443166</v>
      </c>
      <c r="AW66">
        <f t="shared" si="43"/>
        <v>67.118200799999684</v>
      </c>
      <c r="AX66">
        <f t="shared" si="44"/>
        <v>28.956297418652028</v>
      </c>
      <c r="AY66">
        <f t="shared" si="45"/>
        <v>38.202238082885742</v>
      </c>
      <c r="AZ66">
        <f t="shared" si="46"/>
        <v>6.7305879844761378</v>
      </c>
      <c r="BA66">
        <f t="shared" si="47"/>
        <v>0.57113978321116021</v>
      </c>
      <c r="BB66">
        <f t="shared" si="48"/>
        <v>3.7224946431949504</v>
      </c>
      <c r="BC66">
        <f t="shared" si="49"/>
        <v>3.0080933412811874</v>
      </c>
      <c r="BD66">
        <f t="shared" si="50"/>
        <v>0.36554023072316577</v>
      </c>
      <c r="BE66">
        <f t="shared" si="51"/>
        <v>29.005177114717881</v>
      </c>
      <c r="BF66">
        <f t="shared" si="52"/>
        <v>0.79470347052516244</v>
      </c>
      <c r="BG66">
        <f t="shared" si="53"/>
        <v>61.894581830119996</v>
      </c>
      <c r="BH66">
        <f t="shared" si="54"/>
        <v>365.59486738484895</v>
      </c>
      <c r="BI66">
        <f t="shared" si="55"/>
        <v>3.7614222594611439E-2</v>
      </c>
    </row>
    <row r="67" spans="1:61">
      <c r="A67" s="1">
        <v>9</v>
      </c>
      <c r="B67" s="1" t="s">
        <v>96</v>
      </c>
      <c r="C67" s="1" t="s">
        <v>88</v>
      </c>
      <c r="D67" s="1">
        <v>37</v>
      </c>
      <c r="E67" s="1" t="s">
        <v>68</v>
      </c>
      <c r="F67" s="1" t="s">
        <v>66</v>
      </c>
      <c r="G67" s="1">
        <v>0</v>
      </c>
      <c r="H67" s="1">
        <v>839</v>
      </c>
      <c r="I67" s="1">
        <v>0</v>
      </c>
      <c r="J67">
        <f t="shared" ref="J67:J99" si="56">(W67-X67*(1000-Y67)/(1000-Z67))*AP67</f>
        <v>-3.469567361029692</v>
      </c>
      <c r="K67">
        <f t="shared" ref="K67:K99" si="57">IF(BA67&lt;&gt;0,1/(1/BA67-1/S67),0)</f>
        <v>9.3944639045233369E-2</v>
      </c>
      <c r="L67">
        <f t="shared" ref="L67:L99" si="58">((BD67-AQ67/2)*X67-J67)/(BD67+AQ67/2)</f>
        <v>435.49802723540608</v>
      </c>
      <c r="M67">
        <f t="shared" ref="M67:M99" si="59">AQ67*1000</f>
        <v>3.6509699814495074</v>
      </c>
      <c r="N67">
        <f t="shared" ref="N67:N99" si="60">(AV67-BB67)</f>
        <v>3.7121168342855584</v>
      </c>
      <c r="O67">
        <f t="shared" ref="O67:O99" si="61">(U67+AU67*I67)</f>
        <v>36.805137634277344</v>
      </c>
      <c r="P67" s="1">
        <v>4</v>
      </c>
      <c r="Q67">
        <f t="shared" ref="Q67:Q98" si="62">(P67*AJ67+AK67)</f>
        <v>1.8591305017471313</v>
      </c>
      <c r="R67" s="1">
        <v>1</v>
      </c>
      <c r="S67">
        <f t="shared" ref="S67:S98" si="63">Q67*(R67+1)*(R67+1)/(R67*R67+1)</f>
        <v>3.7182610034942627</v>
      </c>
      <c r="T67" s="1">
        <v>38.624977111816406</v>
      </c>
      <c r="U67" s="1">
        <v>36.805137634277344</v>
      </c>
      <c r="V67" s="1">
        <v>38.631671905517578</v>
      </c>
      <c r="W67" s="1">
        <v>400.1192626953125</v>
      </c>
      <c r="X67" s="1">
        <v>401.72097778320312</v>
      </c>
      <c r="Y67" s="1">
        <v>23.051454544067383</v>
      </c>
      <c r="Z67" s="1">
        <v>25.895526885986328</v>
      </c>
      <c r="AA67" s="1">
        <v>32.653972625732422</v>
      </c>
      <c r="AB67" s="1">
        <v>36.682796478271484</v>
      </c>
      <c r="AC67" s="1">
        <v>500.1878662109375</v>
      </c>
      <c r="AD67" s="1">
        <v>30.191154479980469</v>
      </c>
      <c r="AE67" s="1">
        <v>157.83279418945312</v>
      </c>
      <c r="AF67" s="1">
        <v>97.546241760253906</v>
      </c>
      <c r="AG67" s="1">
        <v>7.712130069732666</v>
      </c>
      <c r="AH67" s="1">
        <v>-0.27208301424980164</v>
      </c>
      <c r="AI67" s="1">
        <v>0.66666668653488159</v>
      </c>
      <c r="AJ67" s="1">
        <v>-0.21956524252891541</v>
      </c>
      <c r="AK67" s="1">
        <v>2.737391471862793</v>
      </c>
      <c r="AL67" s="1">
        <v>1</v>
      </c>
      <c r="AM67" s="1">
        <v>0</v>
      </c>
      <c r="AN67" s="1">
        <v>0.18999999761581421</v>
      </c>
      <c r="AO67" s="1">
        <v>111115</v>
      </c>
      <c r="AP67">
        <f t="shared" ref="AP67:AP99" si="64">AC67*0.000001/(P67*0.0001)</f>
        <v>1.2504696655273435</v>
      </c>
      <c r="AQ67">
        <f t="shared" ref="AQ67:AQ98" si="65">(Z67-Y67)/(1000-Z67)*AP67</f>
        <v>3.6509699814495072E-3</v>
      </c>
      <c r="AR67">
        <f t="shared" ref="AR67:AR99" si="66">(U67+273.15)</f>
        <v>309.95513763427732</v>
      </c>
      <c r="AS67">
        <f t="shared" ref="AS67:AS99" si="67">(T67+273.15)</f>
        <v>311.77497711181638</v>
      </c>
      <c r="AT67">
        <f t="shared" ref="AT67:AT99" si="68">(AD67*AL67+AE67*AM67)*AN67</f>
        <v>5.7363192792149675</v>
      </c>
      <c r="AU67">
        <f t="shared" ref="AU67:AU98" si="69">((AT67+0.00000010773*(AS67^4-AR67^4))-AQ67*44100)/(Q67*51.4+0.00000043092*AR67^3)</f>
        <v>-1.2151612365514513</v>
      </c>
      <c r="AV67">
        <f t="shared" ref="AV67:AV99" si="70">0.61365*EXP(17.502*O67/(240.97+O67))</f>
        <v>6.238128160415136</v>
      </c>
      <c r="AW67">
        <f t="shared" ref="AW67:AW98" si="71">AV67*1000/AF67</f>
        <v>63.950471569648087</v>
      </c>
      <c r="AX67">
        <f t="shared" ref="AX67:AX98" si="72">(AW67-Z67)</f>
        <v>38.054944683661759</v>
      </c>
      <c r="AY67">
        <f t="shared" ref="AY67:AY99" si="73">IF(I67,U67,(T67+U67)/2)</f>
        <v>37.715057373046875</v>
      </c>
      <c r="AZ67">
        <f t="shared" ref="AZ67:AZ98" si="74">0.61365*EXP(17.502*AY67/(240.97+AY67))</f>
        <v>6.5551652903314723</v>
      </c>
      <c r="BA67">
        <f t="shared" ref="BA67:BA99" si="75">IF(AX67&lt;&gt;0,(1000-(AW67+Z67)/2)/AX67*AQ67,0)</f>
        <v>9.1629550082860389E-2</v>
      </c>
      <c r="BB67">
        <f t="shared" ref="BB67:BB99" si="76">Z67*AF67/1000</f>
        <v>2.5260113261295776</v>
      </c>
      <c r="BC67">
        <f t="shared" ref="BC67:BC98" si="77">(AZ67-BB67)</f>
        <v>4.0291539642018943</v>
      </c>
      <c r="BD67">
        <f t="shared" ref="BD67:BD99" si="78">1/(1.6/K67+1.37/S67)</f>
        <v>5.7472060612212536E-2</v>
      </c>
      <c r="BE67">
        <f t="shared" ref="BE67:BE99" si="79">L67*AF67*0.001</f>
        <v>42.481195850818565</v>
      </c>
      <c r="BF67">
        <f t="shared" ref="BF67:BF99" si="80">L67/X67</f>
        <v>1.0840808703558205</v>
      </c>
      <c r="BG67">
        <f t="shared" ref="BG67:BG99" si="81">(1-AQ67*AF67/AV67/K67)*100</f>
        <v>39.229542097856815</v>
      </c>
      <c r="BH67">
        <f t="shared" ref="BH67:BH99" si="82">(X67-J67/(S67/1.35))</f>
        <v>402.98068384821266</v>
      </c>
      <c r="BI67">
        <f t="shared" ref="BI67:BI98" si="83">J67*BG67/100/BH67</f>
        <v>-3.377569801884884E-3</v>
      </c>
    </row>
    <row r="68" spans="1:61">
      <c r="A68" s="1">
        <v>12</v>
      </c>
      <c r="B68" s="1" t="s">
        <v>99</v>
      </c>
      <c r="C68" s="1" t="s">
        <v>88</v>
      </c>
      <c r="D68" s="1">
        <v>25</v>
      </c>
      <c r="E68" s="1" t="s">
        <v>65</v>
      </c>
      <c r="F68" s="1" t="s">
        <v>66</v>
      </c>
      <c r="G68" s="1">
        <v>0</v>
      </c>
      <c r="H68" s="1">
        <v>1164.5</v>
      </c>
      <c r="I68" s="1">
        <v>0</v>
      </c>
      <c r="J68">
        <f t="shared" si="56"/>
        <v>11.878203267222545</v>
      </c>
      <c r="K68">
        <f t="shared" si="57"/>
        <v>0.5436531864003683</v>
      </c>
      <c r="L68">
        <f t="shared" si="58"/>
        <v>327.44662469720635</v>
      </c>
      <c r="M68">
        <f t="shared" si="59"/>
        <v>14.54360084712577</v>
      </c>
      <c r="N68">
        <f t="shared" si="60"/>
        <v>2.8640207702489957</v>
      </c>
      <c r="O68">
        <f t="shared" si="61"/>
        <v>37.003379821777344</v>
      </c>
      <c r="P68" s="1">
        <v>4.5</v>
      </c>
      <c r="Q68">
        <f t="shared" si="62"/>
        <v>1.7493478804826736</v>
      </c>
      <c r="R68" s="1">
        <v>1</v>
      </c>
      <c r="S68">
        <f t="shared" si="63"/>
        <v>3.4986957609653473</v>
      </c>
      <c r="T68" s="1">
        <v>38.766647338867188</v>
      </c>
      <c r="U68" s="1">
        <v>37.003379821777344</v>
      </c>
      <c r="V68" s="1">
        <v>38.731353759765625</v>
      </c>
      <c r="W68" s="1">
        <v>400.02911376953125</v>
      </c>
      <c r="X68" s="1">
        <v>384.31533813476562</v>
      </c>
      <c r="Y68" s="1">
        <v>22.668285369873047</v>
      </c>
      <c r="Z68" s="1">
        <v>35.289981842041016</v>
      </c>
      <c r="AA68" s="1">
        <v>31.863262176513672</v>
      </c>
      <c r="AB68" s="1">
        <v>49.604717254638672</v>
      </c>
      <c r="AC68" s="1">
        <v>500.22283935546875</v>
      </c>
      <c r="AD68" s="1">
        <v>1253.338134765625</v>
      </c>
      <c r="AE68" s="1">
        <v>1734.3477783203125</v>
      </c>
      <c r="AF68" s="1">
        <v>97.535362243652344</v>
      </c>
      <c r="AG68" s="1">
        <v>7.712130069732666</v>
      </c>
      <c r="AH68" s="1">
        <v>-0.27208301424980164</v>
      </c>
      <c r="AI68" s="1">
        <v>0.3333333432674408</v>
      </c>
      <c r="AJ68" s="1">
        <v>-0.21956524252891541</v>
      </c>
      <c r="AK68" s="1">
        <v>2.737391471862793</v>
      </c>
      <c r="AL68" s="1">
        <v>1</v>
      </c>
      <c r="AM68" s="1">
        <v>0</v>
      </c>
      <c r="AN68" s="1">
        <v>0.18999999761581421</v>
      </c>
      <c r="AO68" s="1">
        <v>111115</v>
      </c>
      <c r="AP68">
        <f t="shared" si="64"/>
        <v>1.1116063096788193</v>
      </c>
      <c r="AQ68">
        <f t="shared" si="65"/>
        <v>1.4543600847125771E-2</v>
      </c>
      <c r="AR68">
        <f t="shared" si="66"/>
        <v>310.15337982177732</v>
      </c>
      <c r="AS68">
        <f t="shared" si="67"/>
        <v>311.91664733886716</v>
      </c>
      <c r="AT68">
        <f t="shared" si="68"/>
        <v>238.13424261727778</v>
      </c>
      <c r="AU68">
        <f t="shared" si="69"/>
        <v>-3.7011137526257465</v>
      </c>
      <c r="AV68">
        <f t="shared" si="70"/>
        <v>6.30604193278438</v>
      </c>
      <c r="AW68">
        <f t="shared" si="71"/>
        <v>64.653903853161538</v>
      </c>
      <c r="AX68">
        <f t="shared" si="72"/>
        <v>29.363922011120522</v>
      </c>
      <c r="AY68">
        <f t="shared" si="73"/>
        <v>37.885013580322266</v>
      </c>
      <c r="AZ68">
        <f t="shared" si="74"/>
        <v>6.6159065215496637</v>
      </c>
      <c r="BA68">
        <f t="shared" si="75"/>
        <v>0.47053758185171085</v>
      </c>
      <c r="BB68">
        <f t="shared" si="76"/>
        <v>3.4420211625353843</v>
      </c>
      <c r="BC68">
        <f t="shared" si="77"/>
        <v>3.1738853590142795</v>
      </c>
      <c r="BD68">
        <f t="shared" si="78"/>
        <v>0.29988359467187503</v>
      </c>
      <c r="BE68">
        <f t="shared" si="79"/>
        <v>31.937625155303301</v>
      </c>
      <c r="BF68">
        <f t="shared" si="80"/>
        <v>0.85202590738749684</v>
      </c>
      <c r="BG68">
        <f t="shared" si="81"/>
        <v>58.623356657677341</v>
      </c>
      <c r="BH68">
        <f t="shared" si="82"/>
        <v>379.7320375261051</v>
      </c>
      <c r="BI68">
        <f t="shared" si="83"/>
        <v>1.8337671773056674E-2</v>
      </c>
    </row>
    <row r="69" spans="1:61">
      <c r="A69" s="1">
        <v>13</v>
      </c>
      <c r="B69" s="1" t="s">
        <v>100</v>
      </c>
      <c r="C69" s="1" t="s">
        <v>88</v>
      </c>
      <c r="D69" s="1">
        <v>25</v>
      </c>
      <c r="E69" s="1" t="s">
        <v>68</v>
      </c>
      <c r="F69" s="1" t="s">
        <v>66</v>
      </c>
      <c r="G69" s="1">
        <v>0</v>
      </c>
      <c r="H69" s="1">
        <v>1214</v>
      </c>
      <c r="I69" s="1">
        <v>0</v>
      </c>
      <c r="J69">
        <f t="shared" si="56"/>
        <v>-2.4075341292677956</v>
      </c>
      <c r="K69">
        <f t="shared" si="57"/>
        <v>0.1051273174904177</v>
      </c>
      <c r="L69">
        <f t="shared" si="58"/>
        <v>407.5947715641779</v>
      </c>
      <c r="M69">
        <f t="shared" si="59"/>
        <v>4.68432351099624</v>
      </c>
      <c r="N69">
        <f t="shared" si="60"/>
        <v>4.2463212440599616</v>
      </c>
      <c r="O69">
        <f t="shared" si="61"/>
        <v>38.15093994140625</v>
      </c>
      <c r="P69" s="1">
        <v>3</v>
      </c>
      <c r="Q69">
        <f t="shared" si="62"/>
        <v>2.0786957442760468</v>
      </c>
      <c r="R69" s="1">
        <v>1</v>
      </c>
      <c r="S69">
        <f t="shared" si="63"/>
        <v>4.1573914885520935</v>
      </c>
      <c r="T69" s="1">
        <v>38.754135131835938</v>
      </c>
      <c r="U69" s="1">
        <v>38.15093994140625</v>
      </c>
      <c r="V69" s="1">
        <v>38.752994537353516</v>
      </c>
      <c r="W69" s="1">
        <v>399.2335205078125</v>
      </c>
      <c r="X69" s="1">
        <v>399.554931640625</v>
      </c>
      <c r="Y69" s="1">
        <v>22.540445327758789</v>
      </c>
      <c r="Z69" s="1">
        <v>25.278945922851562</v>
      </c>
      <c r="AA69" s="1">
        <v>31.705127716064453</v>
      </c>
      <c r="AB69" s="1">
        <v>35.557071685791016</v>
      </c>
      <c r="AC69" s="1">
        <v>500.19073486328125</v>
      </c>
      <c r="AD69" s="1">
        <v>9.1099138259887695</v>
      </c>
      <c r="AE69" s="1">
        <v>299.76803588867188</v>
      </c>
      <c r="AF69" s="1">
        <v>97.535934448242188</v>
      </c>
      <c r="AG69" s="1">
        <v>7.712130069732666</v>
      </c>
      <c r="AH69" s="1">
        <v>-0.27208301424980164</v>
      </c>
      <c r="AI69" s="1">
        <v>0.66666668653488159</v>
      </c>
      <c r="AJ69" s="1">
        <v>-0.21956524252891541</v>
      </c>
      <c r="AK69" s="1">
        <v>2.737391471862793</v>
      </c>
      <c r="AL69" s="1">
        <v>1</v>
      </c>
      <c r="AM69" s="1">
        <v>0</v>
      </c>
      <c r="AN69" s="1">
        <v>0.18999999761581421</v>
      </c>
      <c r="AO69" s="1">
        <v>111115</v>
      </c>
      <c r="AP69">
        <f t="shared" si="64"/>
        <v>1.6673024495442705</v>
      </c>
      <c r="AQ69">
        <f t="shared" si="65"/>
        <v>4.6843235109962399E-3</v>
      </c>
      <c r="AR69">
        <f t="shared" si="66"/>
        <v>311.30093994140623</v>
      </c>
      <c r="AS69">
        <f t="shared" si="67"/>
        <v>311.90413513183591</v>
      </c>
      <c r="AT69">
        <f t="shared" si="68"/>
        <v>1.7308836052181391</v>
      </c>
      <c r="AU69">
        <f t="shared" si="69"/>
        <v>-1.6436551583326038</v>
      </c>
      <c r="AV69">
        <f t="shared" si="70"/>
        <v>6.7119268565118713</v>
      </c>
      <c r="AW69">
        <f t="shared" si="71"/>
        <v>68.814913134128844</v>
      </c>
      <c r="AX69">
        <f t="shared" si="72"/>
        <v>43.535967211277281</v>
      </c>
      <c r="AY69">
        <f t="shared" si="73"/>
        <v>38.452537536621094</v>
      </c>
      <c r="AZ69">
        <f t="shared" si="74"/>
        <v>6.8222884953930443</v>
      </c>
      <c r="BA69">
        <f t="shared" si="75"/>
        <v>0.1025345423296221</v>
      </c>
      <c r="BB69">
        <f t="shared" si="76"/>
        <v>2.4656056124519092</v>
      </c>
      <c r="BC69">
        <f t="shared" si="77"/>
        <v>4.3566828829411346</v>
      </c>
      <c r="BD69">
        <f t="shared" si="78"/>
        <v>6.4312096804951632E-2</v>
      </c>
      <c r="BE69">
        <f t="shared" si="79"/>
        <v>39.75513692072991</v>
      </c>
      <c r="BF69">
        <f t="shared" si="80"/>
        <v>1.0201219889604172</v>
      </c>
      <c r="BG69">
        <f t="shared" si="81"/>
        <v>35.248664211425563</v>
      </c>
      <c r="BH69">
        <f t="shared" si="82"/>
        <v>400.33671297718212</v>
      </c>
      <c r="BI69">
        <f t="shared" si="83"/>
        <v>-2.1197746634080052E-3</v>
      </c>
    </row>
    <row r="70" spans="1:61">
      <c r="A70" s="1">
        <v>18</v>
      </c>
      <c r="B70" s="1" t="s">
        <v>105</v>
      </c>
      <c r="C70" s="1" t="s">
        <v>88</v>
      </c>
      <c r="D70" s="1">
        <v>16</v>
      </c>
      <c r="E70" s="1" t="s">
        <v>65</v>
      </c>
      <c r="F70" s="1" t="s">
        <v>66</v>
      </c>
      <c r="G70" s="1">
        <v>0</v>
      </c>
      <c r="H70" s="1">
        <v>1743</v>
      </c>
      <c r="I70" s="1">
        <v>0</v>
      </c>
      <c r="J70">
        <f t="shared" si="56"/>
        <v>21.912087681989938</v>
      </c>
      <c r="K70">
        <f t="shared" si="57"/>
        <v>0.53996860486974019</v>
      </c>
      <c r="L70">
        <f t="shared" si="58"/>
        <v>288.9972391937668</v>
      </c>
      <c r="M70">
        <f t="shared" si="59"/>
        <v>19.240008515829906</v>
      </c>
      <c r="N70">
        <f t="shared" si="60"/>
        <v>3.7247911247793253</v>
      </c>
      <c r="O70">
        <f t="shared" si="61"/>
        <v>38.590282440185547</v>
      </c>
      <c r="P70" s="1">
        <v>3</v>
      </c>
      <c r="Q70">
        <f t="shared" si="62"/>
        <v>2.0786957442760468</v>
      </c>
      <c r="R70" s="1">
        <v>1</v>
      </c>
      <c r="S70">
        <f t="shared" si="63"/>
        <v>4.1573914885520935</v>
      </c>
      <c r="T70" s="1">
        <v>38.649143218994141</v>
      </c>
      <c r="U70" s="1">
        <v>38.590282440185547</v>
      </c>
      <c r="V70" s="1">
        <v>38.621749877929688</v>
      </c>
      <c r="W70" s="1">
        <v>399.96810913085938</v>
      </c>
      <c r="X70" s="1">
        <v>382.41375732421875</v>
      </c>
      <c r="Y70" s="1">
        <v>21.114967346191406</v>
      </c>
      <c r="Z70" s="1">
        <v>32.281551361083984</v>
      </c>
      <c r="AA70" s="1">
        <v>29.866891860961914</v>
      </c>
      <c r="AB70" s="1">
        <v>45.661903381347656</v>
      </c>
      <c r="AC70" s="1">
        <v>500.2132568359375</v>
      </c>
      <c r="AD70" s="1">
        <v>1801.0311279296875</v>
      </c>
      <c r="AE70" s="1">
        <v>1899.3756103515625</v>
      </c>
      <c r="AF70" s="1">
        <v>97.530097961425781</v>
      </c>
      <c r="AG70" s="1">
        <v>7.712130069732666</v>
      </c>
      <c r="AH70" s="1">
        <v>-0.27208301424980164</v>
      </c>
      <c r="AI70" s="1">
        <v>0.66666668653488159</v>
      </c>
      <c r="AJ70" s="1">
        <v>-0.21956524252891541</v>
      </c>
      <c r="AK70" s="1">
        <v>2.737391471862793</v>
      </c>
      <c r="AL70" s="1">
        <v>1</v>
      </c>
      <c r="AM70" s="1">
        <v>0</v>
      </c>
      <c r="AN70" s="1">
        <v>0.18999999761581421</v>
      </c>
      <c r="AO70" s="1">
        <v>111115</v>
      </c>
      <c r="AP70">
        <f t="shared" si="64"/>
        <v>1.6673775227864582</v>
      </c>
      <c r="AQ70">
        <f t="shared" si="65"/>
        <v>1.9240008515829906E-2</v>
      </c>
      <c r="AR70">
        <f t="shared" si="66"/>
        <v>311.74028244018552</v>
      </c>
      <c r="AS70">
        <f t="shared" si="67"/>
        <v>311.79914321899412</v>
      </c>
      <c r="AT70">
        <f t="shared" si="68"/>
        <v>342.1959100126478</v>
      </c>
      <c r="AU70">
        <f t="shared" si="69"/>
        <v>-4.2161815702306251</v>
      </c>
      <c r="AV70">
        <f t="shared" si="70"/>
        <v>6.8732139913726442</v>
      </c>
      <c r="AW70">
        <f t="shared" si="71"/>
        <v>70.472747746968068</v>
      </c>
      <c r="AX70">
        <f t="shared" si="72"/>
        <v>38.191196385884083</v>
      </c>
      <c r="AY70">
        <f t="shared" si="73"/>
        <v>38.619712829589844</v>
      </c>
      <c r="AZ70">
        <f t="shared" si="74"/>
        <v>6.8841373136619657</v>
      </c>
      <c r="BA70">
        <f t="shared" si="75"/>
        <v>0.47789840193739919</v>
      </c>
      <c r="BB70">
        <f t="shared" si="76"/>
        <v>3.1484228665933189</v>
      </c>
      <c r="BC70">
        <f t="shared" si="77"/>
        <v>3.7357144470686467</v>
      </c>
      <c r="BD70">
        <f t="shared" si="78"/>
        <v>0.30370500737016287</v>
      </c>
      <c r="BE70">
        <f t="shared" si="79"/>
        <v>28.185929049149678</v>
      </c>
      <c r="BF70">
        <f t="shared" si="80"/>
        <v>0.75571873045547522</v>
      </c>
      <c r="BG70">
        <f t="shared" si="81"/>
        <v>49.439012759015732</v>
      </c>
      <c r="BH70">
        <f t="shared" si="82"/>
        <v>375.29840182975971</v>
      </c>
      <c r="BI70">
        <f t="shared" si="83"/>
        <v>2.8865350270742069E-2</v>
      </c>
    </row>
    <row r="71" spans="1:61">
      <c r="A71" s="1">
        <v>19</v>
      </c>
      <c r="B71" s="1" t="s">
        <v>106</v>
      </c>
      <c r="C71" s="1" t="s">
        <v>88</v>
      </c>
      <c r="D71" s="1">
        <v>16</v>
      </c>
      <c r="E71" s="1" t="s">
        <v>68</v>
      </c>
      <c r="F71" s="1" t="s">
        <v>66</v>
      </c>
      <c r="G71" s="1">
        <v>0</v>
      </c>
      <c r="H71" s="1">
        <v>1850</v>
      </c>
      <c r="I71" s="1">
        <v>0</v>
      </c>
      <c r="J71">
        <f t="shared" si="56"/>
        <v>-4.6206717712634626</v>
      </c>
      <c r="K71">
        <f t="shared" si="57"/>
        <v>0.3607648633453619</v>
      </c>
      <c r="L71">
        <f t="shared" si="58"/>
        <v>396.79489956959105</v>
      </c>
      <c r="M71">
        <f t="shared" si="59"/>
        <v>12.639415637316626</v>
      </c>
      <c r="N71">
        <f t="shared" si="60"/>
        <v>3.532060722721369</v>
      </c>
      <c r="O71">
        <f t="shared" si="61"/>
        <v>36.568881988525391</v>
      </c>
      <c r="P71" s="1">
        <v>2.5</v>
      </c>
      <c r="Q71">
        <f t="shared" si="62"/>
        <v>2.1884783655405045</v>
      </c>
      <c r="R71" s="1">
        <v>1</v>
      </c>
      <c r="S71">
        <f t="shared" si="63"/>
        <v>4.3769567310810089</v>
      </c>
      <c r="T71" s="1">
        <v>38.574466705322266</v>
      </c>
      <c r="U71" s="1">
        <v>36.568881988525391</v>
      </c>
      <c r="V71" s="1">
        <v>38.6080322265625</v>
      </c>
      <c r="W71" s="1">
        <v>398.93576049804688</v>
      </c>
      <c r="X71" s="1">
        <v>398.72634887695312</v>
      </c>
      <c r="Y71" s="1">
        <v>20.777568817138672</v>
      </c>
      <c r="Z71" s="1">
        <v>26.924581527709961</v>
      </c>
      <c r="AA71" s="1">
        <v>29.50834846496582</v>
      </c>
      <c r="AB71" s="1">
        <v>38.238349914550781</v>
      </c>
      <c r="AC71" s="1">
        <v>500.20657348632812</v>
      </c>
      <c r="AD71" s="1">
        <v>8.4100484848022461</v>
      </c>
      <c r="AE71" s="1">
        <v>22.098894119262695</v>
      </c>
      <c r="AF71" s="1">
        <v>97.530250549316406</v>
      </c>
      <c r="AG71" s="1">
        <v>7.712130069732666</v>
      </c>
      <c r="AH71" s="1">
        <v>-0.27208301424980164</v>
      </c>
      <c r="AI71" s="1">
        <v>0.66666668653488159</v>
      </c>
      <c r="AJ71" s="1">
        <v>-0.21956524252891541</v>
      </c>
      <c r="AK71" s="1">
        <v>2.737391471862793</v>
      </c>
      <c r="AL71" s="1">
        <v>1</v>
      </c>
      <c r="AM71" s="1">
        <v>0</v>
      </c>
      <c r="AN71" s="1">
        <v>0.18999999761581421</v>
      </c>
      <c r="AO71" s="1">
        <v>111115</v>
      </c>
      <c r="AP71">
        <f t="shared" si="64"/>
        <v>2.0008262939453125</v>
      </c>
      <c r="AQ71">
        <f t="shared" si="65"/>
        <v>1.2639415637316626E-2</v>
      </c>
      <c r="AR71">
        <f t="shared" si="66"/>
        <v>309.71888198852537</v>
      </c>
      <c r="AS71">
        <f t="shared" si="67"/>
        <v>311.72446670532224</v>
      </c>
      <c r="AT71">
        <f t="shared" si="68"/>
        <v>1.5979091920613087</v>
      </c>
      <c r="AU71">
        <f t="shared" si="69"/>
        <v>-4.2291580908881636</v>
      </c>
      <c r="AV71">
        <f t="shared" si="70"/>
        <v>6.1580219050544178</v>
      </c>
      <c r="AW71">
        <f t="shared" si="71"/>
        <v>63.139609201973684</v>
      </c>
      <c r="AX71">
        <f t="shared" si="72"/>
        <v>36.215027674263723</v>
      </c>
      <c r="AY71">
        <f t="shared" si="73"/>
        <v>37.571674346923828</v>
      </c>
      <c r="AZ71">
        <f t="shared" si="74"/>
        <v>6.5042981088031366</v>
      </c>
      <c r="BA71">
        <f t="shared" si="75"/>
        <v>0.33329358120465685</v>
      </c>
      <c r="BB71">
        <f t="shared" si="76"/>
        <v>2.6259611823330489</v>
      </c>
      <c r="BC71">
        <f t="shared" si="77"/>
        <v>3.8783369264700878</v>
      </c>
      <c r="BD71">
        <f t="shared" si="78"/>
        <v>0.21061390578693232</v>
      </c>
      <c r="BE71">
        <f t="shared" si="79"/>
        <v>38.699505971713059</v>
      </c>
      <c r="BF71">
        <f t="shared" si="80"/>
        <v>0.9951559526657765</v>
      </c>
      <c r="BG71">
        <f t="shared" si="81"/>
        <v>44.511769808895949</v>
      </c>
      <c r="BH71">
        <f t="shared" si="82"/>
        <v>400.15151875512669</v>
      </c>
      <c r="BI71">
        <f t="shared" si="83"/>
        <v>-5.1399099742216762E-3</v>
      </c>
    </row>
    <row r="72" spans="1:61">
      <c r="A72" s="1">
        <v>24</v>
      </c>
      <c r="B72" s="1" t="s">
        <v>112</v>
      </c>
      <c r="C72" s="1" t="s">
        <v>88</v>
      </c>
      <c r="D72" s="1">
        <v>14</v>
      </c>
      <c r="E72" s="1" t="s">
        <v>65</v>
      </c>
      <c r="F72" s="1" t="s">
        <v>66</v>
      </c>
      <c r="G72" s="1">
        <v>0</v>
      </c>
      <c r="H72" s="1">
        <v>2311</v>
      </c>
      <c r="I72" s="1">
        <v>0</v>
      </c>
      <c r="J72">
        <f t="shared" si="56"/>
        <v>17.135992111114231</v>
      </c>
      <c r="K72">
        <f t="shared" si="57"/>
        <v>0.52874294585972548</v>
      </c>
      <c r="L72">
        <f t="shared" si="58"/>
        <v>301.33873146816211</v>
      </c>
      <c r="M72">
        <f t="shared" si="59"/>
        <v>16.252921708328191</v>
      </c>
      <c r="N72">
        <f t="shared" si="60"/>
        <v>3.273600980043275</v>
      </c>
      <c r="O72">
        <f t="shared" si="61"/>
        <v>37.9674072265625</v>
      </c>
      <c r="P72" s="1">
        <v>4.5</v>
      </c>
      <c r="Q72">
        <f t="shared" si="62"/>
        <v>1.7493478804826736</v>
      </c>
      <c r="R72" s="1">
        <v>1</v>
      </c>
      <c r="S72">
        <f t="shared" si="63"/>
        <v>3.4986957609653473</v>
      </c>
      <c r="T72" s="1">
        <v>38.382930755615234</v>
      </c>
      <c r="U72" s="1">
        <v>37.9674072265625</v>
      </c>
      <c r="V72" s="1">
        <v>38.364143371582031</v>
      </c>
      <c r="W72" s="1">
        <v>399.74627685546875</v>
      </c>
      <c r="X72" s="1">
        <v>378.79241943359375</v>
      </c>
      <c r="Y72" s="1">
        <v>20.459596633911133</v>
      </c>
      <c r="Z72" s="1">
        <v>34.575160980224609</v>
      </c>
      <c r="AA72" s="1">
        <v>29.357183456420898</v>
      </c>
      <c r="AB72" s="1">
        <v>49.611404418945312</v>
      </c>
      <c r="AC72" s="1">
        <v>500.22360229492188</v>
      </c>
      <c r="AD72" s="1">
        <v>1912.193359375</v>
      </c>
      <c r="AE72" s="1">
        <v>2015.3248291015625</v>
      </c>
      <c r="AF72" s="1">
        <v>97.524574279785156</v>
      </c>
      <c r="AG72" s="1">
        <v>7.712130069732666</v>
      </c>
      <c r="AH72" s="1">
        <v>-0.27208301424980164</v>
      </c>
      <c r="AI72" s="1">
        <v>0.3333333432674408</v>
      </c>
      <c r="AJ72" s="1">
        <v>-0.21956524252891541</v>
      </c>
      <c r="AK72" s="1">
        <v>2.737391471862793</v>
      </c>
      <c r="AL72" s="1">
        <v>1</v>
      </c>
      <c r="AM72" s="1">
        <v>0</v>
      </c>
      <c r="AN72" s="1">
        <v>0.18999999761581421</v>
      </c>
      <c r="AO72" s="1">
        <v>111115</v>
      </c>
      <c r="AP72">
        <f t="shared" si="64"/>
        <v>1.1116080050998263</v>
      </c>
      <c r="AQ72">
        <f t="shared" si="65"/>
        <v>1.6252921708328191E-2</v>
      </c>
      <c r="AR72">
        <f t="shared" si="66"/>
        <v>311.11740722656248</v>
      </c>
      <c r="AS72">
        <f t="shared" si="67"/>
        <v>311.53293075561521</v>
      </c>
      <c r="AT72">
        <f t="shared" si="68"/>
        <v>363.31673372222576</v>
      </c>
      <c r="AU72">
        <f t="shared" si="69"/>
        <v>-3.3824746208503482</v>
      </c>
      <c r="AV72">
        <f t="shared" si="70"/>
        <v>6.6455288352947193</v>
      </c>
      <c r="AW72">
        <f t="shared" si="71"/>
        <v>68.142095306456525</v>
      </c>
      <c r="AX72">
        <f t="shared" si="72"/>
        <v>33.566934326231916</v>
      </c>
      <c r="AY72">
        <f t="shared" si="73"/>
        <v>38.175168991088867</v>
      </c>
      <c r="AZ72">
        <f t="shared" si="74"/>
        <v>6.7207352465056536</v>
      </c>
      <c r="BA72">
        <f t="shared" si="75"/>
        <v>0.45932684219000347</v>
      </c>
      <c r="BB72">
        <f t="shared" si="76"/>
        <v>3.3719278552514442</v>
      </c>
      <c r="BC72">
        <f t="shared" si="77"/>
        <v>3.3488073912542093</v>
      </c>
      <c r="BD72">
        <f t="shared" si="78"/>
        <v>0.29260131931651406</v>
      </c>
      <c r="BE72">
        <f t="shared" si="79"/>
        <v>29.38793150044301</v>
      </c>
      <c r="BF72">
        <f t="shared" si="80"/>
        <v>0.79552471487880427</v>
      </c>
      <c r="BG72">
        <f t="shared" si="81"/>
        <v>54.890150995983312</v>
      </c>
      <c r="BH72">
        <f t="shared" si="82"/>
        <v>372.18035855990939</v>
      </c>
      <c r="BI72">
        <f t="shared" si="83"/>
        <v>2.527261777285951E-2</v>
      </c>
    </row>
    <row r="73" spans="1:61">
      <c r="A73" s="1">
        <v>25</v>
      </c>
      <c r="B73" s="1" t="s">
        <v>113</v>
      </c>
      <c r="C73" s="1" t="s">
        <v>88</v>
      </c>
      <c r="D73" s="1">
        <v>14</v>
      </c>
      <c r="E73" s="1" t="s">
        <v>68</v>
      </c>
      <c r="F73" s="1" t="s">
        <v>66</v>
      </c>
      <c r="G73" s="1">
        <v>0</v>
      </c>
      <c r="H73" s="1">
        <v>2411</v>
      </c>
      <c r="I73" s="1">
        <v>0</v>
      </c>
      <c r="J73">
        <f t="shared" si="56"/>
        <v>-1.0651478990982393</v>
      </c>
      <c r="K73">
        <f t="shared" si="57"/>
        <v>0.20109130885586232</v>
      </c>
      <c r="L73">
        <f t="shared" si="58"/>
        <v>384.79326534317516</v>
      </c>
      <c r="M73">
        <f t="shared" si="59"/>
        <v>6.8592456957425689</v>
      </c>
      <c r="N73">
        <f t="shared" si="60"/>
        <v>3.3636126456435638</v>
      </c>
      <c r="O73">
        <f t="shared" si="61"/>
        <v>35.950359344482422</v>
      </c>
      <c r="P73" s="1">
        <v>4.5</v>
      </c>
      <c r="Q73">
        <f t="shared" si="62"/>
        <v>1.7493478804826736</v>
      </c>
      <c r="R73" s="1">
        <v>1</v>
      </c>
      <c r="S73">
        <f t="shared" si="63"/>
        <v>3.4986957609653473</v>
      </c>
      <c r="T73" s="1">
        <v>38.332366943359375</v>
      </c>
      <c r="U73" s="1">
        <v>35.950359344482422</v>
      </c>
      <c r="V73" s="1">
        <v>38.34979248046875</v>
      </c>
      <c r="W73" s="1">
        <v>399.82235717773438</v>
      </c>
      <c r="X73" s="1">
        <v>398.32266235351562</v>
      </c>
      <c r="Y73" s="1">
        <v>20.540182113647461</v>
      </c>
      <c r="Z73" s="1">
        <v>26.547033309936523</v>
      </c>
      <c r="AA73" s="1">
        <v>29.552536010742188</v>
      </c>
      <c r="AB73" s="1">
        <v>38.194992065429688</v>
      </c>
      <c r="AC73" s="1">
        <v>500.21530151367188</v>
      </c>
      <c r="AD73" s="1">
        <v>21.166332244873047</v>
      </c>
      <c r="AE73" s="1">
        <v>29.750301361083984</v>
      </c>
      <c r="AF73" s="1">
        <v>97.521469116210938</v>
      </c>
      <c r="AG73" s="1">
        <v>7.712130069732666</v>
      </c>
      <c r="AH73" s="1">
        <v>-0.27208301424980164</v>
      </c>
      <c r="AI73" s="1">
        <v>1</v>
      </c>
      <c r="AJ73" s="1">
        <v>-0.21956524252891541</v>
      </c>
      <c r="AK73" s="1">
        <v>2.737391471862793</v>
      </c>
      <c r="AL73" s="1">
        <v>1</v>
      </c>
      <c r="AM73" s="1">
        <v>0</v>
      </c>
      <c r="AN73" s="1">
        <v>0.18999999761581421</v>
      </c>
      <c r="AO73" s="1">
        <v>111115</v>
      </c>
      <c r="AP73">
        <f t="shared" si="64"/>
        <v>1.1115895589192706</v>
      </c>
      <c r="AQ73">
        <f t="shared" si="65"/>
        <v>6.8592456957425685E-3</v>
      </c>
      <c r="AR73">
        <f t="shared" si="66"/>
        <v>309.1003593444824</v>
      </c>
      <c r="AS73">
        <f t="shared" si="67"/>
        <v>311.48236694335935</v>
      </c>
      <c r="AT73">
        <f t="shared" si="68"/>
        <v>4.0216030760614103</v>
      </c>
      <c r="AU73">
        <f t="shared" si="69"/>
        <v>-2.6091050460030933</v>
      </c>
      <c r="AV73">
        <f t="shared" si="70"/>
        <v>5.9525183347055615</v>
      </c>
      <c r="AW73">
        <f t="shared" si="71"/>
        <v>61.038029765653704</v>
      </c>
      <c r="AX73">
        <f t="shared" si="72"/>
        <v>34.49099645571718</v>
      </c>
      <c r="AY73">
        <f t="shared" si="73"/>
        <v>37.141363143920898</v>
      </c>
      <c r="AZ73">
        <f t="shared" si="74"/>
        <v>6.3536902739288905</v>
      </c>
      <c r="BA73">
        <f t="shared" si="75"/>
        <v>0.1901615678371939</v>
      </c>
      <c r="BB73">
        <f t="shared" si="76"/>
        <v>2.5889056890619977</v>
      </c>
      <c r="BC73">
        <f t="shared" si="77"/>
        <v>3.7647845848668928</v>
      </c>
      <c r="BD73">
        <f t="shared" si="78"/>
        <v>0.11978688908482726</v>
      </c>
      <c r="BE73">
        <f t="shared" si="79"/>
        <v>37.525604542290424</v>
      </c>
      <c r="BF73">
        <f t="shared" si="80"/>
        <v>0.96603407666939878</v>
      </c>
      <c r="BG73">
        <f t="shared" si="81"/>
        <v>44.116634645007537</v>
      </c>
      <c r="BH73">
        <f t="shared" si="82"/>
        <v>398.73365826800057</v>
      </c>
      <c r="BI73">
        <f t="shared" si="83"/>
        <v>-1.1784994753523046E-3</v>
      </c>
    </row>
    <row r="74" spans="1:61">
      <c r="A74" s="1">
        <v>3</v>
      </c>
      <c r="B74" s="1" t="s">
        <v>117</v>
      </c>
      <c r="C74" s="1" t="s">
        <v>115</v>
      </c>
      <c r="D74" s="1">
        <v>61</v>
      </c>
      <c r="E74" s="1" t="s">
        <v>65</v>
      </c>
      <c r="F74" s="1" t="s">
        <v>66</v>
      </c>
      <c r="G74" s="1">
        <v>0</v>
      </c>
      <c r="H74" s="1">
        <v>331.5</v>
      </c>
      <c r="I74" s="1">
        <v>0</v>
      </c>
      <c r="J74">
        <f t="shared" si="56"/>
        <v>13.693397492547254</v>
      </c>
      <c r="K74">
        <f t="shared" si="57"/>
        <v>0.63851581113159139</v>
      </c>
      <c r="L74">
        <f t="shared" si="58"/>
        <v>325.41984176552012</v>
      </c>
      <c r="M74">
        <f t="shared" si="59"/>
        <v>11.134198379972572</v>
      </c>
      <c r="N74">
        <f t="shared" si="60"/>
        <v>2.0073293818959859</v>
      </c>
      <c r="O74">
        <f t="shared" si="61"/>
        <v>31.355720520019531</v>
      </c>
      <c r="P74" s="1">
        <v>6</v>
      </c>
      <c r="Q74">
        <f t="shared" si="62"/>
        <v>1.4200000166893005</v>
      </c>
      <c r="R74" s="1">
        <v>1</v>
      </c>
      <c r="S74">
        <f t="shared" si="63"/>
        <v>2.8400000333786011</v>
      </c>
      <c r="T74" s="1">
        <v>31.697517395019531</v>
      </c>
      <c r="U74" s="1">
        <v>31.355720520019531</v>
      </c>
      <c r="V74" s="1">
        <v>31.666542053222656</v>
      </c>
      <c r="W74" s="1">
        <v>399.51187133789062</v>
      </c>
      <c r="X74" s="1">
        <v>378.04104614257812</v>
      </c>
      <c r="Y74" s="1">
        <v>13.608202934265137</v>
      </c>
      <c r="Z74" s="1">
        <v>26.6063232421875</v>
      </c>
      <c r="AA74" s="1">
        <v>28.290716171264648</v>
      </c>
      <c r="AB74" s="1">
        <v>55.313102722167969</v>
      </c>
      <c r="AC74" s="1">
        <v>500.28579711914062</v>
      </c>
      <c r="AD74" s="1">
        <v>1320.57958984375</v>
      </c>
      <c r="AE74" s="1">
        <v>1275.248291015625</v>
      </c>
      <c r="AF74" s="1">
        <v>97.58441162109375</v>
      </c>
      <c r="AG74" s="1">
        <v>7.0829200744628906</v>
      </c>
      <c r="AH74" s="1">
        <v>-0.20638959109783173</v>
      </c>
      <c r="AI74" s="1">
        <v>0.66666668653488159</v>
      </c>
      <c r="AJ74" s="1">
        <v>-0.21956524252891541</v>
      </c>
      <c r="AK74" s="1">
        <v>2.737391471862793</v>
      </c>
      <c r="AL74" s="1">
        <v>1</v>
      </c>
      <c r="AM74" s="1">
        <v>0</v>
      </c>
      <c r="AN74" s="1">
        <v>0.18999999761581421</v>
      </c>
      <c r="AO74" s="1">
        <v>111115</v>
      </c>
      <c r="AP74">
        <f t="shared" si="64"/>
        <v>0.83380966186523431</v>
      </c>
      <c r="AQ74">
        <f t="shared" si="65"/>
        <v>1.1134198379972572E-2</v>
      </c>
      <c r="AR74">
        <f t="shared" si="66"/>
        <v>304.50572052001951</v>
      </c>
      <c r="AS74">
        <f t="shared" si="67"/>
        <v>304.84751739501951</v>
      </c>
      <c r="AT74">
        <f t="shared" si="68"/>
        <v>250.91011892180541</v>
      </c>
      <c r="AU74">
        <f t="shared" si="69"/>
        <v>-2.7707406521452165</v>
      </c>
      <c r="AV74">
        <f t="shared" si="70"/>
        <v>4.6036917808854847</v>
      </c>
      <c r="AW74">
        <f t="shared" si="71"/>
        <v>47.176508055005328</v>
      </c>
      <c r="AX74">
        <f t="shared" si="72"/>
        <v>20.570184812817828</v>
      </c>
      <c r="AY74">
        <f t="shared" si="73"/>
        <v>31.526618957519531</v>
      </c>
      <c r="AZ74">
        <f t="shared" si="74"/>
        <v>4.6486238064903223</v>
      </c>
      <c r="BA74">
        <f t="shared" si="75"/>
        <v>0.52130995113573375</v>
      </c>
      <c r="BB74">
        <f t="shared" si="76"/>
        <v>2.5963623989894988</v>
      </c>
      <c r="BC74">
        <f t="shared" si="77"/>
        <v>2.0522614075008234</v>
      </c>
      <c r="BD74">
        <f t="shared" si="78"/>
        <v>0.33464901155863636</v>
      </c>
      <c r="BE74">
        <f t="shared" si="79"/>
        <v>31.75590378851771</v>
      </c>
      <c r="BF74">
        <f t="shared" si="80"/>
        <v>0.86080557940998836</v>
      </c>
      <c r="BG74">
        <f t="shared" si="81"/>
        <v>63.037485555159478</v>
      </c>
      <c r="BH74">
        <f t="shared" si="82"/>
        <v>371.5318607912854</v>
      </c>
      <c r="BI74">
        <f t="shared" si="83"/>
        <v>2.3233467643907421E-2</v>
      </c>
    </row>
    <row r="75" spans="1:61">
      <c r="A75" s="1">
        <v>4</v>
      </c>
      <c r="B75" s="1" t="s">
        <v>118</v>
      </c>
      <c r="C75" s="1" t="s">
        <v>115</v>
      </c>
      <c r="D75" s="1">
        <v>61</v>
      </c>
      <c r="E75" s="1" t="s">
        <v>68</v>
      </c>
      <c r="F75" s="1" t="s">
        <v>66</v>
      </c>
      <c r="G75" s="1">
        <v>0</v>
      </c>
      <c r="H75" s="1">
        <v>394.5</v>
      </c>
      <c r="I75" s="1">
        <v>0</v>
      </c>
      <c r="J75">
        <f t="shared" si="56"/>
        <v>-0.99259185395703153</v>
      </c>
      <c r="K75">
        <f t="shared" si="57"/>
        <v>3.5292858721499565E-2</v>
      </c>
      <c r="L75">
        <f t="shared" si="58"/>
        <v>423.6694896364292</v>
      </c>
      <c r="M75">
        <f t="shared" si="59"/>
        <v>1.1631256943143544</v>
      </c>
      <c r="N75">
        <f t="shared" si="60"/>
        <v>3.1499486228779396</v>
      </c>
      <c r="O75">
        <f t="shared" si="61"/>
        <v>31.335203170776367</v>
      </c>
      <c r="P75" s="1">
        <v>5</v>
      </c>
      <c r="Q75">
        <f t="shared" si="62"/>
        <v>1.6395652592182159</v>
      </c>
      <c r="R75" s="1">
        <v>1</v>
      </c>
      <c r="S75">
        <f t="shared" si="63"/>
        <v>3.2791305184364319</v>
      </c>
      <c r="T75" s="1">
        <v>31.751005172729492</v>
      </c>
      <c r="U75" s="1">
        <v>31.335203170776367</v>
      </c>
      <c r="V75" s="1">
        <v>31.752859115600586</v>
      </c>
      <c r="W75" s="1">
        <v>399.64987182617188</v>
      </c>
      <c r="X75" s="1">
        <v>400.17666625976562</v>
      </c>
      <c r="Y75" s="1">
        <v>13.697084426879883</v>
      </c>
      <c r="Z75" s="1">
        <v>14.842204093933105</v>
      </c>
      <c r="AA75" s="1">
        <v>28.389373779296875</v>
      </c>
      <c r="AB75" s="1">
        <v>30.762815475463867</v>
      </c>
      <c r="AC75" s="1">
        <v>500.32427978515625</v>
      </c>
      <c r="AD75" s="1">
        <v>33.82305908203125</v>
      </c>
      <c r="AE75" s="1">
        <v>46.388675689697266</v>
      </c>
      <c r="AF75" s="1">
        <v>97.584854125976562</v>
      </c>
      <c r="AG75" s="1">
        <v>7.0829200744628906</v>
      </c>
      <c r="AH75" s="1">
        <v>-0.20638959109783173</v>
      </c>
      <c r="AI75" s="1">
        <v>0.66666668653488159</v>
      </c>
      <c r="AJ75" s="1">
        <v>-0.21956524252891541</v>
      </c>
      <c r="AK75" s="1">
        <v>2.737391471862793</v>
      </c>
      <c r="AL75" s="1">
        <v>1</v>
      </c>
      <c r="AM75" s="1">
        <v>0</v>
      </c>
      <c r="AN75" s="1">
        <v>0.18999999761581421</v>
      </c>
      <c r="AO75" s="1">
        <v>111115</v>
      </c>
      <c r="AP75">
        <f t="shared" si="64"/>
        <v>1.0006485595703125</v>
      </c>
      <c r="AQ75">
        <f t="shared" si="65"/>
        <v>1.1631256943143544E-3</v>
      </c>
      <c r="AR75">
        <f t="shared" si="66"/>
        <v>304.48520317077634</v>
      </c>
      <c r="AS75">
        <f t="shared" si="67"/>
        <v>304.90100517272947</v>
      </c>
      <c r="AT75">
        <f t="shared" si="68"/>
        <v>6.4263811449454806</v>
      </c>
      <c r="AU75">
        <f t="shared" si="69"/>
        <v>-0.41268983372691292</v>
      </c>
      <c r="AV75">
        <f t="shared" si="70"/>
        <v>4.5983229442923736</v>
      </c>
      <c r="AW75">
        <f t="shared" si="71"/>
        <v>47.121277020675741</v>
      </c>
      <c r="AX75">
        <f t="shared" si="72"/>
        <v>32.279072926742636</v>
      </c>
      <c r="AY75">
        <f t="shared" si="73"/>
        <v>31.54310417175293</v>
      </c>
      <c r="AZ75">
        <f t="shared" si="74"/>
        <v>4.6529781678553244</v>
      </c>
      <c r="BA75">
        <f t="shared" si="75"/>
        <v>3.4917051006251129E-2</v>
      </c>
      <c r="BB75">
        <f t="shared" si="76"/>
        <v>1.4483743214144342</v>
      </c>
      <c r="BC75">
        <f t="shared" si="77"/>
        <v>3.2046038464408904</v>
      </c>
      <c r="BD75">
        <f t="shared" si="78"/>
        <v>2.1856612535749921E-2</v>
      </c>
      <c r="BE75">
        <f t="shared" si="79"/>
        <v>41.343725343797878</v>
      </c>
      <c r="BF75">
        <f t="shared" si="80"/>
        <v>1.0587061299606453</v>
      </c>
      <c r="BG75">
        <f t="shared" si="81"/>
        <v>30.060461792144256</v>
      </c>
      <c r="BH75">
        <f t="shared" si="82"/>
        <v>400.58531086701993</v>
      </c>
      <c r="BI75">
        <f t="shared" si="83"/>
        <v>-7.4485430922288751E-4</v>
      </c>
    </row>
    <row r="76" spans="1:61">
      <c r="A76" s="1">
        <v>7</v>
      </c>
      <c r="B76" s="1" t="s">
        <v>121</v>
      </c>
      <c r="C76" s="1" t="s">
        <v>115</v>
      </c>
      <c r="D76" s="1">
        <v>59</v>
      </c>
      <c r="E76" s="1" t="s">
        <v>65</v>
      </c>
      <c r="F76" s="1" t="s">
        <v>66</v>
      </c>
      <c r="G76" s="1">
        <v>0</v>
      </c>
      <c r="H76" s="1">
        <v>744.5</v>
      </c>
      <c r="I76" s="1">
        <v>0</v>
      </c>
      <c r="J76">
        <f t="shared" si="56"/>
        <v>11.785772025144201</v>
      </c>
      <c r="K76">
        <f t="shared" si="57"/>
        <v>0.39204012035228986</v>
      </c>
      <c r="L76">
        <f t="shared" si="58"/>
        <v>314.29180561790753</v>
      </c>
      <c r="M76">
        <f t="shared" si="59"/>
        <v>9.4098633776906766</v>
      </c>
      <c r="N76">
        <f t="shared" si="60"/>
        <v>2.542975773211396</v>
      </c>
      <c r="O76">
        <f t="shared" si="61"/>
        <v>32.61822509765625</v>
      </c>
      <c r="P76" s="1">
        <v>5.5</v>
      </c>
      <c r="Q76">
        <f t="shared" si="62"/>
        <v>1.5297826379537582</v>
      </c>
      <c r="R76" s="1">
        <v>1</v>
      </c>
      <c r="S76">
        <f t="shared" si="63"/>
        <v>3.0595652759075165</v>
      </c>
      <c r="T76" s="1">
        <v>32.563064575195312</v>
      </c>
      <c r="U76" s="1">
        <v>32.61822509765625</v>
      </c>
      <c r="V76" s="1">
        <v>32.486194610595703</v>
      </c>
      <c r="W76" s="1">
        <v>399.43069458007812</v>
      </c>
      <c r="X76" s="1">
        <v>382.51748657226562</v>
      </c>
      <c r="Y76" s="1">
        <v>14.52175235748291</v>
      </c>
      <c r="Z76" s="1">
        <v>24.611574172973633</v>
      </c>
      <c r="AA76" s="1">
        <v>28.748588562011719</v>
      </c>
      <c r="AB76" s="1">
        <v>48.72332763671875</v>
      </c>
      <c r="AC76" s="1">
        <v>500.31106567382812</v>
      </c>
      <c r="AD76" s="1">
        <v>1702.9974365234375</v>
      </c>
      <c r="AE76" s="1">
        <v>1766.826171875</v>
      </c>
      <c r="AF76" s="1">
        <v>97.586746215820312</v>
      </c>
      <c r="AG76" s="1">
        <v>7.0829200744628906</v>
      </c>
      <c r="AH76" s="1">
        <v>-0.20638959109783173</v>
      </c>
      <c r="AI76" s="1">
        <v>0.3333333432674408</v>
      </c>
      <c r="AJ76" s="1">
        <v>-0.21956524252891541</v>
      </c>
      <c r="AK76" s="1">
        <v>2.737391471862793</v>
      </c>
      <c r="AL76" s="1">
        <v>1</v>
      </c>
      <c r="AM76" s="1">
        <v>0</v>
      </c>
      <c r="AN76" s="1">
        <v>0.18999999761581421</v>
      </c>
      <c r="AO76" s="1">
        <v>111115</v>
      </c>
      <c r="AP76">
        <f t="shared" si="64"/>
        <v>0.90965648304332369</v>
      </c>
      <c r="AQ76">
        <f t="shared" si="65"/>
        <v>9.4098633776906766E-3</v>
      </c>
      <c r="AR76">
        <f t="shared" si="66"/>
        <v>305.76822509765623</v>
      </c>
      <c r="AS76">
        <f t="shared" si="67"/>
        <v>305.71306457519529</v>
      </c>
      <c r="AT76">
        <f t="shared" si="68"/>
        <v>323.56950887919083</v>
      </c>
      <c r="AU76">
        <f t="shared" si="69"/>
        <v>-1.0124796778699729</v>
      </c>
      <c r="AV76">
        <f t="shared" si="70"/>
        <v>4.9447392160012118</v>
      </c>
      <c r="AW76">
        <f t="shared" si="71"/>
        <v>50.670192497919281</v>
      </c>
      <c r="AX76">
        <f t="shared" si="72"/>
        <v>26.058618324945648</v>
      </c>
      <c r="AY76">
        <f t="shared" si="73"/>
        <v>32.590644836425781</v>
      </c>
      <c r="AZ76">
        <f t="shared" si="74"/>
        <v>4.9370602284393348</v>
      </c>
      <c r="BA76">
        <f t="shared" si="75"/>
        <v>0.34751143345998642</v>
      </c>
      <c r="BB76">
        <f t="shared" si="76"/>
        <v>2.4017634427898158</v>
      </c>
      <c r="BC76">
        <f t="shared" si="77"/>
        <v>2.535296785649519</v>
      </c>
      <c r="BD76">
        <f t="shared" si="78"/>
        <v>0.22079973309653514</v>
      </c>
      <c r="BE76">
        <f t="shared" si="79"/>
        <v>30.670714672546669</v>
      </c>
      <c r="BF76">
        <f t="shared" si="80"/>
        <v>0.82164036063886237</v>
      </c>
      <c r="BG76">
        <f t="shared" si="81"/>
        <v>52.63034192673075</v>
      </c>
      <c r="BH76">
        <f t="shared" si="82"/>
        <v>377.31714247134585</v>
      </c>
      <c r="BI76">
        <f t="shared" si="83"/>
        <v>1.6439465418694652E-2</v>
      </c>
    </row>
    <row r="77" spans="1:61">
      <c r="A77" s="1">
        <v>8</v>
      </c>
      <c r="B77" s="1" t="s">
        <v>122</v>
      </c>
      <c r="C77" s="1" t="s">
        <v>115</v>
      </c>
      <c r="D77" s="1">
        <v>59</v>
      </c>
      <c r="E77" s="1" t="s">
        <v>68</v>
      </c>
      <c r="F77" s="1" t="s">
        <v>66</v>
      </c>
      <c r="G77" s="1">
        <v>0</v>
      </c>
      <c r="H77" s="1">
        <v>833</v>
      </c>
      <c r="I77" s="1">
        <v>0</v>
      </c>
      <c r="J77">
        <f t="shared" si="56"/>
        <v>-2.2529075294859893</v>
      </c>
      <c r="K77">
        <f t="shared" si="57"/>
        <v>0.31159543022105601</v>
      </c>
      <c r="L77">
        <f t="shared" si="58"/>
        <v>393.25006939387168</v>
      </c>
      <c r="M77">
        <f t="shared" si="59"/>
        <v>8.117236663865695</v>
      </c>
      <c r="N77">
        <f t="shared" si="60"/>
        <v>2.6701176296010494</v>
      </c>
      <c r="O77">
        <f t="shared" si="61"/>
        <v>32.1201171875</v>
      </c>
      <c r="P77" s="1">
        <v>4.5</v>
      </c>
      <c r="Q77">
        <f t="shared" si="62"/>
        <v>1.7493478804826736</v>
      </c>
      <c r="R77" s="1">
        <v>1</v>
      </c>
      <c r="S77">
        <f t="shared" si="63"/>
        <v>3.4986957609653473</v>
      </c>
      <c r="T77" s="1">
        <v>32.744815826416016</v>
      </c>
      <c r="U77" s="1">
        <v>32.1201171875</v>
      </c>
      <c r="V77" s="1">
        <v>32.731887817382812</v>
      </c>
      <c r="W77" s="1">
        <v>399.44305419921875</v>
      </c>
      <c r="X77" s="1">
        <v>398.5595703125</v>
      </c>
      <c r="Y77" s="1">
        <v>14.762754440307617</v>
      </c>
      <c r="Z77" s="1">
        <v>21.90355110168457</v>
      </c>
      <c r="AA77" s="1">
        <v>28.928415298461914</v>
      </c>
      <c r="AB77" s="1">
        <v>42.921192169189453</v>
      </c>
      <c r="AC77" s="1">
        <v>500.32907104492188</v>
      </c>
      <c r="AD77" s="1">
        <v>57.570972442626953</v>
      </c>
      <c r="AE77" s="1">
        <v>72.646690368652344</v>
      </c>
      <c r="AF77" s="1">
        <v>97.588111877441406</v>
      </c>
      <c r="AG77" s="1">
        <v>7.0829200744628906</v>
      </c>
      <c r="AH77" s="1">
        <v>-0.20638959109783173</v>
      </c>
      <c r="AI77" s="1">
        <v>0.66666668653488159</v>
      </c>
      <c r="AJ77" s="1">
        <v>-0.21956524252891541</v>
      </c>
      <c r="AK77" s="1">
        <v>2.737391471862793</v>
      </c>
      <c r="AL77" s="1">
        <v>1</v>
      </c>
      <c r="AM77" s="1">
        <v>0</v>
      </c>
      <c r="AN77" s="1">
        <v>0.18999999761581421</v>
      </c>
      <c r="AO77" s="1">
        <v>111115</v>
      </c>
      <c r="AP77">
        <f t="shared" si="64"/>
        <v>1.1118423800998263</v>
      </c>
      <c r="AQ77">
        <f t="shared" si="65"/>
        <v>8.117236663865695E-3</v>
      </c>
      <c r="AR77">
        <f t="shared" si="66"/>
        <v>305.27011718749998</v>
      </c>
      <c r="AS77">
        <f t="shared" si="67"/>
        <v>305.89481582641599</v>
      </c>
      <c r="AT77">
        <f t="shared" si="68"/>
        <v>10.938484626839227</v>
      </c>
      <c r="AU77">
        <f t="shared" si="69"/>
        <v>-3.3212522529436681</v>
      </c>
      <c r="AV77">
        <f t="shared" si="70"/>
        <v>4.8076438250254983</v>
      </c>
      <c r="AW77">
        <f t="shared" si="71"/>
        <v>49.264646405530463</v>
      </c>
      <c r="AX77">
        <f t="shared" si="72"/>
        <v>27.361095303845893</v>
      </c>
      <c r="AY77">
        <f t="shared" si="73"/>
        <v>32.432466506958008</v>
      </c>
      <c r="AZ77">
        <f t="shared" si="74"/>
        <v>4.8932198181365383</v>
      </c>
      <c r="BA77">
        <f t="shared" si="75"/>
        <v>0.28611398870833693</v>
      </c>
      <c r="BB77">
        <f t="shared" si="76"/>
        <v>2.1375261954244489</v>
      </c>
      <c r="BC77">
        <f t="shared" si="77"/>
        <v>2.7556936227120894</v>
      </c>
      <c r="BD77">
        <f t="shared" si="78"/>
        <v>0.18094837996103771</v>
      </c>
      <c r="BE77">
        <f t="shared" si="79"/>
        <v>38.376531767820744</v>
      </c>
      <c r="BF77">
        <f t="shared" si="80"/>
        <v>0.9866782751836437</v>
      </c>
      <c r="BG77">
        <f t="shared" si="81"/>
        <v>47.121179600149276</v>
      </c>
      <c r="BH77">
        <f t="shared" si="82"/>
        <v>399.42887286768041</v>
      </c>
      <c r="BI77">
        <f t="shared" si="83"/>
        <v>-2.6577863427165323E-3</v>
      </c>
    </row>
    <row r="78" spans="1:61">
      <c r="A78" s="1">
        <v>9</v>
      </c>
      <c r="B78" s="1" t="s">
        <v>123</v>
      </c>
      <c r="C78" s="1" t="s">
        <v>115</v>
      </c>
      <c r="D78" s="1">
        <v>35</v>
      </c>
      <c r="E78" s="1" t="s">
        <v>65</v>
      </c>
      <c r="F78" s="1" t="s">
        <v>66</v>
      </c>
      <c r="G78" s="1">
        <v>0</v>
      </c>
      <c r="H78" s="1">
        <v>1030</v>
      </c>
      <c r="I78" s="1">
        <v>0</v>
      </c>
      <c r="J78">
        <f t="shared" si="56"/>
        <v>21.78009489077731</v>
      </c>
      <c r="K78">
        <f t="shared" si="57"/>
        <v>0.52860662791461133</v>
      </c>
      <c r="L78">
        <f t="shared" si="58"/>
        <v>289.48867153754867</v>
      </c>
      <c r="M78">
        <f t="shared" si="59"/>
        <v>12.585037366459488</v>
      </c>
      <c r="N78">
        <f t="shared" si="60"/>
        <v>2.5524622921169735</v>
      </c>
      <c r="O78">
        <f t="shared" si="61"/>
        <v>32.821990966796875</v>
      </c>
      <c r="P78" s="1">
        <v>4</v>
      </c>
      <c r="Q78">
        <f t="shared" si="62"/>
        <v>1.8591305017471313</v>
      </c>
      <c r="R78" s="1">
        <v>1</v>
      </c>
      <c r="S78">
        <f t="shared" si="63"/>
        <v>3.7182610034942627</v>
      </c>
      <c r="T78" s="1">
        <v>33.109889984130859</v>
      </c>
      <c r="U78" s="1">
        <v>32.821990966796875</v>
      </c>
      <c r="V78" s="1">
        <v>33.087059020996094</v>
      </c>
      <c r="W78" s="1">
        <v>398.90707397460938</v>
      </c>
      <c r="X78" s="1">
        <v>377.69235229492188</v>
      </c>
      <c r="Y78" s="1">
        <v>15.287969589233398</v>
      </c>
      <c r="Z78" s="1">
        <v>25.0977783203125</v>
      </c>
      <c r="AA78" s="1">
        <v>29.35008430480957</v>
      </c>
      <c r="AB78" s="1">
        <v>48.183109283447266</v>
      </c>
      <c r="AC78" s="1">
        <v>500.28216552734375</v>
      </c>
      <c r="AD78" s="1">
        <v>1684.724853515625</v>
      </c>
      <c r="AE78" s="1">
        <v>1777.488037109375</v>
      </c>
      <c r="AF78" s="1">
        <v>97.591621398925781</v>
      </c>
      <c r="AG78" s="1">
        <v>7.0829200744628906</v>
      </c>
      <c r="AH78" s="1">
        <v>-0.20638959109783173</v>
      </c>
      <c r="AI78" s="1">
        <v>0.66666668653488159</v>
      </c>
      <c r="AJ78" s="1">
        <v>-0.21956524252891541</v>
      </c>
      <c r="AK78" s="1">
        <v>2.737391471862793</v>
      </c>
      <c r="AL78" s="1">
        <v>1</v>
      </c>
      <c r="AM78" s="1">
        <v>0</v>
      </c>
      <c r="AN78" s="1">
        <v>0.18999999761581421</v>
      </c>
      <c r="AO78" s="1">
        <v>111115</v>
      </c>
      <c r="AP78">
        <f t="shared" si="64"/>
        <v>1.2507054138183591</v>
      </c>
      <c r="AQ78">
        <f t="shared" si="65"/>
        <v>1.2585037366459488E-2</v>
      </c>
      <c r="AR78">
        <f t="shared" si="66"/>
        <v>305.97199096679685</v>
      </c>
      <c r="AS78">
        <f t="shared" si="67"/>
        <v>306.25988998413084</v>
      </c>
      <c r="AT78">
        <f t="shared" si="68"/>
        <v>320.09771815127169</v>
      </c>
      <c r="AU78">
        <f t="shared" si="69"/>
        <v>-2.1439988701052135</v>
      </c>
      <c r="AV78">
        <f t="shared" si="70"/>
        <v>5.0017951719070783</v>
      </c>
      <c r="AW78">
        <f t="shared" si="71"/>
        <v>51.252301173081385</v>
      </c>
      <c r="AX78">
        <f t="shared" si="72"/>
        <v>26.154522852768885</v>
      </c>
      <c r="AY78">
        <f t="shared" si="73"/>
        <v>32.965940475463867</v>
      </c>
      <c r="AZ78">
        <f t="shared" si="74"/>
        <v>5.042446606815977</v>
      </c>
      <c r="BA78">
        <f t="shared" si="75"/>
        <v>0.46281108368603863</v>
      </c>
      <c r="BB78">
        <f t="shared" si="76"/>
        <v>2.4493328797901048</v>
      </c>
      <c r="BC78">
        <f t="shared" si="77"/>
        <v>2.5931137270258722</v>
      </c>
      <c r="BD78">
        <f t="shared" si="78"/>
        <v>0.29452675585953769</v>
      </c>
      <c r="BE78">
        <f t="shared" si="79"/>
        <v>28.251668831970431</v>
      </c>
      <c r="BF78">
        <f t="shared" si="80"/>
        <v>0.76646686060378799</v>
      </c>
      <c r="BG78">
        <f t="shared" si="81"/>
        <v>53.547559510509565</v>
      </c>
      <c r="BH78">
        <f t="shared" si="82"/>
        <v>369.78458894132257</v>
      </c>
      <c r="BI78">
        <f t="shared" si="83"/>
        <v>3.1539197743405883E-2</v>
      </c>
    </row>
    <row r="79" spans="1:61">
      <c r="A79" s="1">
        <v>10</v>
      </c>
      <c r="B79" s="1" t="s">
        <v>124</v>
      </c>
      <c r="C79" s="1" t="s">
        <v>115</v>
      </c>
      <c r="D79" s="1">
        <v>35</v>
      </c>
      <c r="E79" s="1" t="s">
        <v>68</v>
      </c>
      <c r="F79" s="1" t="s">
        <v>66</v>
      </c>
      <c r="G79" s="1">
        <v>0</v>
      </c>
      <c r="H79" s="1">
        <v>1094.5</v>
      </c>
      <c r="I79" s="1">
        <v>0</v>
      </c>
      <c r="J79">
        <f t="shared" si="56"/>
        <v>0.34477517970373667</v>
      </c>
      <c r="K79">
        <f t="shared" si="57"/>
        <v>0.24720929700907918</v>
      </c>
      <c r="L79">
        <f t="shared" si="58"/>
        <v>375.20862300397982</v>
      </c>
      <c r="M79">
        <f t="shared" si="59"/>
        <v>6.9987712445845398</v>
      </c>
      <c r="N79">
        <f t="shared" si="60"/>
        <v>2.8513498740797436</v>
      </c>
      <c r="O79">
        <f t="shared" si="61"/>
        <v>32.635757446289062</v>
      </c>
      <c r="P79" s="1">
        <v>4.5</v>
      </c>
      <c r="Q79">
        <f t="shared" si="62"/>
        <v>1.7493478804826736</v>
      </c>
      <c r="R79" s="1">
        <v>1</v>
      </c>
      <c r="S79">
        <f t="shared" si="63"/>
        <v>3.4986957609653473</v>
      </c>
      <c r="T79" s="1">
        <v>33.187999725341797</v>
      </c>
      <c r="U79" s="1">
        <v>32.635757446289062</v>
      </c>
      <c r="V79" s="1">
        <v>33.1927490234375</v>
      </c>
      <c r="W79" s="1">
        <v>398.90509033203125</v>
      </c>
      <c r="X79" s="1">
        <v>396.101318359375</v>
      </c>
      <c r="Y79" s="1">
        <v>15.340343475341797</v>
      </c>
      <c r="Z79" s="1">
        <v>21.500455856323242</v>
      </c>
      <c r="AA79" s="1">
        <v>29.321964263916016</v>
      </c>
      <c r="AB79" s="1">
        <v>41.096576690673828</v>
      </c>
      <c r="AC79" s="1">
        <v>500.27212524414062</v>
      </c>
      <c r="AD79" s="1">
        <v>33.060672760009766</v>
      </c>
      <c r="AE79" s="1">
        <v>40.977405548095703</v>
      </c>
      <c r="AF79" s="1">
        <v>97.592170715332031</v>
      </c>
      <c r="AG79" s="1">
        <v>7.0829200744628906</v>
      </c>
      <c r="AH79" s="1">
        <v>-0.20638959109783173</v>
      </c>
      <c r="AI79" s="1">
        <v>0.66666668653488159</v>
      </c>
      <c r="AJ79" s="1">
        <v>-0.21956524252891541</v>
      </c>
      <c r="AK79" s="1">
        <v>2.737391471862793</v>
      </c>
      <c r="AL79" s="1">
        <v>1</v>
      </c>
      <c r="AM79" s="1">
        <v>0</v>
      </c>
      <c r="AN79" s="1">
        <v>0.18999999761581421</v>
      </c>
      <c r="AO79" s="1">
        <v>111115</v>
      </c>
      <c r="AP79">
        <f t="shared" si="64"/>
        <v>1.1117158338758679</v>
      </c>
      <c r="AQ79">
        <f t="shared" si="65"/>
        <v>6.9987712445845401E-3</v>
      </c>
      <c r="AR79">
        <f t="shared" si="66"/>
        <v>305.78575744628904</v>
      </c>
      <c r="AS79">
        <f t="shared" si="67"/>
        <v>306.33799972534177</v>
      </c>
      <c r="AT79">
        <f t="shared" si="68"/>
        <v>6.2815277455790692</v>
      </c>
      <c r="AU79">
        <f t="shared" si="69"/>
        <v>-2.8907344906333914</v>
      </c>
      <c r="AV79">
        <f t="shared" si="70"/>
        <v>4.9496260324675019</v>
      </c>
      <c r="AW79">
        <f t="shared" si="71"/>
        <v>50.717449936687395</v>
      </c>
      <c r="AX79">
        <f t="shared" si="72"/>
        <v>29.216994080364152</v>
      </c>
      <c r="AY79">
        <f t="shared" si="73"/>
        <v>32.91187858581543</v>
      </c>
      <c r="AZ79">
        <f t="shared" si="74"/>
        <v>5.027145912740183</v>
      </c>
      <c r="BA79">
        <f t="shared" si="75"/>
        <v>0.2308948321249186</v>
      </c>
      <c r="BB79">
        <f t="shared" si="76"/>
        <v>2.0982761583877583</v>
      </c>
      <c r="BC79">
        <f t="shared" si="77"/>
        <v>2.9288697543524247</v>
      </c>
      <c r="BD79">
        <f t="shared" si="78"/>
        <v>0.14569140300299838</v>
      </c>
      <c r="BE79">
        <f t="shared" si="79"/>
        <v>36.617423990069057</v>
      </c>
      <c r="BF79">
        <f t="shared" si="80"/>
        <v>0.94725416355105474</v>
      </c>
      <c r="BG79">
        <f t="shared" si="81"/>
        <v>44.178745805781404</v>
      </c>
      <c r="BH79">
        <f t="shared" si="82"/>
        <v>395.96828407334391</v>
      </c>
      <c r="BI79">
        <f t="shared" si="83"/>
        <v>3.8467058188561032E-4</v>
      </c>
    </row>
    <row r="80" spans="1:61">
      <c r="A80" s="1">
        <v>13</v>
      </c>
      <c r="B80" s="1" t="s">
        <v>127</v>
      </c>
      <c r="C80" s="1" t="s">
        <v>115</v>
      </c>
      <c r="D80" s="1">
        <v>31</v>
      </c>
      <c r="E80" s="1" t="s">
        <v>65</v>
      </c>
      <c r="F80" s="1" t="s">
        <v>66</v>
      </c>
      <c r="G80" s="1">
        <v>0</v>
      </c>
      <c r="H80" s="1">
        <v>1429</v>
      </c>
      <c r="I80" s="1">
        <v>0</v>
      </c>
      <c r="J80">
        <f t="shared" si="56"/>
        <v>20.198472804088361</v>
      </c>
      <c r="K80">
        <f t="shared" si="57"/>
        <v>0.51502741335400604</v>
      </c>
      <c r="L80">
        <f t="shared" si="58"/>
        <v>296.20030814153199</v>
      </c>
      <c r="M80">
        <f t="shared" si="59"/>
        <v>12.973608506383844</v>
      </c>
      <c r="N80">
        <f t="shared" si="60"/>
        <v>2.6750045329966428</v>
      </c>
      <c r="O80">
        <f t="shared" si="61"/>
        <v>32.884601593017578</v>
      </c>
      <c r="P80" s="1">
        <v>3.5</v>
      </c>
      <c r="Q80">
        <f t="shared" si="62"/>
        <v>1.9689131230115891</v>
      </c>
      <c r="R80" s="1">
        <v>1</v>
      </c>
      <c r="S80">
        <f t="shared" si="63"/>
        <v>3.9378262460231781</v>
      </c>
      <c r="T80" s="1">
        <v>33.262401580810547</v>
      </c>
      <c r="U80" s="1">
        <v>32.884601593017578</v>
      </c>
      <c r="V80" s="1">
        <v>33.264530181884766</v>
      </c>
      <c r="W80" s="1">
        <v>398.74591064453125</v>
      </c>
      <c r="X80" s="1">
        <v>381.155517578125</v>
      </c>
      <c r="Y80" s="1">
        <v>15.164512634277344</v>
      </c>
      <c r="Z80" s="1">
        <v>24.022832870483398</v>
      </c>
      <c r="AA80" s="1">
        <v>28.865106582641602</v>
      </c>
      <c r="AB80" s="1">
        <v>45.726596832275391</v>
      </c>
      <c r="AC80" s="1">
        <v>500.28457641601562</v>
      </c>
      <c r="AD80" s="1">
        <v>1277.8843994140625</v>
      </c>
      <c r="AE80" s="1">
        <v>940.03948974609375</v>
      </c>
      <c r="AF80" s="1">
        <v>97.592018127441406</v>
      </c>
      <c r="AG80" s="1">
        <v>7.0829200744628906</v>
      </c>
      <c r="AH80" s="1">
        <v>-0.20638959109783173</v>
      </c>
      <c r="AI80" s="1">
        <v>0.3333333432674408</v>
      </c>
      <c r="AJ80" s="1">
        <v>-0.21956524252891541</v>
      </c>
      <c r="AK80" s="1">
        <v>2.737391471862793</v>
      </c>
      <c r="AL80" s="1">
        <v>1</v>
      </c>
      <c r="AM80" s="1">
        <v>0</v>
      </c>
      <c r="AN80" s="1">
        <v>0.18999999761581421</v>
      </c>
      <c r="AO80" s="1">
        <v>111115</v>
      </c>
      <c r="AP80">
        <f t="shared" si="64"/>
        <v>1.4293845040457591</v>
      </c>
      <c r="AQ80">
        <f t="shared" si="65"/>
        <v>1.2973608506383844E-2</v>
      </c>
      <c r="AR80">
        <f t="shared" si="66"/>
        <v>306.03460159301756</v>
      </c>
      <c r="AS80">
        <f t="shared" si="67"/>
        <v>306.41240158081052</v>
      </c>
      <c r="AT80">
        <f t="shared" si="68"/>
        <v>242.79803284195805</v>
      </c>
      <c r="AU80">
        <f t="shared" si="69"/>
        <v>-2.8591256780118433</v>
      </c>
      <c r="AV80">
        <f t="shared" si="70"/>
        <v>5.019441273965354</v>
      </c>
      <c r="AW80">
        <f t="shared" si="71"/>
        <v>51.432907836895765</v>
      </c>
      <c r="AX80">
        <f t="shared" si="72"/>
        <v>27.410074966412367</v>
      </c>
      <c r="AY80">
        <f t="shared" si="73"/>
        <v>33.073501586914062</v>
      </c>
      <c r="AZ80">
        <f t="shared" si="74"/>
        <v>5.0730092955734527</v>
      </c>
      <c r="BA80">
        <f t="shared" si="75"/>
        <v>0.45545814456666867</v>
      </c>
      <c r="BB80">
        <f t="shared" si="76"/>
        <v>2.3444367409687112</v>
      </c>
      <c r="BC80">
        <f t="shared" si="77"/>
        <v>2.7285725546047415</v>
      </c>
      <c r="BD80">
        <f t="shared" si="78"/>
        <v>0.28947427260061848</v>
      </c>
      <c r="BE80">
        <f t="shared" si="79"/>
        <v>28.906785841502124</v>
      </c>
      <c r="BF80">
        <f t="shared" si="80"/>
        <v>0.77711142691465873</v>
      </c>
      <c r="BG80">
        <f t="shared" si="81"/>
        <v>51.023317519235242</v>
      </c>
      <c r="BH80">
        <f t="shared" si="82"/>
        <v>374.23090064941789</v>
      </c>
      <c r="BI80">
        <f t="shared" si="83"/>
        <v>2.753896296372664E-2</v>
      </c>
    </row>
    <row r="81" spans="1:61">
      <c r="A81" s="1">
        <v>14</v>
      </c>
      <c r="B81" s="1" t="s">
        <v>128</v>
      </c>
      <c r="C81" s="1" t="s">
        <v>115</v>
      </c>
      <c r="D81" s="1">
        <v>31</v>
      </c>
      <c r="E81" s="1" t="s">
        <v>68</v>
      </c>
      <c r="F81" s="1" t="s">
        <v>66</v>
      </c>
      <c r="G81" s="1">
        <v>0</v>
      </c>
      <c r="H81" s="1">
        <v>1475.5</v>
      </c>
      <c r="I81" s="1">
        <v>0</v>
      </c>
      <c r="J81">
        <f t="shared" si="56"/>
        <v>-7.1274278007678674E-2</v>
      </c>
      <c r="K81">
        <f t="shared" si="57"/>
        <v>0.20807031089915767</v>
      </c>
      <c r="L81">
        <f t="shared" si="58"/>
        <v>377.61155970697638</v>
      </c>
      <c r="M81">
        <f t="shared" si="59"/>
        <v>6.4408898838423712</v>
      </c>
      <c r="N81">
        <f t="shared" si="60"/>
        <v>3.0683909350677006</v>
      </c>
      <c r="O81">
        <f t="shared" si="61"/>
        <v>32.73419189453125</v>
      </c>
      <c r="P81" s="1">
        <v>3.5</v>
      </c>
      <c r="Q81">
        <f t="shared" si="62"/>
        <v>1.9689131230115891</v>
      </c>
      <c r="R81" s="1">
        <v>1</v>
      </c>
      <c r="S81">
        <f t="shared" si="63"/>
        <v>3.9378262460231781</v>
      </c>
      <c r="T81" s="1">
        <v>33.284500122070312</v>
      </c>
      <c r="U81" s="1">
        <v>32.73419189453125</v>
      </c>
      <c r="V81" s="1">
        <v>33.309703826904297</v>
      </c>
      <c r="W81" s="1">
        <v>398.8311767578125</v>
      </c>
      <c r="X81" s="1">
        <v>397.09164428710938</v>
      </c>
      <c r="Y81" s="1">
        <v>15.140471458435059</v>
      </c>
      <c r="Z81" s="1">
        <v>19.558595657348633</v>
      </c>
      <c r="AA81" s="1">
        <v>28.78346061706543</v>
      </c>
      <c r="AB81" s="1">
        <v>37.182731628417969</v>
      </c>
      <c r="AC81" s="1">
        <v>500.26214599609375</v>
      </c>
      <c r="AD81" s="1">
        <v>32.103885650634766</v>
      </c>
      <c r="AE81" s="1">
        <v>37.224514007568359</v>
      </c>
      <c r="AF81" s="1">
        <v>97.591361999511719</v>
      </c>
      <c r="AG81" s="1">
        <v>7.0829200744628906</v>
      </c>
      <c r="AH81" s="1">
        <v>-0.20638959109783173</v>
      </c>
      <c r="AI81" s="1">
        <v>0.3333333432674408</v>
      </c>
      <c r="AJ81" s="1">
        <v>-0.21956524252891541</v>
      </c>
      <c r="AK81" s="1">
        <v>2.737391471862793</v>
      </c>
      <c r="AL81" s="1">
        <v>1</v>
      </c>
      <c r="AM81" s="1">
        <v>0</v>
      </c>
      <c r="AN81" s="1">
        <v>0.18999999761581421</v>
      </c>
      <c r="AO81" s="1">
        <v>111115</v>
      </c>
      <c r="AP81">
        <f t="shared" si="64"/>
        <v>1.4293204171316962</v>
      </c>
      <c r="AQ81">
        <f t="shared" si="65"/>
        <v>6.4408898838423708E-3</v>
      </c>
      <c r="AR81">
        <f t="shared" si="66"/>
        <v>305.88419189453123</v>
      </c>
      <c r="AS81">
        <f t="shared" si="67"/>
        <v>306.43450012207029</v>
      </c>
      <c r="AT81">
        <f t="shared" si="68"/>
        <v>6.0997381970789775</v>
      </c>
      <c r="AU81">
        <f t="shared" si="69"/>
        <v>-2.3881444277955137</v>
      </c>
      <c r="AV81">
        <f t="shared" si="70"/>
        <v>4.9771409240660889</v>
      </c>
      <c r="AW81">
        <f t="shared" si="71"/>
        <v>50.99981004559595</v>
      </c>
      <c r="AX81">
        <f t="shared" si="72"/>
        <v>31.441214388247317</v>
      </c>
      <c r="AY81">
        <f t="shared" si="73"/>
        <v>33.009346008300781</v>
      </c>
      <c r="AZ81">
        <f t="shared" si="74"/>
        <v>5.0547606300234396</v>
      </c>
      <c r="BA81">
        <f t="shared" si="75"/>
        <v>0.19762787614873292</v>
      </c>
      <c r="BB81">
        <f t="shared" si="76"/>
        <v>1.9087499889983883</v>
      </c>
      <c r="BC81">
        <f t="shared" si="77"/>
        <v>3.1460106410250512</v>
      </c>
      <c r="BD81">
        <f t="shared" si="78"/>
        <v>0.12441500070574468</v>
      </c>
      <c r="BE81">
        <f t="shared" si="79"/>
        <v>36.851626418563761</v>
      </c>
      <c r="BF81">
        <f t="shared" si="80"/>
        <v>0.95094310127047577</v>
      </c>
      <c r="BG81">
        <f t="shared" si="81"/>
        <v>39.30300370617659</v>
      </c>
      <c r="BH81">
        <f t="shared" si="82"/>
        <v>397.11607915784742</v>
      </c>
      <c r="BI81">
        <f t="shared" si="83"/>
        <v>-7.054091636459236E-5</v>
      </c>
    </row>
    <row r="82" spans="1:61">
      <c r="A82" s="1">
        <v>17</v>
      </c>
      <c r="B82" s="1" t="s">
        <v>131</v>
      </c>
      <c r="C82" s="1" t="s">
        <v>115</v>
      </c>
      <c r="D82" s="1">
        <v>1</v>
      </c>
      <c r="E82" s="1" t="s">
        <v>68</v>
      </c>
      <c r="F82" s="1" t="s">
        <v>66</v>
      </c>
      <c r="G82" s="1">
        <v>0</v>
      </c>
      <c r="H82" s="1">
        <v>1915</v>
      </c>
      <c r="I82" s="1">
        <v>0</v>
      </c>
      <c r="J82">
        <f t="shared" si="56"/>
        <v>-13.689703504383079</v>
      </c>
      <c r="K82">
        <f t="shared" si="57"/>
        <v>0.33641174878788033</v>
      </c>
      <c r="L82">
        <f t="shared" si="58"/>
        <v>454.12353160827126</v>
      </c>
      <c r="M82">
        <f t="shared" si="59"/>
        <v>9.2413888399966293</v>
      </c>
      <c r="N82">
        <f t="shared" si="60"/>
        <v>2.7968004664621327</v>
      </c>
      <c r="O82">
        <f t="shared" si="61"/>
        <v>32.074069976806641</v>
      </c>
      <c r="P82" s="1">
        <v>3</v>
      </c>
      <c r="Q82">
        <f t="shared" si="62"/>
        <v>2.0786957442760468</v>
      </c>
      <c r="R82" s="1">
        <v>1</v>
      </c>
      <c r="S82">
        <f t="shared" si="63"/>
        <v>4.1573914885520935</v>
      </c>
      <c r="T82" s="1">
        <v>32.820480346679688</v>
      </c>
      <c r="U82" s="1">
        <v>32.074069976806641</v>
      </c>
      <c r="V82" s="1">
        <v>32.948314666748047</v>
      </c>
      <c r="W82" s="1">
        <v>398.71795654296875</v>
      </c>
      <c r="X82" s="1">
        <v>404.6842041015625</v>
      </c>
      <c r="Y82" s="1">
        <v>15.049725532531738</v>
      </c>
      <c r="Z82" s="1">
        <v>20.477676391601562</v>
      </c>
      <c r="AA82" s="1">
        <v>29.364862442016602</v>
      </c>
      <c r="AB82" s="1">
        <v>39.955821990966797</v>
      </c>
      <c r="AC82" s="1">
        <v>500.30740356445312</v>
      </c>
      <c r="AD82" s="1">
        <v>60.958469390869141</v>
      </c>
      <c r="AE82" s="1">
        <v>56.001049041748047</v>
      </c>
      <c r="AF82" s="1">
        <v>97.586189270019531</v>
      </c>
      <c r="AG82" s="1">
        <v>7.0829200744628906</v>
      </c>
      <c r="AH82" s="1">
        <v>-0.20638959109783173</v>
      </c>
      <c r="AI82" s="1">
        <v>0.3333333432674408</v>
      </c>
      <c r="AJ82" s="1">
        <v>-0.21956524252891541</v>
      </c>
      <c r="AK82" s="1">
        <v>2.737391471862793</v>
      </c>
      <c r="AL82" s="1">
        <v>1</v>
      </c>
      <c r="AM82" s="1">
        <v>0</v>
      </c>
      <c r="AN82" s="1">
        <v>0.18999999761581421</v>
      </c>
      <c r="AO82" s="1">
        <v>111115</v>
      </c>
      <c r="AP82">
        <f t="shared" si="64"/>
        <v>1.6676913452148434</v>
      </c>
      <c r="AQ82">
        <f t="shared" si="65"/>
        <v>9.2413888399966292E-3</v>
      </c>
      <c r="AR82">
        <f t="shared" si="66"/>
        <v>305.22406997680662</v>
      </c>
      <c r="AS82">
        <f t="shared" si="67"/>
        <v>305.97048034667966</v>
      </c>
      <c r="AT82">
        <f t="shared" si="68"/>
        <v>11.58210903892882</v>
      </c>
      <c r="AU82">
        <f t="shared" si="69"/>
        <v>-3.2476003387153534</v>
      </c>
      <c r="AV82">
        <f t="shared" si="70"/>
        <v>4.7951388706231732</v>
      </c>
      <c r="AW82">
        <f t="shared" si="71"/>
        <v>49.137474334150859</v>
      </c>
      <c r="AX82">
        <f t="shared" si="72"/>
        <v>28.659797942549297</v>
      </c>
      <c r="AY82">
        <f t="shared" si="73"/>
        <v>32.447275161743164</v>
      </c>
      <c r="AZ82">
        <f t="shared" si="74"/>
        <v>4.8973097309375291</v>
      </c>
      <c r="BA82">
        <f t="shared" si="75"/>
        <v>0.31122754317288093</v>
      </c>
      <c r="BB82">
        <f t="shared" si="76"/>
        <v>1.9983384041610406</v>
      </c>
      <c r="BC82">
        <f t="shared" si="77"/>
        <v>2.8989713267764885</v>
      </c>
      <c r="BD82">
        <f t="shared" si="78"/>
        <v>0.1966332448761178</v>
      </c>
      <c r="BE82">
        <f t="shared" si="79"/>
        <v>44.316184907494453</v>
      </c>
      <c r="BF82">
        <f t="shared" si="80"/>
        <v>1.1221676729796479</v>
      </c>
      <c r="BG82">
        <f t="shared" si="81"/>
        <v>44.094664338349709</v>
      </c>
      <c r="BH82">
        <f t="shared" si="82"/>
        <v>409.12956359724802</v>
      </c>
      <c r="BI82">
        <f t="shared" si="83"/>
        <v>-1.4754320748904245E-2</v>
      </c>
    </row>
    <row r="83" spans="1:61">
      <c r="A83" s="1">
        <v>18</v>
      </c>
      <c r="B83" s="1" t="s">
        <v>132</v>
      </c>
      <c r="C83" s="1" t="s">
        <v>115</v>
      </c>
      <c r="D83" s="1">
        <v>1</v>
      </c>
      <c r="E83" s="1" t="s">
        <v>65</v>
      </c>
      <c r="F83" s="1" t="s">
        <v>66</v>
      </c>
      <c r="G83" s="1">
        <v>0</v>
      </c>
      <c r="H83" s="1">
        <v>2001.5</v>
      </c>
      <c r="I83" s="1">
        <v>0</v>
      </c>
      <c r="J83">
        <f t="shared" si="56"/>
        <v>27.206273008214268</v>
      </c>
      <c r="K83">
        <f t="shared" si="57"/>
        <v>0.6813664450238639</v>
      </c>
      <c r="L83">
        <f t="shared" si="58"/>
        <v>291.81996192268645</v>
      </c>
      <c r="M83">
        <f t="shared" si="59"/>
        <v>16.000584145321181</v>
      </c>
      <c r="N83">
        <f t="shared" si="60"/>
        <v>2.5670596196072974</v>
      </c>
      <c r="O83">
        <f t="shared" si="61"/>
        <v>32.625614166259766</v>
      </c>
      <c r="P83" s="1">
        <v>3</v>
      </c>
      <c r="Q83">
        <f t="shared" si="62"/>
        <v>2.0786957442760468</v>
      </c>
      <c r="R83" s="1">
        <v>1</v>
      </c>
      <c r="S83">
        <f t="shared" si="63"/>
        <v>4.1573914885520935</v>
      </c>
      <c r="T83" s="1">
        <v>33.057548522949219</v>
      </c>
      <c r="U83" s="1">
        <v>32.625614166259766</v>
      </c>
      <c r="V83" s="1">
        <v>33.070907592773438</v>
      </c>
      <c r="W83" s="1">
        <v>398.9930419921875</v>
      </c>
      <c r="X83" s="1">
        <v>379.04351806640625</v>
      </c>
      <c r="Y83" s="1">
        <v>15.02617359161377</v>
      </c>
      <c r="Z83" s="1">
        <v>24.386219024658203</v>
      </c>
      <c r="AA83" s="1">
        <v>28.930545806884766</v>
      </c>
      <c r="AB83" s="1">
        <v>46.951847076416016</v>
      </c>
      <c r="AC83" s="1">
        <v>500.33059692382812</v>
      </c>
      <c r="AD83" s="1">
        <v>1090.712158203125</v>
      </c>
      <c r="AE83" s="1">
        <v>987.10247802734375</v>
      </c>
      <c r="AF83" s="1">
        <v>97.58538818359375</v>
      </c>
      <c r="AG83" s="1">
        <v>7.0829200744628906</v>
      </c>
      <c r="AH83" s="1">
        <v>-0.20638959109783173</v>
      </c>
      <c r="AI83" s="1">
        <v>0.66666668653488159</v>
      </c>
      <c r="AJ83" s="1">
        <v>-0.21956524252891541</v>
      </c>
      <c r="AK83" s="1">
        <v>2.737391471862793</v>
      </c>
      <c r="AL83" s="1">
        <v>1</v>
      </c>
      <c r="AM83" s="1">
        <v>0</v>
      </c>
      <c r="AN83" s="1">
        <v>0.18999999761581421</v>
      </c>
      <c r="AO83" s="1">
        <v>111115</v>
      </c>
      <c r="AP83">
        <f t="shared" si="64"/>
        <v>1.6677686564127601</v>
      </c>
      <c r="AQ83">
        <f t="shared" si="65"/>
        <v>1.600058414532118E-2</v>
      </c>
      <c r="AR83">
        <f t="shared" si="66"/>
        <v>305.77561416625974</v>
      </c>
      <c r="AS83">
        <f t="shared" si="67"/>
        <v>306.2075485229492</v>
      </c>
      <c r="AT83">
        <f t="shared" si="68"/>
        <v>207.23530745813332</v>
      </c>
      <c r="AU83">
        <f t="shared" si="69"/>
        <v>-4.1376126493449679</v>
      </c>
      <c r="AV83">
        <f t="shared" si="70"/>
        <v>4.9467982694587072</v>
      </c>
      <c r="AW83">
        <f t="shared" si="71"/>
        <v>50.691997660059243</v>
      </c>
      <c r="AX83">
        <f t="shared" si="72"/>
        <v>26.30577863540104</v>
      </c>
      <c r="AY83">
        <f t="shared" si="73"/>
        <v>32.841581344604492</v>
      </c>
      <c r="AZ83">
        <f t="shared" si="74"/>
        <v>5.0073106880285998</v>
      </c>
      <c r="BA83">
        <f t="shared" si="75"/>
        <v>0.58542028719212491</v>
      </c>
      <c r="BB83">
        <f t="shared" si="76"/>
        <v>2.3797386498514097</v>
      </c>
      <c r="BC83">
        <f t="shared" si="77"/>
        <v>2.6275720381771901</v>
      </c>
      <c r="BD83">
        <f t="shared" si="78"/>
        <v>0.37344701625483773</v>
      </c>
      <c r="BE83">
        <f t="shared" si="79"/>
        <v>28.477364263946903</v>
      </c>
      <c r="BF83">
        <f t="shared" si="80"/>
        <v>0.7698851134859962</v>
      </c>
      <c r="BG83">
        <f t="shared" si="81"/>
        <v>53.674972086926708</v>
      </c>
      <c r="BH83">
        <f t="shared" si="82"/>
        <v>370.2090196405963</v>
      </c>
      <c r="BI83">
        <f t="shared" si="83"/>
        <v>3.9445174667080848E-2</v>
      </c>
    </row>
    <row r="84" spans="1:61">
      <c r="A84" s="1">
        <v>1</v>
      </c>
      <c r="B84" s="1" t="s">
        <v>135</v>
      </c>
      <c r="C84" s="1" t="s">
        <v>137</v>
      </c>
      <c r="D84" s="1">
        <v>41</v>
      </c>
      <c r="E84" s="1" t="s">
        <v>65</v>
      </c>
      <c r="F84" s="1" t="s">
        <v>66</v>
      </c>
      <c r="G84" s="1">
        <v>0</v>
      </c>
      <c r="H84" s="1">
        <v>135.5</v>
      </c>
      <c r="I84" s="1">
        <v>0</v>
      </c>
      <c r="J84">
        <f t="shared" si="56"/>
        <v>23.141122486229637</v>
      </c>
      <c r="K84">
        <f t="shared" si="57"/>
        <v>0.43133338464152421</v>
      </c>
      <c r="L84">
        <f t="shared" si="58"/>
        <v>274.83943800563719</v>
      </c>
      <c r="M84">
        <f t="shared" si="59"/>
        <v>9.5341642906463182</v>
      </c>
      <c r="N84">
        <f t="shared" si="60"/>
        <v>2.3208661185807475</v>
      </c>
      <c r="O84">
        <f t="shared" si="61"/>
        <v>29.147439956665039</v>
      </c>
      <c r="P84" s="1">
        <v>3.5</v>
      </c>
      <c r="Q84">
        <f t="shared" si="62"/>
        <v>1.9689131230115891</v>
      </c>
      <c r="R84" s="1">
        <v>1</v>
      </c>
      <c r="S84">
        <f t="shared" si="63"/>
        <v>3.9378262460231781</v>
      </c>
      <c r="T84" s="1">
        <v>29.072839736938477</v>
      </c>
      <c r="U84" s="1">
        <v>29.147439956665039</v>
      </c>
      <c r="V84" s="1">
        <v>29.035852432250977</v>
      </c>
      <c r="W84" s="1">
        <v>400.15802001953125</v>
      </c>
      <c r="X84" s="1">
        <v>381.4239501953125</v>
      </c>
      <c r="Y84" s="1">
        <v>11.241756439208984</v>
      </c>
      <c r="Z84" s="1">
        <v>17.793315887451172</v>
      </c>
      <c r="AA84" s="1">
        <v>27.146640777587891</v>
      </c>
      <c r="AB84" s="1">
        <v>42.967372894287109</v>
      </c>
      <c r="AC84" s="1">
        <v>500.27508544921875</v>
      </c>
      <c r="AD84" s="1">
        <v>1424.56640625</v>
      </c>
      <c r="AE84" s="1">
        <v>1363.032958984375</v>
      </c>
      <c r="AF84" s="1">
        <v>97.528030395507812</v>
      </c>
      <c r="AG84" s="1">
        <v>7.4879770278930664</v>
      </c>
      <c r="AH84" s="1">
        <v>-0.23425489664077759</v>
      </c>
      <c r="AI84" s="1">
        <v>0.66666668653488159</v>
      </c>
      <c r="AJ84" s="1">
        <v>-0.21956524252891541</v>
      </c>
      <c r="AK84" s="1">
        <v>2.737391471862793</v>
      </c>
      <c r="AL84" s="1">
        <v>1</v>
      </c>
      <c r="AM84" s="1">
        <v>0</v>
      </c>
      <c r="AN84" s="1">
        <v>0.18999999761581421</v>
      </c>
      <c r="AO84" s="1">
        <v>111115</v>
      </c>
      <c r="AP84">
        <f t="shared" si="64"/>
        <v>1.429357386997768</v>
      </c>
      <c r="AQ84">
        <f t="shared" si="65"/>
        <v>9.534164290646319E-3</v>
      </c>
      <c r="AR84">
        <f t="shared" si="66"/>
        <v>302.29743995666502</v>
      </c>
      <c r="AS84">
        <f t="shared" si="67"/>
        <v>302.22283973693845</v>
      </c>
      <c r="AT84">
        <f t="shared" si="68"/>
        <v>270.66761379106902</v>
      </c>
      <c r="AU84">
        <f t="shared" si="69"/>
        <v>-1.3321691016537258</v>
      </c>
      <c r="AV84">
        <f t="shared" si="70"/>
        <v>4.0562131712889578</v>
      </c>
      <c r="AW84">
        <f t="shared" si="71"/>
        <v>41.590229545697753</v>
      </c>
      <c r="AX84">
        <f t="shared" si="72"/>
        <v>23.796913658246581</v>
      </c>
      <c r="AY84">
        <f t="shared" si="73"/>
        <v>29.110139846801758</v>
      </c>
      <c r="AZ84">
        <f t="shared" si="74"/>
        <v>4.0474760551837417</v>
      </c>
      <c r="BA84">
        <f t="shared" si="75"/>
        <v>0.38875117102759671</v>
      </c>
      <c r="BB84">
        <f t="shared" si="76"/>
        <v>1.73534705270821</v>
      </c>
      <c r="BC84">
        <f t="shared" si="77"/>
        <v>2.3121290024755314</v>
      </c>
      <c r="BD84">
        <f t="shared" si="78"/>
        <v>0.24646717827073161</v>
      </c>
      <c r="BE84">
        <f t="shared" si="79"/>
        <v>26.804549063698069</v>
      </c>
      <c r="BF84">
        <f t="shared" si="80"/>
        <v>0.72056156375314795</v>
      </c>
      <c r="BG84">
        <f t="shared" si="81"/>
        <v>46.853062916533574</v>
      </c>
      <c r="BH84">
        <f t="shared" si="82"/>
        <v>373.49050839148487</v>
      </c>
      <c r="BI84">
        <f t="shared" si="83"/>
        <v>2.902971945595087E-2</v>
      </c>
    </row>
    <row r="85" spans="1:61">
      <c r="A85" s="1">
        <v>2</v>
      </c>
      <c r="B85" s="1" t="s">
        <v>136</v>
      </c>
      <c r="C85" s="1" t="s">
        <v>137</v>
      </c>
      <c r="D85" s="1">
        <v>41</v>
      </c>
      <c r="E85" s="1" t="s">
        <v>68</v>
      </c>
      <c r="F85" s="1" t="s">
        <v>66</v>
      </c>
      <c r="G85" s="1">
        <v>0</v>
      </c>
      <c r="H85" s="1">
        <v>244</v>
      </c>
      <c r="I85" s="1">
        <v>0</v>
      </c>
      <c r="J85">
        <f t="shared" si="56"/>
        <v>0.87200949446746345</v>
      </c>
      <c r="K85">
        <f t="shared" si="57"/>
        <v>0.29921155230668112</v>
      </c>
      <c r="L85">
        <f t="shared" si="58"/>
        <v>377.59271280318916</v>
      </c>
      <c r="M85">
        <f t="shared" si="59"/>
        <v>7.2063823471036468</v>
      </c>
      <c r="N85">
        <f t="shared" si="60"/>
        <v>2.4408338817871669</v>
      </c>
      <c r="O85">
        <f t="shared" si="61"/>
        <v>28.437788009643555</v>
      </c>
      <c r="P85" s="1">
        <v>2.5</v>
      </c>
      <c r="Q85">
        <f t="shared" si="62"/>
        <v>2.1884783655405045</v>
      </c>
      <c r="R85" s="1">
        <v>1</v>
      </c>
      <c r="S85">
        <f t="shared" si="63"/>
        <v>4.3769567310810089</v>
      </c>
      <c r="T85" s="1">
        <v>28.959535598754883</v>
      </c>
      <c r="U85" s="1">
        <v>28.437788009643555</v>
      </c>
      <c r="V85" s="1">
        <v>28.993436813354492</v>
      </c>
      <c r="W85" s="1">
        <v>400.22488403320312</v>
      </c>
      <c r="X85" s="1">
        <v>398.35443115234375</v>
      </c>
      <c r="Y85" s="1">
        <v>11.338973045349121</v>
      </c>
      <c r="Z85" s="1">
        <v>14.886818885803223</v>
      </c>
      <c r="AA85" s="1">
        <v>27.56260871887207</v>
      </c>
      <c r="AB85" s="1">
        <v>36.186656951904297</v>
      </c>
      <c r="AC85" s="1">
        <v>500.24032592773438</v>
      </c>
      <c r="AD85" s="1">
        <v>68.9512939453125</v>
      </c>
      <c r="AE85" s="1">
        <v>77.389190673828125</v>
      </c>
      <c r="AF85" s="1">
        <v>97.531982421875</v>
      </c>
      <c r="AG85" s="1">
        <v>7.4879770278930664</v>
      </c>
      <c r="AH85" s="1">
        <v>-0.23425489664077759</v>
      </c>
      <c r="AI85" s="1">
        <v>0.66666668653488159</v>
      </c>
      <c r="AJ85" s="1">
        <v>-0.21956524252891541</v>
      </c>
      <c r="AK85" s="1">
        <v>2.737391471862793</v>
      </c>
      <c r="AL85" s="1">
        <v>1</v>
      </c>
      <c r="AM85" s="1">
        <v>0</v>
      </c>
      <c r="AN85" s="1">
        <v>0.18999999761581421</v>
      </c>
      <c r="AO85" s="1">
        <v>111115</v>
      </c>
      <c r="AP85">
        <f t="shared" si="64"/>
        <v>2.0009613037109375</v>
      </c>
      <c r="AQ85">
        <f t="shared" si="65"/>
        <v>7.2063823471036469E-3</v>
      </c>
      <c r="AR85">
        <f t="shared" si="66"/>
        <v>301.58778800964353</v>
      </c>
      <c r="AS85">
        <f t="shared" si="67"/>
        <v>302.10953559875486</v>
      </c>
      <c r="AT85">
        <f t="shared" si="68"/>
        <v>13.10074568521668</v>
      </c>
      <c r="AU85">
        <f t="shared" si="69"/>
        <v>-2.4014264587283005</v>
      </c>
      <c r="AV85">
        <f t="shared" si="70"/>
        <v>3.8927748396749635</v>
      </c>
      <c r="AW85">
        <f t="shared" si="71"/>
        <v>39.912803400598889</v>
      </c>
      <c r="AX85">
        <f t="shared" si="72"/>
        <v>25.025984514795667</v>
      </c>
      <c r="AY85">
        <f t="shared" si="73"/>
        <v>28.698661804199219</v>
      </c>
      <c r="AZ85">
        <f t="shared" si="74"/>
        <v>3.9521756538863069</v>
      </c>
      <c r="BA85">
        <f t="shared" si="75"/>
        <v>0.28006605804553042</v>
      </c>
      <c r="BB85">
        <f t="shared" si="76"/>
        <v>1.4519409578877966</v>
      </c>
      <c r="BC85">
        <f t="shared" si="77"/>
        <v>2.5002346959985102</v>
      </c>
      <c r="BD85">
        <f t="shared" si="78"/>
        <v>0.17666627265753881</v>
      </c>
      <c r="BE85">
        <f t="shared" si="79"/>
        <v>36.827365827748743</v>
      </c>
      <c r="BF85">
        <f t="shared" si="80"/>
        <v>0.94788129182071368</v>
      </c>
      <c r="BG85">
        <f t="shared" si="81"/>
        <v>39.657026006786424</v>
      </c>
      <c r="BH85">
        <f t="shared" si="82"/>
        <v>398.08547422865024</v>
      </c>
      <c r="BI85">
        <f t="shared" si="83"/>
        <v>8.6869040542781164E-4</v>
      </c>
    </row>
    <row r="86" spans="1:61">
      <c r="A86" s="1">
        <v>3</v>
      </c>
      <c r="B86" s="1" t="s">
        <v>138</v>
      </c>
      <c r="C86" s="1" t="s">
        <v>137</v>
      </c>
      <c r="D86" s="1">
        <v>37</v>
      </c>
      <c r="E86" s="1" t="s">
        <v>65</v>
      </c>
      <c r="F86" s="1" t="s">
        <v>66</v>
      </c>
      <c r="G86" s="1">
        <v>0</v>
      </c>
      <c r="H86" s="1">
        <v>424</v>
      </c>
      <c r="I86" s="1">
        <v>0</v>
      </c>
      <c r="J86">
        <f t="shared" si="56"/>
        <v>2.5371532128676475</v>
      </c>
      <c r="K86">
        <f t="shared" si="57"/>
        <v>0.32468251637329398</v>
      </c>
      <c r="L86">
        <f t="shared" si="58"/>
        <v>368.31882439519467</v>
      </c>
      <c r="M86">
        <f t="shared" si="59"/>
        <v>7.1833571988022387</v>
      </c>
      <c r="N86">
        <f t="shared" si="60"/>
        <v>2.2701814233326401</v>
      </c>
      <c r="O86">
        <f t="shared" si="61"/>
        <v>28.360004425048828</v>
      </c>
      <c r="P86" s="1">
        <v>3.5</v>
      </c>
      <c r="Q86">
        <f t="shared" si="62"/>
        <v>1.9689131230115891</v>
      </c>
      <c r="R86" s="1">
        <v>1</v>
      </c>
      <c r="S86">
        <f t="shared" si="63"/>
        <v>3.9378262460231781</v>
      </c>
      <c r="T86" s="1">
        <v>28.826406478881836</v>
      </c>
      <c r="U86" s="1">
        <v>28.360004425048828</v>
      </c>
      <c r="V86" s="1">
        <v>28.883508682250977</v>
      </c>
      <c r="W86" s="1">
        <v>399.95724487304688</v>
      </c>
      <c r="X86" s="1">
        <v>396.19100952148438</v>
      </c>
      <c r="Y86" s="1">
        <v>11.513001441955566</v>
      </c>
      <c r="Z86" s="1">
        <v>16.456033706665039</v>
      </c>
      <c r="AA86" s="1">
        <v>28.202999114990234</v>
      </c>
      <c r="AB86" s="1">
        <v>40.311775207519531</v>
      </c>
      <c r="AC86" s="1">
        <v>500.26007080078125</v>
      </c>
      <c r="AD86" s="1">
        <v>30.971199035644531</v>
      </c>
      <c r="AE86" s="1">
        <v>93.865806579589844</v>
      </c>
      <c r="AF86" s="1">
        <v>97.534652709960938</v>
      </c>
      <c r="AG86" s="1">
        <v>7.4879770278930664</v>
      </c>
      <c r="AH86" s="1">
        <v>-0.23425489664077759</v>
      </c>
      <c r="AI86" s="1">
        <v>0.66666668653488159</v>
      </c>
      <c r="AJ86" s="1">
        <v>-0.21956524252891541</v>
      </c>
      <c r="AK86" s="1">
        <v>2.737391471862793</v>
      </c>
      <c r="AL86" s="1">
        <v>1</v>
      </c>
      <c r="AM86" s="1">
        <v>0</v>
      </c>
      <c r="AN86" s="1">
        <v>0.18999999761581421</v>
      </c>
      <c r="AO86" s="1">
        <v>111115</v>
      </c>
      <c r="AP86">
        <f t="shared" si="64"/>
        <v>1.4293144880022322</v>
      </c>
      <c r="AQ86">
        <f t="shared" si="65"/>
        <v>7.183357198802239E-3</v>
      </c>
      <c r="AR86">
        <f t="shared" si="66"/>
        <v>301.51000442504881</v>
      </c>
      <c r="AS86">
        <f t="shared" si="67"/>
        <v>301.97640647888181</v>
      </c>
      <c r="AT86">
        <f t="shared" si="68"/>
        <v>5.8845277429313683</v>
      </c>
      <c r="AU86">
        <f t="shared" si="69"/>
        <v>-2.7021527112060935</v>
      </c>
      <c r="AV86">
        <f t="shared" si="70"/>
        <v>3.8752149558956259</v>
      </c>
      <c r="AW86">
        <f t="shared" si="71"/>
        <v>39.731673289690825</v>
      </c>
      <c r="AX86">
        <f t="shared" si="72"/>
        <v>23.275639583025786</v>
      </c>
      <c r="AY86">
        <f t="shared" si="73"/>
        <v>28.593205451965332</v>
      </c>
      <c r="AZ86">
        <f t="shared" si="74"/>
        <v>3.9280687936951679</v>
      </c>
      <c r="BA86">
        <f t="shared" si="75"/>
        <v>0.29995089884126913</v>
      </c>
      <c r="BB86">
        <f t="shared" si="76"/>
        <v>1.6050335325629859</v>
      </c>
      <c r="BC86">
        <f t="shared" si="77"/>
        <v>2.3230352611321821</v>
      </c>
      <c r="BD86">
        <f t="shared" si="78"/>
        <v>0.18954476652764546</v>
      </c>
      <c r="BE86">
        <f t="shared" si="79"/>
        <v>35.923848623926403</v>
      </c>
      <c r="BF86">
        <f t="shared" si="80"/>
        <v>0.92964962743613622</v>
      </c>
      <c r="BG86">
        <f t="shared" si="81"/>
        <v>44.315836009847267</v>
      </c>
      <c r="BH86">
        <f t="shared" si="82"/>
        <v>395.32120048894251</v>
      </c>
      <c r="BI86">
        <f t="shared" si="83"/>
        <v>2.8441698946131961E-3</v>
      </c>
    </row>
    <row r="87" spans="1:61">
      <c r="A87" s="1">
        <v>4</v>
      </c>
      <c r="B87" s="1" t="s">
        <v>139</v>
      </c>
      <c r="C87" s="1" t="s">
        <v>137</v>
      </c>
      <c r="D87" s="1">
        <v>37</v>
      </c>
      <c r="E87" s="1" t="s">
        <v>68</v>
      </c>
      <c r="F87" s="1" t="s">
        <v>66</v>
      </c>
      <c r="G87" s="1">
        <v>0</v>
      </c>
      <c r="H87" s="1">
        <v>579.5</v>
      </c>
      <c r="I87" s="1">
        <v>0</v>
      </c>
      <c r="J87">
        <f t="shared" si="56"/>
        <v>-2.1506546787156742</v>
      </c>
      <c r="K87">
        <f t="shared" si="57"/>
        <v>1.7434589679612245E-2</v>
      </c>
      <c r="L87">
        <f t="shared" si="58"/>
        <v>578.30490420910098</v>
      </c>
      <c r="M87">
        <f t="shared" si="59"/>
        <v>0.49232538062839487</v>
      </c>
      <c r="N87">
        <f t="shared" si="60"/>
        <v>2.6964888129517592</v>
      </c>
      <c r="O87">
        <f t="shared" si="61"/>
        <v>28.339653015136719</v>
      </c>
      <c r="P87" s="1">
        <v>4.5</v>
      </c>
      <c r="Q87">
        <f t="shared" si="62"/>
        <v>1.7493478804826736</v>
      </c>
      <c r="R87" s="1">
        <v>1</v>
      </c>
      <c r="S87">
        <f t="shared" si="63"/>
        <v>3.4986957609653473</v>
      </c>
      <c r="T87" s="1">
        <v>28.777065277099609</v>
      </c>
      <c r="U87" s="1">
        <v>28.339653015136719</v>
      </c>
      <c r="V87" s="1">
        <v>28.847400665283203</v>
      </c>
      <c r="W87" s="1">
        <v>400.58538818359375</v>
      </c>
      <c r="X87" s="1">
        <v>402.34182739257812</v>
      </c>
      <c r="Y87" s="1">
        <v>11.600143432617188</v>
      </c>
      <c r="Z87" s="1">
        <v>12.037684440612793</v>
      </c>
      <c r="AA87" s="1">
        <v>28.499094009399414</v>
      </c>
      <c r="AB87" s="1">
        <v>29.574039459228516</v>
      </c>
      <c r="AC87" s="1">
        <v>500.2491455078125</v>
      </c>
      <c r="AD87" s="1">
        <v>11.669087409973145</v>
      </c>
      <c r="AE87" s="1">
        <v>9.1964359283447266</v>
      </c>
      <c r="AF87" s="1">
        <v>97.538955688476562</v>
      </c>
      <c r="AG87" s="1">
        <v>7.4879770278930664</v>
      </c>
      <c r="AH87" s="1">
        <v>-0.23425489664077759</v>
      </c>
      <c r="AI87" s="1">
        <v>1</v>
      </c>
      <c r="AJ87" s="1">
        <v>-0.21956524252891541</v>
      </c>
      <c r="AK87" s="1">
        <v>2.737391471862793</v>
      </c>
      <c r="AL87" s="1">
        <v>1</v>
      </c>
      <c r="AM87" s="1">
        <v>0</v>
      </c>
      <c r="AN87" s="1">
        <v>0.18999999761581421</v>
      </c>
      <c r="AO87" s="1">
        <v>111115</v>
      </c>
      <c r="AP87">
        <f t="shared" si="64"/>
        <v>1.1116647677951386</v>
      </c>
      <c r="AQ87">
        <f t="shared" si="65"/>
        <v>4.9232538062839485E-4</v>
      </c>
      <c r="AR87">
        <f t="shared" si="66"/>
        <v>301.4896530151367</v>
      </c>
      <c r="AS87">
        <f t="shared" si="67"/>
        <v>301.92706527709959</v>
      </c>
      <c r="AT87">
        <f t="shared" si="68"/>
        <v>2.2171265800736251</v>
      </c>
      <c r="AU87">
        <f t="shared" si="69"/>
        <v>-0.14074897469607978</v>
      </c>
      <c r="AV87">
        <f t="shared" si="70"/>
        <v>3.8706319821965542</v>
      </c>
      <c r="AW87">
        <f t="shared" si="71"/>
        <v>39.682934422208895</v>
      </c>
      <c r="AX87">
        <f t="shared" si="72"/>
        <v>27.645249981596102</v>
      </c>
      <c r="AY87">
        <f t="shared" si="73"/>
        <v>28.558359146118164</v>
      </c>
      <c r="AZ87">
        <f t="shared" si="74"/>
        <v>3.920131320963423</v>
      </c>
      <c r="BA87">
        <f t="shared" si="75"/>
        <v>1.7348140974079843E-2</v>
      </c>
      <c r="BB87">
        <f t="shared" si="76"/>
        <v>1.174143169244795</v>
      </c>
      <c r="BC87">
        <f t="shared" si="77"/>
        <v>2.745988151718628</v>
      </c>
      <c r="BD87">
        <f t="shared" si="78"/>
        <v>1.0850321985489979E-2</v>
      </c>
      <c r="BE87">
        <f t="shared" si="79"/>
        <v>56.407256426080181</v>
      </c>
      <c r="BF87">
        <f t="shared" si="80"/>
        <v>1.4373472128336036</v>
      </c>
      <c r="BG87">
        <f t="shared" si="81"/>
        <v>28.839872878280204</v>
      </c>
      <c r="BH87">
        <f t="shared" si="82"/>
        <v>403.17167485992837</v>
      </c>
      <c r="BI87">
        <f t="shared" si="83"/>
        <v>-1.5384167938084304E-3</v>
      </c>
    </row>
    <row r="88" spans="1:61">
      <c r="A88" s="1">
        <v>5</v>
      </c>
      <c r="B88" s="1" t="s">
        <v>140</v>
      </c>
      <c r="C88" s="1" t="s">
        <v>137</v>
      </c>
      <c r="D88" s="1">
        <v>36</v>
      </c>
      <c r="E88" s="1" t="s">
        <v>65</v>
      </c>
      <c r="F88" s="1" t="s">
        <v>66</v>
      </c>
      <c r="G88" s="1">
        <v>0</v>
      </c>
      <c r="H88" s="1">
        <v>718.5</v>
      </c>
      <c r="I88" s="1">
        <v>0</v>
      </c>
      <c r="J88">
        <f t="shared" si="56"/>
        <v>-44.73520516996151</v>
      </c>
      <c r="K88">
        <f t="shared" si="57"/>
        <v>0.25847003622094228</v>
      </c>
      <c r="L88">
        <f t="shared" si="58"/>
        <v>730.91224293084372</v>
      </c>
      <c r="M88">
        <f t="shared" si="59"/>
        <v>4.7992799692002555</v>
      </c>
      <c r="N88">
        <f t="shared" si="60"/>
        <v>1.9222773536106195</v>
      </c>
      <c r="O88">
        <f t="shared" si="61"/>
        <v>27.152484893798828</v>
      </c>
      <c r="P88" s="1">
        <v>6</v>
      </c>
      <c r="Q88">
        <f t="shared" si="62"/>
        <v>1.4200000166893005</v>
      </c>
      <c r="R88" s="1">
        <v>1</v>
      </c>
      <c r="S88">
        <f t="shared" si="63"/>
        <v>2.8400000333786011</v>
      </c>
      <c r="T88" s="1">
        <v>28.770561218261719</v>
      </c>
      <c r="U88" s="1">
        <v>27.152484893798828</v>
      </c>
      <c r="V88" s="1">
        <v>28.873193740844727</v>
      </c>
      <c r="W88" s="1">
        <v>400.27960205078125</v>
      </c>
      <c r="X88" s="1">
        <v>451.33932495117188</v>
      </c>
      <c r="Y88" s="1">
        <v>11.659708023071289</v>
      </c>
      <c r="Z88" s="1">
        <v>17.316545486450195</v>
      </c>
      <c r="AA88" s="1">
        <v>28.656646728515625</v>
      </c>
      <c r="AB88" s="1">
        <v>42.559738159179688</v>
      </c>
      <c r="AC88" s="1">
        <v>500.2271728515625</v>
      </c>
      <c r="AD88" s="1">
        <v>223.80990600585938</v>
      </c>
      <c r="AE88" s="1">
        <v>97.434951782226562</v>
      </c>
      <c r="AF88" s="1">
        <v>97.540367126464844</v>
      </c>
      <c r="AG88" s="1">
        <v>7.4879770278930664</v>
      </c>
      <c r="AH88" s="1">
        <v>-0.23425489664077759</v>
      </c>
      <c r="AI88" s="1">
        <v>0.66666668653488159</v>
      </c>
      <c r="AJ88" s="1">
        <v>-0.21956524252891541</v>
      </c>
      <c r="AK88" s="1">
        <v>2.737391471862793</v>
      </c>
      <c r="AL88" s="1">
        <v>1</v>
      </c>
      <c r="AM88" s="1">
        <v>0</v>
      </c>
      <c r="AN88" s="1">
        <v>0.18999999761581421</v>
      </c>
      <c r="AO88" s="1">
        <v>111115</v>
      </c>
      <c r="AP88">
        <f t="shared" si="64"/>
        <v>0.83371195475260407</v>
      </c>
      <c r="AQ88">
        <f t="shared" si="65"/>
        <v>4.7992799692002557E-3</v>
      </c>
      <c r="AR88">
        <f t="shared" si="66"/>
        <v>300.30248489379881</v>
      </c>
      <c r="AS88">
        <f t="shared" si="67"/>
        <v>301.9205612182617</v>
      </c>
      <c r="AT88">
        <f t="shared" si="68"/>
        <v>42.523881607508883</v>
      </c>
      <c r="AU88">
        <f t="shared" si="69"/>
        <v>-1.772874532026905</v>
      </c>
      <c r="AV88">
        <f t="shared" si="70"/>
        <v>3.6113395577210992</v>
      </c>
      <c r="AW88">
        <f t="shared" si="71"/>
        <v>37.024051314455875</v>
      </c>
      <c r="AX88">
        <f t="shared" si="72"/>
        <v>19.707505828005679</v>
      </c>
      <c r="AY88">
        <f t="shared" si="73"/>
        <v>27.961523056030273</v>
      </c>
      <c r="AZ88">
        <f t="shared" si="74"/>
        <v>3.78633589885282</v>
      </c>
      <c r="BA88">
        <f t="shared" si="75"/>
        <v>0.23690882758461373</v>
      </c>
      <c r="BB88">
        <f t="shared" si="76"/>
        <v>1.6890622041104797</v>
      </c>
      <c r="BC88">
        <f t="shared" si="77"/>
        <v>2.0972736947423405</v>
      </c>
      <c r="BD88">
        <f t="shared" si="78"/>
        <v>0.14986511332568375</v>
      </c>
      <c r="BE88">
        <f t="shared" si="79"/>
        <v>71.293448512702355</v>
      </c>
      <c r="BF88">
        <f t="shared" si="80"/>
        <v>1.6194295567086192</v>
      </c>
      <c r="BG88">
        <f t="shared" si="81"/>
        <v>49.848729151407568</v>
      </c>
      <c r="BH88">
        <f t="shared" si="82"/>
        <v>472.60429898978208</v>
      </c>
      <c r="BI88">
        <f t="shared" si="83"/>
        <v>-4.7185206118877734E-2</v>
      </c>
    </row>
    <row r="89" spans="1:61">
      <c r="A89" s="1">
        <v>6</v>
      </c>
      <c r="B89" s="1" t="s">
        <v>141</v>
      </c>
      <c r="C89" s="1" t="s">
        <v>137</v>
      </c>
      <c r="D89" s="1">
        <v>36</v>
      </c>
      <c r="E89" s="1" t="s">
        <v>68</v>
      </c>
      <c r="F89" s="1" t="s">
        <v>66</v>
      </c>
      <c r="G89" s="1">
        <v>0</v>
      </c>
      <c r="H89" s="1">
        <v>815.5</v>
      </c>
      <c r="I89" s="1">
        <v>0</v>
      </c>
      <c r="J89">
        <f t="shared" si="56"/>
        <v>-7.9547829523678644</v>
      </c>
      <c r="K89">
        <f t="shared" si="57"/>
        <v>0.10584197149461785</v>
      </c>
      <c r="L89">
        <f t="shared" si="58"/>
        <v>508.94851271723655</v>
      </c>
      <c r="M89">
        <f t="shared" si="59"/>
        <v>2.752613060355479</v>
      </c>
      <c r="N89">
        <f t="shared" si="60"/>
        <v>2.5357178682912513</v>
      </c>
      <c r="O89">
        <f t="shared" si="61"/>
        <v>28.290035247802734</v>
      </c>
      <c r="P89" s="1">
        <v>3.5</v>
      </c>
      <c r="Q89">
        <f t="shared" si="62"/>
        <v>1.9689131230115891</v>
      </c>
      <c r="R89" s="1">
        <v>1</v>
      </c>
      <c r="S89">
        <f t="shared" si="63"/>
        <v>3.9378262460231781</v>
      </c>
      <c r="T89" s="1">
        <v>28.795011520385742</v>
      </c>
      <c r="U89" s="1">
        <v>28.290035247802734</v>
      </c>
      <c r="V89" s="1">
        <v>28.889036178588867</v>
      </c>
      <c r="W89" s="1">
        <v>400.6058349609375</v>
      </c>
      <c r="X89" s="1">
        <v>405.39056396484375</v>
      </c>
      <c r="Y89" s="1">
        <v>11.671557426452637</v>
      </c>
      <c r="Z89" s="1">
        <v>13.571244239807129</v>
      </c>
      <c r="AA89" s="1">
        <v>28.645500183105469</v>
      </c>
      <c r="AB89" s="1">
        <v>33.307899475097656</v>
      </c>
      <c r="AC89" s="1">
        <v>500.26132202148438</v>
      </c>
      <c r="AD89" s="1">
        <v>4.8558554649353027</v>
      </c>
      <c r="AE89" s="1">
        <v>9.0106582641601562</v>
      </c>
      <c r="AF89" s="1">
        <v>97.54156494140625</v>
      </c>
      <c r="AG89" s="1">
        <v>7.4879770278930664</v>
      </c>
      <c r="AH89" s="1">
        <v>-0.23425489664077759</v>
      </c>
      <c r="AI89" s="1">
        <v>0.66666668653488159</v>
      </c>
      <c r="AJ89" s="1">
        <v>-0.21956524252891541</v>
      </c>
      <c r="AK89" s="1">
        <v>2.737391471862793</v>
      </c>
      <c r="AL89" s="1">
        <v>1</v>
      </c>
      <c r="AM89" s="1">
        <v>0</v>
      </c>
      <c r="AN89" s="1">
        <v>0.18999999761581421</v>
      </c>
      <c r="AO89" s="1">
        <v>111115</v>
      </c>
      <c r="AP89">
        <f t="shared" si="64"/>
        <v>1.4293180629185267</v>
      </c>
      <c r="AQ89">
        <f t="shared" si="65"/>
        <v>2.752613060355479E-3</v>
      </c>
      <c r="AR89">
        <f t="shared" si="66"/>
        <v>301.44003524780271</v>
      </c>
      <c r="AS89">
        <f t="shared" si="67"/>
        <v>301.94501152038572</v>
      </c>
      <c r="AT89">
        <f t="shared" si="68"/>
        <v>0.92261252676044592</v>
      </c>
      <c r="AU89">
        <f t="shared" si="69"/>
        <v>-1.0131584245901761</v>
      </c>
      <c r="AV89">
        <f t="shared" si="70"/>
        <v>3.8594782696440837</v>
      </c>
      <c r="AW89">
        <f t="shared" si="71"/>
        <v>39.567524592849146</v>
      </c>
      <c r="AX89">
        <f t="shared" si="72"/>
        <v>25.996280353042017</v>
      </c>
      <c r="AY89">
        <f t="shared" si="73"/>
        <v>28.542523384094238</v>
      </c>
      <c r="AZ89">
        <f t="shared" si="74"/>
        <v>3.916528794404436</v>
      </c>
      <c r="BA89">
        <f t="shared" si="75"/>
        <v>0.10307158521976562</v>
      </c>
      <c r="BB89">
        <f t="shared" si="76"/>
        <v>1.3237604013528326</v>
      </c>
      <c r="BC89">
        <f t="shared" si="77"/>
        <v>2.5927683930516032</v>
      </c>
      <c r="BD89">
        <f t="shared" si="78"/>
        <v>6.4663043165760839E-2</v>
      </c>
      <c r="BE89">
        <f t="shared" si="79"/>
        <v>49.643634405040451</v>
      </c>
      <c r="BF89">
        <f t="shared" si="80"/>
        <v>1.2554522920799251</v>
      </c>
      <c r="BG89">
        <f t="shared" si="81"/>
        <v>34.272310733104426</v>
      </c>
      <c r="BH89">
        <f t="shared" si="82"/>
        <v>408.11769216064516</v>
      </c>
      <c r="BI89">
        <f t="shared" si="83"/>
        <v>-6.6801512993619463E-3</v>
      </c>
    </row>
    <row r="90" spans="1:61">
      <c r="A90" s="1">
        <v>9</v>
      </c>
      <c r="B90" s="1" t="s">
        <v>144</v>
      </c>
      <c r="C90" s="1" t="s">
        <v>137</v>
      </c>
      <c r="D90" s="1">
        <v>9</v>
      </c>
      <c r="E90" s="1" t="s">
        <v>65</v>
      </c>
      <c r="F90" s="1" t="s">
        <v>66</v>
      </c>
      <c r="G90" s="1">
        <v>0</v>
      </c>
      <c r="H90" s="1">
        <v>1490</v>
      </c>
      <c r="I90" s="1">
        <v>0</v>
      </c>
      <c r="J90">
        <f t="shared" si="56"/>
        <v>15.070600413322396</v>
      </c>
      <c r="K90">
        <f t="shared" si="57"/>
        <v>0.49123592240308689</v>
      </c>
      <c r="L90">
        <f t="shared" si="58"/>
        <v>314.92264138813391</v>
      </c>
      <c r="M90">
        <f t="shared" si="59"/>
        <v>9.6002106598197443</v>
      </c>
      <c r="N90">
        <f t="shared" si="60"/>
        <v>2.1212640532765046</v>
      </c>
      <c r="O90">
        <f t="shared" si="61"/>
        <v>29.786821365356445</v>
      </c>
      <c r="P90" s="1">
        <v>5</v>
      </c>
      <c r="Q90">
        <f t="shared" si="62"/>
        <v>1.6395652592182159</v>
      </c>
      <c r="R90" s="1">
        <v>1</v>
      </c>
      <c r="S90">
        <f t="shared" si="63"/>
        <v>3.2791305184364319</v>
      </c>
      <c r="T90" s="1">
        <v>29.826530456542969</v>
      </c>
      <c r="U90" s="1">
        <v>29.786821365356445</v>
      </c>
      <c r="V90" s="1">
        <v>29.777050018310547</v>
      </c>
      <c r="W90" s="1">
        <v>401.34201049804688</v>
      </c>
      <c r="X90" s="1">
        <v>382.60971069335938</v>
      </c>
      <c r="Y90" s="1">
        <v>12.008228302001953</v>
      </c>
      <c r="Z90" s="1">
        <v>21.397289276123047</v>
      </c>
      <c r="AA90" s="1">
        <v>27.770174026489258</v>
      </c>
      <c r="AB90" s="1">
        <v>49.483272552490234</v>
      </c>
      <c r="AC90" s="1">
        <v>500.30520629882812</v>
      </c>
      <c r="AD90" s="1">
        <v>1459.0780029296875</v>
      </c>
      <c r="AE90" s="1">
        <v>1534.12158203125</v>
      </c>
      <c r="AF90" s="1">
        <v>97.54949951171875</v>
      </c>
      <c r="AG90" s="1">
        <v>7.4879770278930664</v>
      </c>
      <c r="AH90" s="1">
        <v>-0.23425489664077759</v>
      </c>
      <c r="AI90" s="1">
        <v>0.66666668653488159</v>
      </c>
      <c r="AJ90" s="1">
        <v>-0.21956524252891541</v>
      </c>
      <c r="AK90" s="1">
        <v>2.737391471862793</v>
      </c>
      <c r="AL90" s="1">
        <v>1</v>
      </c>
      <c r="AM90" s="1">
        <v>0</v>
      </c>
      <c r="AN90" s="1">
        <v>0.18999999761581421</v>
      </c>
      <c r="AO90" s="1">
        <v>111115</v>
      </c>
      <c r="AP90">
        <f t="shared" si="64"/>
        <v>1.0006104125976563</v>
      </c>
      <c r="AQ90">
        <f t="shared" si="65"/>
        <v>9.6002106598197436E-3</v>
      </c>
      <c r="AR90">
        <f t="shared" si="66"/>
        <v>302.93682136535642</v>
      </c>
      <c r="AS90">
        <f t="shared" si="67"/>
        <v>302.97653045654295</v>
      </c>
      <c r="AT90">
        <f t="shared" si="68"/>
        <v>277.22481707792758</v>
      </c>
      <c r="AU90">
        <f t="shared" si="69"/>
        <v>-1.5133849811521125</v>
      </c>
      <c r="AV90">
        <f t="shared" si="70"/>
        <v>4.2085589130697745</v>
      </c>
      <c r="AW90">
        <f t="shared" si="71"/>
        <v>43.142803747180629</v>
      </c>
      <c r="AX90">
        <f t="shared" si="72"/>
        <v>21.745514471057582</v>
      </c>
      <c r="AY90">
        <f t="shared" si="73"/>
        <v>29.806675910949707</v>
      </c>
      <c r="AZ90">
        <f t="shared" si="74"/>
        <v>4.2133684293277485</v>
      </c>
      <c r="BA90">
        <f t="shared" si="75"/>
        <v>0.42723346130397943</v>
      </c>
      <c r="BB90">
        <f t="shared" si="76"/>
        <v>2.0872948597932699</v>
      </c>
      <c r="BC90">
        <f t="shared" si="77"/>
        <v>2.1260735695344786</v>
      </c>
      <c r="BD90">
        <f t="shared" si="78"/>
        <v>0.27211739795198076</v>
      </c>
      <c r="BE90">
        <f t="shared" si="79"/>
        <v>30.720546052320948</v>
      </c>
      <c r="BF90">
        <f t="shared" si="80"/>
        <v>0.82309108364614159</v>
      </c>
      <c r="BG90">
        <f t="shared" si="81"/>
        <v>54.701660772298489</v>
      </c>
      <c r="BH90">
        <f t="shared" si="82"/>
        <v>376.40522738792316</v>
      </c>
      <c r="BI90">
        <f t="shared" si="83"/>
        <v>2.1901578709872967E-2</v>
      </c>
    </row>
    <row r="91" spans="1:61">
      <c r="A91" s="1">
        <v>10</v>
      </c>
      <c r="B91" s="1" t="s">
        <v>145</v>
      </c>
      <c r="C91" s="1" t="s">
        <v>137</v>
      </c>
      <c r="D91" s="1">
        <v>9</v>
      </c>
      <c r="E91" s="1" t="s">
        <v>68</v>
      </c>
      <c r="F91" s="1" t="s">
        <v>66</v>
      </c>
      <c r="G91" s="1">
        <v>0</v>
      </c>
      <c r="H91" s="1">
        <v>1611</v>
      </c>
      <c r="I91" s="1">
        <v>0</v>
      </c>
      <c r="J91">
        <f t="shared" si="56"/>
        <v>-3.5976282792761536</v>
      </c>
      <c r="K91">
        <f t="shared" si="57"/>
        <v>0.37368676140163193</v>
      </c>
      <c r="L91">
        <f t="shared" si="58"/>
        <v>401.94943081449827</v>
      </c>
      <c r="M91">
        <f t="shared" si="59"/>
        <v>8.0076581665032407</v>
      </c>
      <c r="N91">
        <f t="shared" si="60"/>
        <v>2.255480196226332</v>
      </c>
      <c r="O91">
        <f t="shared" si="61"/>
        <v>29.712085723876953</v>
      </c>
      <c r="P91" s="1">
        <v>5</v>
      </c>
      <c r="Q91">
        <f t="shared" si="62"/>
        <v>1.6395652592182159</v>
      </c>
      <c r="R91" s="1">
        <v>1</v>
      </c>
      <c r="S91">
        <f t="shared" si="63"/>
        <v>3.2791305184364319</v>
      </c>
      <c r="T91" s="1">
        <v>30.303466796875</v>
      </c>
      <c r="U91" s="1">
        <v>29.712085723876953</v>
      </c>
      <c r="V91" s="1">
        <v>30.300413131713867</v>
      </c>
      <c r="W91" s="1">
        <v>399.74114990234375</v>
      </c>
      <c r="X91" s="1">
        <v>400.1343994140625</v>
      </c>
      <c r="Y91" s="1">
        <v>11.99217414855957</v>
      </c>
      <c r="Z91" s="1">
        <v>19.836217880249023</v>
      </c>
      <c r="AA91" s="1">
        <v>26.984037399291992</v>
      </c>
      <c r="AB91" s="1">
        <v>44.634212493896484</v>
      </c>
      <c r="AC91" s="1">
        <v>500.30422973632812</v>
      </c>
      <c r="AD91" s="1">
        <v>9.7396202087402344</v>
      </c>
      <c r="AE91" s="1">
        <v>27.670053482055664</v>
      </c>
      <c r="AF91" s="1">
        <v>97.549736022949219</v>
      </c>
      <c r="AG91" s="1">
        <v>7.4879770278930664</v>
      </c>
      <c r="AH91" s="1">
        <v>-0.23425489664077759</v>
      </c>
      <c r="AI91" s="1">
        <v>0.66666668653488159</v>
      </c>
      <c r="AJ91" s="1">
        <v>-0.21956524252891541</v>
      </c>
      <c r="AK91" s="1">
        <v>2.737391471862793</v>
      </c>
      <c r="AL91" s="1">
        <v>1</v>
      </c>
      <c r="AM91" s="1">
        <v>0</v>
      </c>
      <c r="AN91" s="1">
        <v>0.18999999761581421</v>
      </c>
      <c r="AO91" s="1">
        <v>111115</v>
      </c>
      <c r="AP91">
        <f t="shared" si="64"/>
        <v>1.0006084594726561</v>
      </c>
      <c r="AQ91">
        <f t="shared" si="65"/>
        <v>8.0076581665032408E-3</v>
      </c>
      <c r="AR91">
        <f t="shared" si="66"/>
        <v>302.86208572387693</v>
      </c>
      <c r="AS91">
        <f t="shared" si="67"/>
        <v>303.45346679687498</v>
      </c>
      <c r="AT91">
        <f t="shared" si="68"/>
        <v>1.8505278164395804</v>
      </c>
      <c r="AU91">
        <f t="shared" si="69"/>
        <v>-3.5761664449513297</v>
      </c>
      <c r="AV91">
        <f t="shared" si="70"/>
        <v>4.1904980141383295</v>
      </c>
      <c r="AW91">
        <f t="shared" si="71"/>
        <v>42.957553602733348</v>
      </c>
      <c r="AX91">
        <f t="shared" si="72"/>
        <v>23.121335722484325</v>
      </c>
      <c r="AY91">
        <f t="shared" si="73"/>
        <v>30.007776260375977</v>
      </c>
      <c r="AZ91">
        <f t="shared" si="74"/>
        <v>4.2623531239587464</v>
      </c>
      <c r="BA91">
        <f t="shared" si="75"/>
        <v>0.3354582421659173</v>
      </c>
      <c r="BB91">
        <f t="shared" si="76"/>
        <v>1.9350178179119975</v>
      </c>
      <c r="BC91">
        <f t="shared" si="77"/>
        <v>2.327335306046749</v>
      </c>
      <c r="BD91">
        <f t="shared" si="78"/>
        <v>0.21279065062370942</v>
      </c>
      <c r="BE91">
        <f t="shared" si="79"/>
        <v>39.210060870528999</v>
      </c>
      <c r="BF91">
        <f t="shared" si="80"/>
        <v>1.0045360543934578</v>
      </c>
      <c r="BG91">
        <f t="shared" si="81"/>
        <v>50.116344360995527</v>
      </c>
      <c r="BH91">
        <f t="shared" si="82"/>
        <v>401.61552319053806</v>
      </c>
      <c r="BI91">
        <f t="shared" si="83"/>
        <v>-4.4893677489034698E-3</v>
      </c>
    </row>
    <row r="92" spans="1:61">
      <c r="A92" s="1">
        <v>1</v>
      </c>
      <c r="B92" s="1" t="s">
        <v>151</v>
      </c>
      <c r="C92" s="1" t="s">
        <v>152</v>
      </c>
      <c r="D92" s="1">
        <v>55</v>
      </c>
      <c r="E92" s="1" t="s">
        <v>65</v>
      </c>
      <c r="F92" s="1" t="s">
        <v>66</v>
      </c>
      <c r="G92" s="1">
        <v>0</v>
      </c>
      <c r="H92" s="1">
        <v>77.5</v>
      </c>
      <c r="I92" s="1">
        <v>0</v>
      </c>
      <c r="J92">
        <f t="shared" si="56"/>
        <v>6.8361406232114934</v>
      </c>
      <c r="K92">
        <f t="shared" si="57"/>
        <v>0.58499733369970786</v>
      </c>
      <c r="L92">
        <f t="shared" si="58"/>
        <v>347.26890277352629</v>
      </c>
      <c r="M92">
        <f t="shared" si="59"/>
        <v>17.082062647601035</v>
      </c>
      <c r="N92">
        <f t="shared" si="60"/>
        <v>3.1619048010494302</v>
      </c>
      <c r="O92">
        <f t="shared" si="61"/>
        <v>37.276523590087891</v>
      </c>
      <c r="P92" s="1">
        <v>4.5</v>
      </c>
      <c r="Q92">
        <f t="shared" si="62"/>
        <v>1.7493478804826736</v>
      </c>
      <c r="R92" s="1">
        <v>1</v>
      </c>
      <c r="S92">
        <f t="shared" si="63"/>
        <v>3.4986957609653473</v>
      </c>
      <c r="T92" s="1">
        <v>37.532321929931641</v>
      </c>
      <c r="U92" s="1">
        <v>37.276523590087891</v>
      </c>
      <c r="V92" s="1">
        <v>37.450912475585938</v>
      </c>
      <c r="W92" s="1">
        <v>400.40167236328125</v>
      </c>
      <c r="X92" s="1">
        <v>388.28570556640625</v>
      </c>
      <c r="Y92" s="1">
        <v>18.330680847167969</v>
      </c>
      <c r="Z92" s="1">
        <v>33.186958312988281</v>
      </c>
      <c r="AA92" s="1">
        <v>27.562515258789062</v>
      </c>
      <c r="AB92" s="1">
        <v>49.900821685791016</v>
      </c>
      <c r="AC92" s="1">
        <v>500.24795532226562</v>
      </c>
      <c r="AD92" s="1">
        <v>1719.56005859375</v>
      </c>
      <c r="AE92" s="1">
        <v>1800.2216796875</v>
      </c>
      <c r="AF92" s="1">
        <v>97.591400146484375</v>
      </c>
      <c r="AG92" s="1">
        <v>7.7121315002441406</v>
      </c>
      <c r="AH92" s="1">
        <v>-0.27208289504051208</v>
      </c>
      <c r="AI92" s="1">
        <v>1</v>
      </c>
      <c r="AJ92" s="1">
        <v>-0.21956524252891541</v>
      </c>
      <c r="AK92" s="1">
        <v>2.737391471862793</v>
      </c>
      <c r="AL92" s="1">
        <v>1</v>
      </c>
      <c r="AM92" s="1">
        <v>0</v>
      </c>
      <c r="AN92" s="1">
        <v>0.18999999761581421</v>
      </c>
      <c r="AO92" s="1">
        <v>111115</v>
      </c>
      <c r="AP92">
        <f t="shared" si="64"/>
        <v>1.1116621229383679</v>
      </c>
      <c r="AQ92">
        <f t="shared" si="65"/>
        <v>1.7082062647601034E-2</v>
      </c>
      <c r="AR92">
        <f t="shared" si="66"/>
        <v>310.42652359008787</v>
      </c>
      <c r="AS92">
        <f t="shared" si="67"/>
        <v>310.68232192993162</v>
      </c>
      <c r="AT92">
        <f t="shared" si="68"/>
        <v>326.71640703306184</v>
      </c>
      <c r="AU92">
        <f t="shared" si="69"/>
        <v>-4.1174312273814841</v>
      </c>
      <c r="AV92">
        <f t="shared" si="70"/>
        <v>6.4006665294169656</v>
      </c>
      <c r="AW92">
        <f t="shared" si="71"/>
        <v>65.586378715845711</v>
      </c>
      <c r="AX92">
        <f t="shared" si="72"/>
        <v>32.39942040285743</v>
      </c>
      <c r="AY92">
        <f t="shared" si="73"/>
        <v>37.404422760009766</v>
      </c>
      <c r="AZ92">
        <f t="shared" si="74"/>
        <v>6.4453963957921987</v>
      </c>
      <c r="BA92">
        <f t="shared" si="75"/>
        <v>0.50119527695777322</v>
      </c>
      <c r="BB92">
        <f t="shared" si="76"/>
        <v>3.2387617283675354</v>
      </c>
      <c r="BC92">
        <f t="shared" si="77"/>
        <v>3.2066346674246633</v>
      </c>
      <c r="BD92">
        <f t="shared" si="78"/>
        <v>0.31983320688481126</v>
      </c>
      <c r="BE92">
        <f t="shared" si="79"/>
        <v>33.890458449001784</v>
      </c>
      <c r="BF92">
        <f t="shared" si="80"/>
        <v>0.89436437601263929</v>
      </c>
      <c r="BG92">
        <f t="shared" si="81"/>
        <v>55.478194177106069</v>
      </c>
      <c r="BH92">
        <f t="shared" si="82"/>
        <v>385.64792552725555</v>
      </c>
      <c r="BI92">
        <f t="shared" si="83"/>
        <v>9.8342740051826447E-3</v>
      </c>
    </row>
    <row r="93" spans="1:61">
      <c r="A93" s="1">
        <v>2</v>
      </c>
      <c r="B93" s="1" t="s">
        <v>153</v>
      </c>
      <c r="C93" s="1" t="s">
        <v>152</v>
      </c>
      <c r="D93" s="1">
        <v>55</v>
      </c>
      <c r="E93" s="1" t="s">
        <v>154</v>
      </c>
      <c r="F93" s="1" t="s">
        <v>66</v>
      </c>
      <c r="G93" s="1">
        <v>0</v>
      </c>
      <c r="H93" s="1">
        <v>187.5</v>
      </c>
      <c r="I93" s="1">
        <v>0</v>
      </c>
      <c r="J93">
        <f t="shared" si="56"/>
        <v>-4.3469857627187167</v>
      </c>
      <c r="K93">
        <f t="shared" si="57"/>
        <v>8.6572315144065076E-2</v>
      </c>
      <c r="L93">
        <f t="shared" si="58"/>
        <v>452.53376526857153</v>
      </c>
      <c r="M93">
        <f t="shared" si="59"/>
        <v>3.8832851444284469</v>
      </c>
      <c r="N93">
        <f t="shared" si="60"/>
        <v>4.2806500514595509</v>
      </c>
      <c r="O93">
        <f t="shared" si="61"/>
        <v>37.145729064941406</v>
      </c>
      <c r="P93" s="1">
        <v>3.5</v>
      </c>
      <c r="Q93">
        <f t="shared" si="62"/>
        <v>1.9689131230115891</v>
      </c>
      <c r="R93" s="1">
        <v>1</v>
      </c>
      <c r="S93">
        <f t="shared" si="63"/>
        <v>3.9378262460231781</v>
      </c>
      <c r="T93" s="1">
        <v>37.577293395996094</v>
      </c>
      <c r="U93" s="1">
        <v>37.145729064941406</v>
      </c>
      <c r="V93" s="1">
        <v>37.539779663085938</v>
      </c>
      <c r="W93" s="1">
        <v>399.97164916992188</v>
      </c>
      <c r="X93" s="1">
        <v>401.9210205078125</v>
      </c>
      <c r="Y93" s="1">
        <v>18.598011016845703</v>
      </c>
      <c r="Z93" s="1">
        <v>21.257194519042969</v>
      </c>
      <c r="AA93" s="1">
        <v>27.896646499633789</v>
      </c>
      <c r="AB93" s="1">
        <v>31.885368347167969</v>
      </c>
      <c r="AC93" s="1">
        <v>500.25057983398438</v>
      </c>
      <c r="AD93" s="1">
        <v>53.459808349609375</v>
      </c>
      <c r="AE93" s="1">
        <v>47.678688049316406</v>
      </c>
      <c r="AF93" s="1">
        <v>97.592979431152344</v>
      </c>
      <c r="AG93" s="1">
        <v>7.7121315002441406</v>
      </c>
      <c r="AH93" s="1">
        <v>-0.27208289504051208</v>
      </c>
      <c r="AI93" s="1">
        <v>1</v>
      </c>
      <c r="AJ93" s="1">
        <v>-0.21956524252891541</v>
      </c>
      <c r="AK93" s="1">
        <v>2.737391471862793</v>
      </c>
      <c r="AL93" s="1">
        <v>1</v>
      </c>
      <c r="AM93" s="1">
        <v>0</v>
      </c>
      <c r="AN93" s="1">
        <v>0.18999999761581421</v>
      </c>
      <c r="AO93" s="1">
        <v>111115</v>
      </c>
      <c r="AP93">
        <f t="shared" si="64"/>
        <v>1.4292873709542411</v>
      </c>
      <c r="AQ93">
        <f t="shared" si="65"/>
        <v>3.8832851444284468E-3</v>
      </c>
      <c r="AR93">
        <f t="shared" si="66"/>
        <v>310.29572906494138</v>
      </c>
      <c r="AS93">
        <f t="shared" si="67"/>
        <v>310.72729339599607</v>
      </c>
      <c r="AT93">
        <f t="shared" si="68"/>
        <v>10.157363458967666</v>
      </c>
      <c r="AU93">
        <f t="shared" si="69"/>
        <v>-1.3633648266610858</v>
      </c>
      <c r="AV93">
        <f t="shared" si="70"/>
        <v>6.3552029989205154</v>
      </c>
      <c r="AW93">
        <f t="shared" si="71"/>
        <v>65.119469002417731</v>
      </c>
      <c r="AX93">
        <f t="shared" si="72"/>
        <v>43.862274483374762</v>
      </c>
      <c r="AY93">
        <f t="shared" si="73"/>
        <v>37.36151123046875</v>
      </c>
      <c r="AZ93">
        <f t="shared" si="74"/>
        <v>6.4303589018256391</v>
      </c>
      <c r="BA93">
        <f t="shared" si="75"/>
        <v>8.4709983261303051E-2</v>
      </c>
      <c r="BB93">
        <f t="shared" si="76"/>
        <v>2.074552947460965</v>
      </c>
      <c r="BC93">
        <f t="shared" si="77"/>
        <v>4.3558059543646745</v>
      </c>
      <c r="BD93">
        <f t="shared" si="78"/>
        <v>5.3107966922732758E-2</v>
      </c>
      <c r="BE93">
        <f t="shared" si="79"/>
        <v>44.164118445757623</v>
      </c>
      <c r="BF93">
        <f t="shared" si="80"/>
        <v>1.1259270905931014</v>
      </c>
      <c r="BG93">
        <f t="shared" si="81"/>
        <v>31.11742097868968</v>
      </c>
      <c r="BH93">
        <f t="shared" si="82"/>
        <v>403.41129214831386</v>
      </c>
      <c r="BI93">
        <f t="shared" si="83"/>
        <v>-3.3530788205392605E-3</v>
      </c>
    </row>
    <row r="94" spans="1:61">
      <c r="A94" s="1">
        <v>11</v>
      </c>
      <c r="B94" s="1" t="s">
        <v>163</v>
      </c>
      <c r="C94" s="1" t="s">
        <v>152</v>
      </c>
      <c r="D94" s="1">
        <v>33</v>
      </c>
      <c r="E94" s="1" t="s">
        <v>65</v>
      </c>
      <c r="F94" s="1" t="s">
        <v>66</v>
      </c>
      <c r="G94" s="1">
        <v>0</v>
      </c>
      <c r="H94" s="1">
        <v>1125.5</v>
      </c>
      <c r="I94" s="1">
        <v>0</v>
      </c>
      <c r="J94">
        <f t="shared" si="56"/>
        <v>-0.14308719537166328</v>
      </c>
      <c r="K94">
        <f t="shared" si="57"/>
        <v>0.35073955027514553</v>
      </c>
      <c r="L94">
        <f t="shared" si="58"/>
        <v>370.58850496856041</v>
      </c>
      <c r="M94">
        <f t="shared" si="59"/>
        <v>14.294718463822029</v>
      </c>
      <c r="N94">
        <f t="shared" si="60"/>
        <v>4.0941335995019514</v>
      </c>
      <c r="O94">
        <f t="shared" si="61"/>
        <v>38.922489166259766</v>
      </c>
      <c r="P94" s="1">
        <v>3</v>
      </c>
      <c r="Q94">
        <f t="shared" si="62"/>
        <v>2.0786957442760468</v>
      </c>
      <c r="R94" s="1">
        <v>1</v>
      </c>
      <c r="S94">
        <f t="shared" si="63"/>
        <v>4.1573914885520935</v>
      </c>
      <c r="T94" s="1">
        <v>38.735877990722656</v>
      </c>
      <c r="U94" s="1">
        <v>38.922489166259766</v>
      </c>
      <c r="V94" s="1">
        <v>38.669826507568359</v>
      </c>
      <c r="W94" s="1">
        <v>400.0289306640625</v>
      </c>
      <c r="X94" s="1">
        <v>396.71353149414062</v>
      </c>
      <c r="Y94" s="1">
        <v>21.431221008300781</v>
      </c>
      <c r="Z94" s="1">
        <v>29.749649047851562</v>
      </c>
      <c r="AA94" s="1">
        <v>30.191213607788086</v>
      </c>
      <c r="AB94" s="1">
        <v>41.909793853759766</v>
      </c>
      <c r="AC94" s="1">
        <v>500.195068359375</v>
      </c>
      <c r="AD94" s="1">
        <v>1770.2275390625</v>
      </c>
      <c r="AE94" s="1">
        <v>1834.41259765625</v>
      </c>
      <c r="AF94" s="1">
        <v>97.589683532714844</v>
      </c>
      <c r="AG94" s="1">
        <v>7.7121315002441406</v>
      </c>
      <c r="AH94" s="1">
        <v>-0.27208289504051208</v>
      </c>
      <c r="AI94" s="1">
        <v>0</v>
      </c>
      <c r="AJ94" s="1">
        <v>-0.21956524252891541</v>
      </c>
      <c r="AK94" s="1">
        <v>2.737391471862793</v>
      </c>
      <c r="AL94" s="1">
        <v>1</v>
      </c>
      <c r="AM94" s="1">
        <v>0</v>
      </c>
      <c r="AN94" s="1">
        <v>0.18999999761581421</v>
      </c>
      <c r="AO94" s="1">
        <v>111115</v>
      </c>
      <c r="AP94">
        <f t="shared" si="64"/>
        <v>1.6673168945312498</v>
      </c>
      <c r="AQ94">
        <f t="shared" si="65"/>
        <v>1.4294718463822029E-2</v>
      </c>
      <c r="AR94">
        <f t="shared" si="66"/>
        <v>312.07248916625974</v>
      </c>
      <c r="AS94">
        <f t="shared" si="67"/>
        <v>311.88587799072263</v>
      </c>
      <c r="AT94">
        <f t="shared" si="68"/>
        <v>336.34322820132365</v>
      </c>
      <c r="AU94">
        <f t="shared" si="69"/>
        <v>-2.4719982005391996</v>
      </c>
      <c r="AV94">
        <f t="shared" si="70"/>
        <v>6.9973924352911165</v>
      </c>
      <c r="AW94">
        <f t="shared" si="71"/>
        <v>71.702173651842926</v>
      </c>
      <c r="AX94">
        <f t="shared" si="72"/>
        <v>41.952524603991364</v>
      </c>
      <c r="AY94">
        <f t="shared" si="73"/>
        <v>38.829183578491211</v>
      </c>
      <c r="AZ94">
        <f t="shared" si="74"/>
        <v>6.9623199788307755</v>
      </c>
      <c r="BA94">
        <f t="shared" si="75"/>
        <v>0.3234514721186566</v>
      </c>
      <c r="BB94">
        <f t="shared" si="76"/>
        <v>2.9032588357891655</v>
      </c>
      <c r="BC94">
        <f t="shared" si="77"/>
        <v>4.0590611430416104</v>
      </c>
      <c r="BD94">
        <f t="shared" si="78"/>
        <v>0.20444366222458865</v>
      </c>
      <c r="BE94">
        <f t="shared" si="79"/>
        <v>36.165614920743735</v>
      </c>
      <c r="BF94">
        <f t="shared" si="80"/>
        <v>0.93414636897515035</v>
      </c>
      <c r="BG94">
        <f t="shared" si="81"/>
        <v>43.159414346253556</v>
      </c>
      <c r="BH94">
        <f t="shared" si="82"/>
        <v>396.75999517558216</v>
      </c>
      <c r="BI94">
        <f t="shared" si="83"/>
        <v>-1.5564975369948821E-4</v>
      </c>
    </row>
    <row r="95" spans="1:61">
      <c r="A95" s="1">
        <v>12</v>
      </c>
      <c r="B95" s="1" t="s">
        <v>164</v>
      </c>
      <c r="C95" s="1" t="s">
        <v>152</v>
      </c>
      <c r="D95" s="1">
        <v>33</v>
      </c>
      <c r="E95" s="1" t="s">
        <v>68</v>
      </c>
      <c r="F95" s="1" t="s">
        <v>66</v>
      </c>
      <c r="G95" s="1">
        <v>0</v>
      </c>
      <c r="H95" s="1">
        <v>1195</v>
      </c>
      <c r="I95" s="1">
        <v>0</v>
      </c>
      <c r="J95">
        <f t="shared" si="56"/>
        <v>-3.4100880200974197</v>
      </c>
      <c r="K95">
        <f t="shared" si="57"/>
        <v>0.1888012802307534</v>
      </c>
      <c r="L95">
        <f t="shared" si="58"/>
        <v>401.32980696133217</v>
      </c>
      <c r="M95">
        <f t="shared" si="59"/>
        <v>8.0621335018397673</v>
      </c>
      <c r="N95">
        <f t="shared" si="60"/>
        <v>4.1496737209119896</v>
      </c>
      <c r="O95">
        <f t="shared" si="61"/>
        <v>38.143039703369141</v>
      </c>
      <c r="P95" s="1">
        <v>3</v>
      </c>
      <c r="Q95">
        <f t="shared" si="62"/>
        <v>2.0786957442760468</v>
      </c>
      <c r="R95" s="1">
        <v>1</v>
      </c>
      <c r="S95">
        <f t="shared" si="63"/>
        <v>4.1573914885520935</v>
      </c>
      <c r="T95" s="1">
        <v>38.669609069824219</v>
      </c>
      <c r="U95" s="1">
        <v>38.143039703369141</v>
      </c>
      <c r="V95" s="1">
        <v>38.658134460449219</v>
      </c>
      <c r="W95" s="1">
        <v>399.62448120117188</v>
      </c>
      <c r="X95" s="1">
        <v>399.73684692382812</v>
      </c>
      <c r="Y95" s="1">
        <v>21.5172119140625</v>
      </c>
      <c r="Z95" s="1">
        <v>26.225620269775391</v>
      </c>
      <c r="AA95" s="1">
        <v>30.421255111694336</v>
      </c>
      <c r="AB95" s="1">
        <v>37.078052520751953</v>
      </c>
      <c r="AC95" s="1">
        <v>500.21356201171875</v>
      </c>
      <c r="AD95" s="1">
        <v>82.9945068359375</v>
      </c>
      <c r="AE95" s="1">
        <v>82.209228515625</v>
      </c>
      <c r="AF95" s="1">
        <v>97.590950012207031</v>
      </c>
      <c r="AG95" s="1">
        <v>7.7121315002441406</v>
      </c>
      <c r="AH95" s="1">
        <v>-0.27208289504051208</v>
      </c>
      <c r="AI95" s="1">
        <v>1</v>
      </c>
      <c r="AJ95" s="1">
        <v>-0.21956524252891541</v>
      </c>
      <c r="AK95" s="1">
        <v>2.737391471862793</v>
      </c>
      <c r="AL95" s="1">
        <v>1</v>
      </c>
      <c r="AM95" s="1">
        <v>0</v>
      </c>
      <c r="AN95" s="1">
        <v>0.18999999761581421</v>
      </c>
      <c r="AO95" s="1">
        <v>111115</v>
      </c>
      <c r="AP95">
        <f t="shared" si="64"/>
        <v>1.6673785400390624</v>
      </c>
      <c r="AQ95">
        <f t="shared" si="65"/>
        <v>8.0621335018397668E-3</v>
      </c>
      <c r="AR95">
        <f t="shared" si="66"/>
        <v>311.29303970336912</v>
      </c>
      <c r="AS95">
        <f t="shared" si="67"/>
        <v>311.8196090698242</v>
      </c>
      <c r="AT95">
        <f t="shared" si="68"/>
        <v>15.768956100953801</v>
      </c>
      <c r="AU95">
        <f t="shared" si="69"/>
        <v>-2.7778568579142919</v>
      </c>
      <c r="AV95">
        <f t="shared" si="70"/>
        <v>6.7090569176987627</v>
      </c>
      <c r="AW95">
        <f t="shared" si="71"/>
        <v>68.746711829934739</v>
      </c>
      <c r="AX95">
        <f t="shared" si="72"/>
        <v>42.521091560159348</v>
      </c>
      <c r="AY95">
        <f t="shared" si="73"/>
        <v>38.40632438659668</v>
      </c>
      <c r="AZ95">
        <f t="shared" si="74"/>
        <v>6.8052765789400658</v>
      </c>
      <c r="BA95">
        <f t="shared" si="75"/>
        <v>0.18059963678944005</v>
      </c>
      <c r="BB95">
        <f t="shared" si="76"/>
        <v>2.5593831967867735</v>
      </c>
      <c r="BC95">
        <f t="shared" si="77"/>
        <v>4.2458933821532927</v>
      </c>
      <c r="BD95">
        <f t="shared" si="78"/>
        <v>0.11358405866465117</v>
      </c>
      <c r="BE95">
        <f t="shared" si="79"/>
        <v>39.166157129572063</v>
      </c>
      <c r="BF95">
        <f t="shared" si="80"/>
        <v>1.0039850217706039</v>
      </c>
      <c r="BG95">
        <f t="shared" si="81"/>
        <v>37.885481935320655</v>
      </c>
      <c r="BH95">
        <f t="shared" si="82"/>
        <v>400.84418041402461</v>
      </c>
      <c r="BI95">
        <f t="shared" si="83"/>
        <v>-3.2230186789742902E-3</v>
      </c>
    </row>
    <row r="96" spans="1:61">
      <c r="A96" s="1">
        <v>13</v>
      </c>
      <c r="B96" s="1" t="s">
        <v>165</v>
      </c>
      <c r="C96" s="1" t="s">
        <v>152</v>
      </c>
      <c r="D96" s="1">
        <v>17</v>
      </c>
      <c r="E96" s="1" t="s">
        <v>65</v>
      </c>
      <c r="F96" s="1" t="s">
        <v>66</v>
      </c>
      <c r="G96" s="1">
        <v>0</v>
      </c>
      <c r="H96" s="1">
        <v>1403.5</v>
      </c>
      <c r="I96" s="1">
        <v>0</v>
      </c>
      <c r="J96">
        <f t="shared" si="56"/>
        <v>11.914594351648658</v>
      </c>
      <c r="K96">
        <f t="shared" si="57"/>
        <v>0.39104473773227988</v>
      </c>
      <c r="L96">
        <f t="shared" si="58"/>
        <v>313.78653507009494</v>
      </c>
      <c r="M96">
        <f t="shared" si="59"/>
        <v>15.496646255549498</v>
      </c>
      <c r="N96">
        <f t="shared" si="60"/>
        <v>4.00379337421165</v>
      </c>
      <c r="O96">
        <f t="shared" si="61"/>
        <v>38.524173736572266</v>
      </c>
      <c r="P96" s="1">
        <v>2.5</v>
      </c>
      <c r="Q96">
        <f t="shared" si="62"/>
        <v>2.1884783655405045</v>
      </c>
      <c r="R96" s="1">
        <v>1</v>
      </c>
      <c r="S96">
        <f t="shared" si="63"/>
        <v>4.3769567310810089</v>
      </c>
      <c r="T96" s="1">
        <v>38.550880432128906</v>
      </c>
      <c r="U96" s="1">
        <v>38.524173736572266</v>
      </c>
      <c r="V96" s="1">
        <v>38.516239166259766</v>
      </c>
      <c r="W96" s="1">
        <v>399.27191162109375</v>
      </c>
      <c r="X96" s="1">
        <v>390.29473876953125</v>
      </c>
      <c r="Y96" s="1">
        <v>21.632144927978516</v>
      </c>
      <c r="Z96" s="1">
        <v>29.151033401489258</v>
      </c>
      <c r="AA96" s="1">
        <v>30.780963897705078</v>
      </c>
      <c r="AB96" s="1">
        <v>41.479793548583984</v>
      </c>
      <c r="AC96" s="1">
        <v>500.2369384765625</v>
      </c>
      <c r="AD96" s="1">
        <v>565.4532470703125</v>
      </c>
      <c r="AE96" s="1">
        <v>1896.7535400390625</v>
      </c>
      <c r="AF96" s="1">
        <v>97.593063354492188</v>
      </c>
      <c r="AG96" s="1">
        <v>7.7121315002441406</v>
      </c>
      <c r="AH96" s="1">
        <v>-0.27208289504051208</v>
      </c>
      <c r="AI96" s="1">
        <v>0</v>
      </c>
      <c r="AJ96" s="1">
        <v>-0.21956524252891541</v>
      </c>
      <c r="AK96" s="1">
        <v>2.737391471862793</v>
      </c>
      <c r="AL96" s="1">
        <v>1</v>
      </c>
      <c r="AM96" s="1">
        <v>0</v>
      </c>
      <c r="AN96" s="1">
        <v>0.18999999761581421</v>
      </c>
      <c r="AO96" s="1">
        <v>111115</v>
      </c>
      <c r="AP96">
        <f t="shared" si="64"/>
        <v>2.0009477539062499</v>
      </c>
      <c r="AQ96">
        <f t="shared" si="65"/>
        <v>1.5496646255549498E-2</v>
      </c>
      <c r="AR96">
        <f t="shared" si="66"/>
        <v>311.67417373657224</v>
      </c>
      <c r="AS96">
        <f t="shared" si="67"/>
        <v>311.70088043212888</v>
      </c>
      <c r="AT96">
        <f t="shared" si="68"/>
        <v>107.43611559521378</v>
      </c>
      <c r="AU96">
        <f t="shared" si="69"/>
        <v>-4.5853353339214928</v>
      </c>
      <c r="AV96">
        <f t="shared" si="70"/>
        <v>6.8487320238121097</v>
      </c>
      <c r="AW96">
        <f t="shared" si="71"/>
        <v>70.176422262052739</v>
      </c>
      <c r="AX96">
        <f t="shared" si="72"/>
        <v>41.025388860563481</v>
      </c>
      <c r="AY96">
        <f t="shared" si="73"/>
        <v>38.537527084350586</v>
      </c>
      <c r="AZ96">
        <f t="shared" si="74"/>
        <v>6.8536710493805835</v>
      </c>
      <c r="BA96">
        <f t="shared" si="75"/>
        <v>0.35897344163300099</v>
      </c>
      <c r="BB96">
        <f t="shared" si="76"/>
        <v>2.8449386496004592</v>
      </c>
      <c r="BC96">
        <f t="shared" si="77"/>
        <v>4.0087323997801239</v>
      </c>
      <c r="BD96">
        <f t="shared" si="78"/>
        <v>0.22703504630446988</v>
      </c>
      <c r="BE96">
        <f t="shared" si="79"/>
        <v>30.623389196882361</v>
      </c>
      <c r="BF96">
        <f t="shared" si="80"/>
        <v>0.80397326405003289</v>
      </c>
      <c r="BG96">
        <f t="shared" si="81"/>
        <v>43.529705813499234</v>
      </c>
      <c r="BH96">
        <f t="shared" si="82"/>
        <v>386.61987896100095</v>
      </c>
      <c r="BI96">
        <f t="shared" si="83"/>
        <v>1.341469529213633E-2</v>
      </c>
    </row>
    <row r="97" spans="1:61">
      <c r="A97" s="1">
        <v>14</v>
      </c>
      <c r="B97" s="1" t="s">
        <v>166</v>
      </c>
      <c r="C97" s="1" t="s">
        <v>152</v>
      </c>
      <c r="D97" s="1">
        <v>17</v>
      </c>
      <c r="E97" s="1" t="s">
        <v>68</v>
      </c>
      <c r="F97" s="1" t="s">
        <v>66</v>
      </c>
      <c r="G97" s="1">
        <v>0</v>
      </c>
      <c r="H97" s="1">
        <v>1485</v>
      </c>
      <c r="I97" s="1">
        <v>0</v>
      </c>
      <c r="J97">
        <f t="shared" si="56"/>
        <v>-1.3043741356699665</v>
      </c>
      <c r="K97">
        <f t="shared" si="57"/>
        <v>0.11909265241946486</v>
      </c>
      <c r="L97">
        <f t="shared" si="58"/>
        <v>387.43946386216948</v>
      </c>
      <c r="M97">
        <f t="shared" si="59"/>
        <v>5.4624777607968609</v>
      </c>
      <c r="N97">
        <f t="shared" si="60"/>
        <v>4.3809243947508278</v>
      </c>
      <c r="O97">
        <f t="shared" si="61"/>
        <v>38.075550079345703</v>
      </c>
      <c r="P97" s="1">
        <v>2</v>
      </c>
      <c r="Q97">
        <f t="shared" si="62"/>
        <v>2.2982609868049622</v>
      </c>
      <c r="R97" s="1">
        <v>1</v>
      </c>
      <c r="S97">
        <f t="shared" si="63"/>
        <v>4.5965219736099243</v>
      </c>
      <c r="T97" s="1">
        <v>38.463077545166016</v>
      </c>
      <c r="U97" s="1">
        <v>38.075550079345703</v>
      </c>
      <c r="V97" s="1">
        <v>38.472023010253906</v>
      </c>
      <c r="W97" s="1">
        <v>399.37521362304688</v>
      </c>
      <c r="X97" s="1">
        <v>399.0252685546875</v>
      </c>
      <c r="Y97" s="1">
        <v>21.471990585327148</v>
      </c>
      <c r="Z97" s="1">
        <v>23.604358673095703</v>
      </c>
      <c r="AA97" s="1">
        <v>30.698764801025391</v>
      </c>
      <c r="AB97" s="1">
        <v>33.7474365234375</v>
      </c>
      <c r="AC97" s="1">
        <v>500.24566650390625</v>
      </c>
      <c r="AD97" s="1">
        <v>65.996795654296875</v>
      </c>
      <c r="AE97" s="1">
        <v>72.386825561523438</v>
      </c>
      <c r="AF97" s="1">
        <v>97.594635009765625</v>
      </c>
      <c r="AG97" s="1">
        <v>7.7121315002441406</v>
      </c>
      <c r="AH97" s="1">
        <v>-0.27208289504051208</v>
      </c>
      <c r="AI97" s="1">
        <v>1</v>
      </c>
      <c r="AJ97" s="1">
        <v>-0.21956524252891541</v>
      </c>
      <c r="AK97" s="1">
        <v>2.737391471862793</v>
      </c>
      <c r="AL97" s="1">
        <v>1</v>
      </c>
      <c r="AM97" s="1">
        <v>0</v>
      </c>
      <c r="AN97" s="1">
        <v>0.18999999761581421</v>
      </c>
      <c r="AO97" s="1">
        <v>111115</v>
      </c>
      <c r="AP97">
        <f t="shared" si="64"/>
        <v>2.5012283325195308</v>
      </c>
      <c r="AQ97">
        <f t="shared" si="65"/>
        <v>5.4624777607968607E-3</v>
      </c>
      <c r="AR97">
        <f t="shared" si="66"/>
        <v>311.22555007934568</v>
      </c>
      <c r="AS97">
        <f t="shared" si="67"/>
        <v>311.61307754516599</v>
      </c>
      <c r="AT97">
        <f t="shared" si="68"/>
        <v>12.539391016967784</v>
      </c>
      <c r="AU97">
        <f t="shared" si="69"/>
        <v>-1.703101067101715</v>
      </c>
      <c r="AV97">
        <f t="shared" si="70"/>
        <v>6.6845831640911983</v>
      </c>
      <c r="AW97">
        <f t="shared" si="71"/>
        <v>68.493346621177665</v>
      </c>
      <c r="AX97">
        <f t="shared" si="72"/>
        <v>44.888987948081962</v>
      </c>
      <c r="AY97">
        <f t="shared" si="73"/>
        <v>38.269313812255859</v>
      </c>
      <c r="AZ97">
        <f t="shared" si="74"/>
        <v>6.7550565498244959</v>
      </c>
      <c r="BA97">
        <f t="shared" si="75"/>
        <v>0.11608497240634093</v>
      </c>
      <c r="BB97">
        <f t="shared" si="76"/>
        <v>2.3036587693403709</v>
      </c>
      <c r="BC97">
        <f t="shared" si="77"/>
        <v>4.4513977804841254</v>
      </c>
      <c r="BD97">
        <f t="shared" si="78"/>
        <v>7.2817464298696719E-2</v>
      </c>
      <c r="BE97">
        <f t="shared" si="79"/>
        <v>37.812013064007715</v>
      </c>
      <c r="BF97">
        <f t="shared" si="80"/>
        <v>0.970964734302459</v>
      </c>
      <c r="BG97">
        <f t="shared" si="81"/>
        <v>33.033696417478687</v>
      </c>
      <c r="BH97">
        <f t="shared" si="82"/>
        <v>399.40836366295946</v>
      </c>
      <c r="BI97">
        <f t="shared" si="83"/>
        <v>-1.0788031281411239E-3</v>
      </c>
    </row>
    <row r="98" spans="1:61">
      <c r="A98" s="1">
        <v>20</v>
      </c>
      <c r="B98" s="1" t="s">
        <v>172</v>
      </c>
      <c r="C98" s="1" t="s">
        <v>152</v>
      </c>
      <c r="D98" s="1">
        <v>8</v>
      </c>
      <c r="E98" s="1" t="s">
        <v>65</v>
      </c>
      <c r="F98" s="1" t="s">
        <v>66</v>
      </c>
      <c r="G98" s="1">
        <v>0</v>
      </c>
      <c r="H98" s="1">
        <v>2096</v>
      </c>
      <c r="I98" s="1">
        <v>0</v>
      </c>
      <c r="J98">
        <f t="shared" si="56"/>
        <v>12.197861199242226</v>
      </c>
      <c r="K98">
        <f t="shared" si="57"/>
        <v>0.3898423903257594</v>
      </c>
      <c r="L98">
        <f t="shared" si="58"/>
        <v>310.48807238831239</v>
      </c>
      <c r="M98">
        <f t="shared" si="59"/>
        <v>15.53974888830539</v>
      </c>
      <c r="N98">
        <f t="shared" si="60"/>
        <v>4.0459719041889732</v>
      </c>
      <c r="O98">
        <f t="shared" si="61"/>
        <v>38.433834075927734</v>
      </c>
      <c r="P98" s="1">
        <v>3</v>
      </c>
      <c r="Q98">
        <f t="shared" si="62"/>
        <v>2.0786957442760468</v>
      </c>
      <c r="R98" s="1">
        <v>1</v>
      </c>
      <c r="S98">
        <f t="shared" si="63"/>
        <v>4.1573914885520935</v>
      </c>
      <c r="T98" s="1">
        <v>38.344913482666016</v>
      </c>
      <c r="U98" s="1">
        <v>38.433834075927734</v>
      </c>
      <c r="V98" s="1">
        <v>38.265720367431641</v>
      </c>
      <c r="W98" s="1">
        <v>399.59286499023438</v>
      </c>
      <c r="X98" s="1">
        <v>388.65573120117188</v>
      </c>
      <c r="Y98" s="1">
        <v>19.323053359985352</v>
      </c>
      <c r="Z98" s="1">
        <v>28.37788200378418</v>
      </c>
      <c r="AA98" s="1">
        <v>27.802341461181641</v>
      </c>
      <c r="AB98" s="1">
        <v>40.830581665039062</v>
      </c>
      <c r="AC98" s="1">
        <v>500.24459838867188</v>
      </c>
      <c r="AD98" s="1">
        <v>1810.3436279296875</v>
      </c>
      <c r="AE98" s="1">
        <v>1851.474853515625</v>
      </c>
      <c r="AF98" s="1">
        <v>97.591041564941406</v>
      </c>
      <c r="AG98" s="1">
        <v>7.7121315002441406</v>
      </c>
      <c r="AH98" s="1">
        <v>-0.27208289504051208</v>
      </c>
      <c r="AI98" s="1">
        <v>0</v>
      </c>
      <c r="AJ98" s="1">
        <v>-0.21956524252891541</v>
      </c>
      <c r="AK98" s="1">
        <v>2.737391471862793</v>
      </c>
      <c r="AL98" s="1">
        <v>1</v>
      </c>
      <c r="AM98" s="1">
        <v>0</v>
      </c>
      <c r="AN98" s="1">
        <v>0.18999999761581421</v>
      </c>
      <c r="AO98" s="1">
        <v>111115</v>
      </c>
      <c r="AP98">
        <f t="shared" si="64"/>
        <v>1.6674819946289061</v>
      </c>
      <c r="AQ98">
        <f t="shared" si="65"/>
        <v>1.553974888830539E-2</v>
      </c>
      <c r="AR98">
        <f t="shared" si="66"/>
        <v>311.58383407592771</v>
      </c>
      <c r="AS98">
        <f t="shared" si="67"/>
        <v>311.49491348266599</v>
      </c>
      <c r="AT98">
        <f t="shared" si="68"/>
        <v>343.96528499044507</v>
      </c>
      <c r="AU98">
        <f t="shared" si="69"/>
        <v>-2.85698593776362</v>
      </c>
      <c r="AV98">
        <f t="shared" si="70"/>
        <v>6.8153989663452776</v>
      </c>
      <c r="AW98">
        <f t="shared" si="71"/>
        <v>69.836317525210646</v>
      </c>
      <c r="AX98">
        <f t="shared" si="72"/>
        <v>41.458435521426466</v>
      </c>
      <c r="AY98">
        <f t="shared" si="73"/>
        <v>38.389373779296875</v>
      </c>
      <c r="AZ98">
        <f t="shared" si="74"/>
        <v>6.7990459775683858</v>
      </c>
      <c r="BA98">
        <f t="shared" si="75"/>
        <v>0.35642051378652018</v>
      </c>
      <c r="BB98">
        <f t="shared" si="76"/>
        <v>2.7694270621563044</v>
      </c>
      <c r="BC98">
        <f t="shared" si="77"/>
        <v>4.0296189154120814</v>
      </c>
      <c r="BD98">
        <f t="shared" si="78"/>
        <v>0.22554239233066961</v>
      </c>
      <c r="BE98">
        <f t="shared" si="79"/>
        <v>30.30085437786633</v>
      </c>
      <c r="BF98">
        <f t="shared" si="80"/>
        <v>0.7988768657256744</v>
      </c>
      <c r="BG98">
        <f t="shared" si="81"/>
        <v>42.92136161542971</v>
      </c>
      <c r="BH98">
        <f t="shared" si="82"/>
        <v>384.69480698599483</v>
      </c>
      <c r="BI98">
        <f t="shared" si="83"/>
        <v>1.3609458769911469E-2</v>
      </c>
    </row>
    <row r="99" spans="1:61">
      <c r="A99" s="1">
        <v>21</v>
      </c>
      <c r="B99" s="1" t="s">
        <v>173</v>
      </c>
      <c r="C99" s="1" t="s">
        <v>152</v>
      </c>
      <c r="D99" s="1">
        <v>8</v>
      </c>
      <c r="E99" s="1" t="s">
        <v>68</v>
      </c>
      <c r="F99" s="1" t="s">
        <v>66</v>
      </c>
      <c r="G99" s="1">
        <v>0</v>
      </c>
      <c r="H99" s="1">
        <v>2162</v>
      </c>
      <c r="I99" s="1">
        <v>0</v>
      </c>
      <c r="J99">
        <f t="shared" si="56"/>
        <v>-15.675336856292519</v>
      </c>
      <c r="K99">
        <f t="shared" si="57"/>
        <v>0.28374453396447641</v>
      </c>
      <c r="L99">
        <f t="shared" si="58"/>
        <v>469.76659335136947</v>
      </c>
      <c r="M99">
        <f t="shared" si="59"/>
        <v>11.481140300993827</v>
      </c>
      <c r="N99">
        <f t="shared" si="60"/>
        <v>4.0220612713320003</v>
      </c>
      <c r="O99">
        <f t="shared" si="61"/>
        <v>37.698005676269531</v>
      </c>
      <c r="P99" s="1">
        <v>3</v>
      </c>
      <c r="Q99">
        <f t="shared" ref="Q99" si="84">(P99*AJ99+AK99)</f>
        <v>2.0786957442760468</v>
      </c>
      <c r="R99" s="1">
        <v>1</v>
      </c>
      <c r="S99">
        <f t="shared" ref="S99" si="85">Q99*(R99+1)*(R99+1)/(R99*R99+1)</f>
        <v>4.1573914885520935</v>
      </c>
      <c r="T99" s="1">
        <v>38.226333618164062</v>
      </c>
      <c r="U99" s="1">
        <v>37.698005676269531</v>
      </c>
      <c r="V99" s="1">
        <v>38.244041442871094</v>
      </c>
      <c r="W99" s="1">
        <v>399.6192626953125</v>
      </c>
      <c r="X99" s="1">
        <v>406.22299194335938</v>
      </c>
      <c r="Y99" s="1">
        <v>19.187719345092773</v>
      </c>
      <c r="Z99" s="1">
        <v>25.894842147827148</v>
      </c>
      <c r="AA99" s="1">
        <v>27.784488677978516</v>
      </c>
      <c r="AB99" s="1">
        <v>37.496635437011719</v>
      </c>
      <c r="AC99" s="1">
        <v>500.237060546875</v>
      </c>
      <c r="AD99" s="1">
        <v>51.599365234375</v>
      </c>
      <c r="AE99" s="1">
        <v>61.874763488769531</v>
      </c>
      <c r="AF99" s="1">
        <v>97.588417053222656</v>
      </c>
      <c r="AG99" s="1">
        <v>7.7121315002441406</v>
      </c>
      <c r="AH99" s="1">
        <v>-0.27208289504051208</v>
      </c>
      <c r="AI99" s="1">
        <v>0</v>
      </c>
      <c r="AJ99" s="1">
        <v>-0.21956524252891541</v>
      </c>
      <c r="AK99" s="1">
        <v>2.737391471862793</v>
      </c>
      <c r="AL99" s="1">
        <v>1</v>
      </c>
      <c r="AM99" s="1">
        <v>0</v>
      </c>
      <c r="AN99" s="1">
        <v>0.18999999761581421</v>
      </c>
      <c r="AO99" s="1">
        <v>111115</v>
      </c>
      <c r="AP99">
        <f t="shared" si="64"/>
        <v>1.667456868489583</v>
      </c>
      <c r="AQ99">
        <f t="shared" ref="AQ99" si="86">(Z99-Y99)/(1000-Z99)*AP99</f>
        <v>1.1481140300993828E-2</v>
      </c>
      <c r="AR99">
        <f t="shared" si="66"/>
        <v>310.84800567626951</v>
      </c>
      <c r="AS99">
        <f t="shared" si="67"/>
        <v>311.37633361816404</v>
      </c>
      <c r="AT99">
        <f t="shared" si="68"/>
        <v>9.8038792715087766</v>
      </c>
      <c r="AU99">
        <f t="shared" ref="AU99" si="87">((AT99+0.00000010773*(AS99^4-AR99^4))-AQ99*44100)/(Q99*51.4+0.00000043092*AR99^3)</f>
        <v>-4.0877061551123379</v>
      </c>
      <c r="AV99">
        <f t="shared" si="70"/>
        <v>6.5490979263815241</v>
      </c>
      <c r="AW99">
        <f t="shared" ref="AW99" si="88">AV99*1000/AF99</f>
        <v>67.109377568956617</v>
      </c>
      <c r="AX99">
        <f t="shared" ref="AX99" si="89">(AW99-Z99)</f>
        <v>41.214535421129469</v>
      </c>
      <c r="AY99">
        <f t="shared" si="73"/>
        <v>37.962169647216797</v>
      </c>
      <c r="AZ99">
        <f t="shared" ref="AZ99" si="90">0.61365*EXP(17.502*AY99/(240.97+AY99))</f>
        <v>6.6436423917773313</v>
      </c>
      <c r="BA99">
        <f t="shared" si="75"/>
        <v>0.26561607310524421</v>
      </c>
      <c r="BB99">
        <f t="shared" si="76"/>
        <v>2.5270366550495238</v>
      </c>
      <c r="BC99">
        <f t="shared" ref="BC99" si="91">(AZ99-BB99)</f>
        <v>4.1166057367278075</v>
      </c>
      <c r="BD99">
        <f t="shared" si="78"/>
        <v>0.16754884763993463</v>
      </c>
      <c r="BE99">
        <f t="shared" si="79"/>
        <v>45.843778229645096</v>
      </c>
      <c r="BF99">
        <f t="shared" si="80"/>
        <v>1.1564254182266229</v>
      </c>
      <c r="BG99">
        <f t="shared" si="81"/>
        <v>39.705970479976692</v>
      </c>
      <c r="BH99">
        <f t="shared" si="82"/>
        <v>411.31313195405272</v>
      </c>
      <c r="BI99">
        <f t="shared" ref="BI99" si="92">J99*BG99/100/BH99</f>
        <v>-1.5132132045547466E-2</v>
      </c>
    </row>
  </sheetData>
  <sortState ref="A2:BI100">
    <sortCondition ref="F2:F10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7"/>
  <sheetViews>
    <sheetView workbookViewId="0">
      <selection activeCell="L32" sqref="L32"/>
    </sheetView>
  </sheetViews>
  <sheetFormatPr baseColWidth="10" defaultRowHeight="15" x14ac:dyDescent="0"/>
  <sheetData>
    <row r="1" spans="1: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174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175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</row>
    <row r="2" spans="1:63">
      <c r="A2" s="1" t="s">
        <v>61</v>
      </c>
      <c r="B2" s="1" t="s">
        <v>61</v>
      </c>
      <c r="C2" s="1" t="s">
        <v>61</v>
      </c>
      <c r="D2" s="1" t="s">
        <v>61</v>
      </c>
      <c r="E2" s="1" t="s">
        <v>61</v>
      </c>
      <c r="F2" s="1" t="s">
        <v>61</v>
      </c>
      <c r="G2" s="1" t="s">
        <v>61</v>
      </c>
      <c r="H2" s="1" t="s">
        <v>61</v>
      </c>
      <c r="I2" s="1" t="s">
        <v>61</v>
      </c>
      <c r="J2" s="1" t="s">
        <v>62</v>
      </c>
      <c r="K2" s="1"/>
      <c r="L2" s="1" t="s">
        <v>62</v>
      </c>
      <c r="M2" s="1" t="s">
        <v>62</v>
      </c>
      <c r="N2" s="1" t="s">
        <v>62</v>
      </c>
      <c r="O2" s="1" t="s">
        <v>62</v>
      </c>
      <c r="P2" s="1" t="s">
        <v>62</v>
      </c>
      <c r="Q2" s="1" t="s">
        <v>61</v>
      </c>
      <c r="R2" s="1" t="s">
        <v>62</v>
      </c>
      <c r="S2" s="1" t="s">
        <v>61</v>
      </c>
      <c r="T2" s="1" t="s">
        <v>62</v>
      </c>
      <c r="U2" s="1" t="s">
        <v>61</v>
      </c>
      <c r="V2" s="1" t="s">
        <v>61</v>
      </c>
      <c r="W2" s="1" t="s">
        <v>61</v>
      </c>
      <c r="X2" s="1" t="s">
        <v>61</v>
      </c>
      <c r="Y2" s="1" t="s">
        <v>61</v>
      </c>
      <c r="Z2" s="1"/>
      <c r="AA2" s="1" t="s">
        <v>61</v>
      </c>
      <c r="AB2" s="1" t="s">
        <v>61</v>
      </c>
      <c r="AC2" s="1" t="s">
        <v>61</v>
      </c>
      <c r="AD2" s="1" t="s">
        <v>61</v>
      </c>
      <c r="AE2" s="1" t="s">
        <v>61</v>
      </c>
      <c r="AF2" s="1" t="s">
        <v>61</v>
      </c>
      <c r="AG2" s="1" t="s">
        <v>61</v>
      </c>
      <c r="AH2" s="1" t="s">
        <v>61</v>
      </c>
      <c r="AI2" s="1" t="s">
        <v>61</v>
      </c>
      <c r="AJ2" s="1" t="s">
        <v>61</v>
      </c>
      <c r="AK2" s="1" t="s">
        <v>61</v>
      </c>
      <c r="AL2" s="1" t="s">
        <v>61</v>
      </c>
      <c r="AM2" s="1" t="s">
        <v>61</v>
      </c>
      <c r="AN2" s="1" t="s">
        <v>61</v>
      </c>
      <c r="AO2" s="1" t="s">
        <v>61</v>
      </c>
      <c r="AP2" s="1" t="s">
        <v>61</v>
      </c>
      <c r="AQ2" s="1" t="s">
        <v>61</v>
      </c>
      <c r="AR2" s="1" t="s">
        <v>62</v>
      </c>
      <c r="AS2" s="1" t="s">
        <v>62</v>
      </c>
      <c r="AT2" s="1" t="s">
        <v>62</v>
      </c>
      <c r="AU2" s="1" t="s">
        <v>62</v>
      </c>
      <c r="AV2" s="1" t="s">
        <v>62</v>
      </c>
      <c r="AW2" s="1" t="s">
        <v>62</v>
      </c>
      <c r="AX2" s="1" t="s">
        <v>62</v>
      </c>
      <c r="AY2" s="1" t="s">
        <v>62</v>
      </c>
      <c r="AZ2" s="1" t="s">
        <v>62</v>
      </c>
      <c r="BA2" s="1" t="s">
        <v>62</v>
      </c>
      <c r="BB2" s="1" t="s">
        <v>62</v>
      </c>
      <c r="BC2" s="1" t="s">
        <v>62</v>
      </c>
      <c r="BD2" s="1" t="s">
        <v>62</v>
      </c>
      <c r="BE2" s="1" t="s">
        <v>62</v>
      </c>
      <c r="BF2" s="1" t="s">
        <v>62</v>
      </c>
      <c r="BG2" s="1" t="s">
        <v>62</v>
      </c>
      <c r="BH2" s="1" t="s">
        <v>62</v>
      </c>
      <c r="BI2" s="1" t="s">
        <v>62</v>
      </c>
      <c r="BJ2" s="1" t="s">
        <v>62</v>
      </c>
      <c r="BK2" s="1" t="s">
        <v>62</v>
      </c>
    </row>
    <row r="3" spans="1:63">
      <c r="A3" s="1">
        <v>13</v>
      </c>
      <c r="B3" s="1" t="s">
        <v>80</v>
      </c>
      <c r="C3" s="1" t="s">
        <v>64</v>
      </c>
      <c r="D3" s="1">
        <v>10</v>
      </c>
      <c r="E3" s="1" t="s">
        <v>68</v>
      </c>
      <c r="F3" s="1" t="s">
        <v>79</v>
      </c>
      <c r="G3" s="1">
        <v>0</v>
      </c>
      <c r="H3" s="1">
        <v>2065.5</v>
      </c>
      <c r="I3" s="1">
        <v>0</v>
      </c>
      <c r="J3">
        <f t="shared" ref="J3:J27" si="0">(X3-Y3*(1000-AA3)/(1000-AB3))*AR3</f>
        <v>-3.2105187904808941</v>
      </c>
      <c r="K3">
        <f>(J3/V3)</f>
        <v>-8.1263802193729778E-2</v>
      </c>
      <c r="L3">
        <f t="shared" ref="L3:L27" si="1">IF(BC3&lt;&gt;0,1/(1/BC3-1/T3),0)</f>
        <v>2.4165964992923283E-2</v>
      </c>
      <c r="M3">
        <f t="shared" ref="M3:M27" si="2">((BF3-AS3/2)*Y3-J3)/(BF3+AS3/2)</f>
        <v>570.990088083003</v>
      </c>
      <c r="N3">
        <f t="shared" ref="N3:N27" si="3">AS3*1000</f>
        <v>1.3391891179662816</v>
      </c>
      <c r="O3">
        <f t="shared" ref="O3:O27" si="4">(AX3-BD3)</f>
        <v>5.1707183103105017</v>
      </c>
      <c r="P3">
        <f t="shared" ref="P3:P27" si="5">(V3+AW3*I3)</f>
        <v>39.507366180419922</v>
      </c>
      <c r="Q3" s="1">
        <v>2</v>
      </c>
      <c r="R3">
        <f t="shared" ref="R3:R27" si="6">(Q3*AL3+AM3)</f>
        <v>2.2982609868049622</v>
      </c>
      <c r="S3" s="1">
        <v>1</v>
      </c>
      <c r="T3">
        <f t="shared" ref="T3:T27" si="7">R3*(S3+1)*(S3+1)/(S3*S3+1)</f>
        <v>4.5965219736099243</v>
      </c>
      <c r="U3" s="1">
        <v>39.890884399414062</v>
      </c>
      <c r="V3" s="1">
        <v>39.507366180419922</v>
      </c>
      <c r="W3" s="1">
        <v>39.883975982666016</v>
      </c>
      <c r="X3" s="1">
        <v>399.67318725585938</v>
      </c>
      <c r="Y3" s="1">
        <v>400.74234008789062</v>
      </c>
      <c r="Z3" s="1">
        <f>(X3-Y3)</f>
        <v>-1.06915283203125</v>
      </c>
      <c r="AA3" s="1">
        <v>20.511651992797852</v>
      </c>
      <c r="AB3" s="1">
        <v>21.035869598388672</v>
      </c>
      <c r="AC3" s="1">
        <v>27.120729446411133</v>
      </c>
      <c r="AD3" s="1">
        <v>27.81385612487793</v>
      </c>
      <c r="AE3" s="1">
        <v>500.18087768554688</v>
      </c>
      <c r="AF3" s="1">
        <v>13.177272796630859</v>
      </c>
      <c r="AG3" s="1">
        <v>31.808355331420898</v>
      </c>
      <c r="AH3" s="1">
        <v>97.45416259765625</v>
      </c>
      <c r="AI3" s="1">
        <v>8.7204608917236328</v>
      </c>
      <c r="AJ3" s="1">
        <v>-0.44099971652030945</v>
      </c>
      <c r="AK3" s="1">
        <v>1</v>
      </c>
      <c r="AL3" s="1">
        <v>-0.21956524252891541</v>
      </c>
      <c r="AM3" s="1">
        <v>2.737391471862793</v>
      </c>
      <c r="AN3" s="1">
        <v>1</v>
      </c>
      <c r="AO3" s="1">
        <v>0</v>
      </c>
      <c r="AP3" s="1">
        <v>0.18999999761581421</v>
      </c>
      <c r="AQ3" s="1">
        <v>111115</v>
      </c>
      <c r="AR3">
        <f t="shared" ref="AR3:AR27" si="8">AE3*0.000001/(Q3*0.0001)</f>
        <v>2.5009043884277342</v>
      </c>
      <c r="AS3">
        <f t="shared" ref="AS3:AS27" si="9">(AB3-AA3)/(1000-AB3)*AR3</f>
        <v>1.3391891179662817E-3</v>
      </c>
      <c r="AT3">
        <f t="shared" ref="AT3:AT27" si="10">(V3+273.15)</f>
        <v>312.6573661804199</v>
      </c>
      <c r="AU3">
        <f t="shared" ref="AU3:AU27" si="11">(U3+273.15)</f>
        <v>313.04088439941404</v>
      </c>
      <c r="AV3">
        <f t="shared" ref="AV3:AV27" si="12">(AF3*AN3+AG3*AO3)*AP3</f>
        <v>2.5036817999427967</v>
      </c>
      <c r="AW3">
        <f t="shared" ref="AW3:AW27" si="13">((AV3+0.00000010773*(AU3^4-AT3^4))-AS3*44100)/(R3*51.4+0.00000043092*AT3^3)</f>
        <v>-0.39218342658276117</v>
      </c>
      <c r="AX3">
        <f t="shared" ref="AX3:AX27" si="14">0.61365*EXP(17.502*P3/(240.97+P3))</f>
        <v>7.220751366534965</v>
      </c>
      <c r="AY3">
        <f t="shared" ref="AY3:AY27" si="15">AX3*1000/AH3</f>
        <v>74.093821896004087</v>
      </c>
      <c r="AZ3">
        <f t="shared" ref="AZ3:AZ27" si="16">(AY3-AB3)</f>
        <v>53.057952297615415</v>
      </c>
      <c r="BA3">
        <f t="shared" ref="BA3:BA27" si="17">IF(I3,V3,(U3+V3)/2)</f>
        <v>39.699125289916992</v>
      </c>
      <c r="BB3">
        <f t="shared" ref="BB3:BB27" si="18">0.61365*EXP(17.502*BA3/(240.97+BA3))</f>
        <v>7.2953153911485531</v>
      </c>
      <c r="BC3">
        <f t="shared" ref="BC3:BC27" si="19">IF(AZ3&lt;&gt;0,(1000-(AY3+AB3)/2)/AZ3*AS3,0)</f>
        <v>2.4039578214201378E-2</v>
      </c>
      <c r="BD3">
        <f t="shared" ref="BD3:BD27" si="20">AB3*AH3/1000</f>
        <v>2.0500330562244633</v>
      </c>
      <c r="BE3">
        <f t="shared" ref="BE3:BE27" si="21">(BB3-BD3)</f>
        <v>5.2452823349240898</v>
      </c>
      <c r="BF3">
        <f t="shared" ref="BF3:BF27" si="22">1/(1.6/L3+1.37/T3)</f>
        <v>1.5036040558161625E-2</v>
      </c>
      <c r="BG3">
        <f t="shared" ref="BG3:BG27" si="23">M3*AH3*0.001</f>
        <v>55.645360885691034</v>
      </c>
      <c r="BH3">
        <f t="shared" ref="BH3:BH27" si="24">M3/Y3</f>
        <v>1.4248309473807377</v>
      </c>
      <c r="BI3">
        <f t="shared" ref="BI3:BI27" si="25">(1-AS3*AH3/AX3/L3)*100</f>
        <v>25.207892229852135</v>
      </c>
      <c r="BJ3">
        <f t="shared" ref="BJ3:BJ27" si="26">(Y3-J3/(T3/1.35))</f>
        <v>401.68527050180643</v>
      </c>
      <c r="BK3">
        <f t="shared" ref="BK3:BK27" si="27">J3*BI3/100/BJ3</f>
        <v>-2.0147717035094432E-3</v>
      </c>
    </row>
    <row r="4" spans="1:63">
      <c r="A4" s="1">
        <v>15</v>
      </c>
      <c r="B4" s="1" t="s">
        <v>82</v>
      </c>
      <c r="C4" s="1" t="s">
        <v>64</v>
      </c>
      <c r="D4" s="1">
        <v>8</v>
      </c>
      <c r="E4" s="1" t="s">
        <v>68</v>
      </c>
      <c r="F4" s="1" t="s">
        <v>79</v>
      </c>
      <c r="G4" s="1">
        <v>0</v>
      </c>
      <c r="H4" s="1">
        <v>2286.5</v>
      </c>
      <c r="I4" s="1">
        <v>0</v>
      </c>
      <c r="J4">
        <f t="shared" si="0"/>
        <v>0.18500488427294179</v>
      </c>
      <c r="K4">
        <f t="shared" ref="K4:K27" si="28">(J4/V4)</f>
        <v>4.6877913449846261E-3</v>
      </c>
      <c r="L4">
        <f t="shared" si="1"/>
        <v>6.5138782671438581E-3</v>
      </c>
      <c r="M4">
        <f t="shared" si="2"/>
        <v>321.78787625971114</v>
      </c>
      <c r="N4">
        <f t="shared" si="3"/>
        <v>0.36603278323799471</v>
      </c>
      <c r="O4">
        <f t="shared" si="4"/>
        <v>5.225804408291709</v>
      </c>
      <c r="P4">
        <f t="shared" si="5"/>
        <v>39.465255737304688</v>
      </c>
      <c r="Q4" s="1">
        <v>3</v>
      </c>
      <c r="R4">
        <f t="shared" si="6"/>
        <v>2.0786957442760468</v>
      </c>
      <c r="S4" s="1">
        <v>1</v>
      </c>
      <c r="T4">
        <f t="shared" si="7"/>
        <v>4.1573914885520935</v>
      </c>
      <c r="U4" s="1">
        <v>39.849899291992188</v>
      </c>
      <c r="V4" s="1">
        <v>39.465255737304688</v>
      </c>
      <c r="W4" s="1">
        <v>39.793724060058594</v>
      </c>
      <c r="X4" s="1">
        <v>399.97088623046875</v>
      </c>
      <c r="Y4" s="1">
        <v>399.77215576171875</v>
      </c>
      <c r="Z4" s="1">
        <f t="shared" ref="Z4:Z27" si="29">(X4-Y4)</f>
        <v>0.19873046875</v>
      </c>
      <c r="AA4" s="1">
        <v>20.090560913085938</v>
      </c>
      <c r="AB4" s="1">
        <v>20.305644989013672</v>
      </c>
      <c r="AC4" s="1">
        <v>26.619438171386719</v>
      </c>
      <c r="AD4" s="1">
        <v>26.9044189453125</v>
      </c>
      <c r="AE4" s="1">
        <v>500.17684936523438</v>
      </c>
      <c r="AF4" s="1">
        <v>25.573066711425781</v>
      </c>
      <c r="AG4" s="1">
        <v>14.530386924743652</v>
      </c>
      <c r="AH4" s="1">
        <v>97.44390869140625</v>
      </c>
      <c r="AI4" s="1">
        <v>8.7204608917236328</v>
      </c>
      <c r="AJ4" s="1">
        <v>-0.44099971652030945</v>
      </c>
      <c r="AK4" s="1">
        <v>1</v>
      </c>
      <c r="AL4" s="1">
        <v>-0.21956524252891541</v>
      </c>
      <c r="AM4" s="1">
        <v>2.737391471862793</v>
      </c>
      <c r="AN4" s="1">
        <v>1</v>
      </c>
      <c r="AO4" s="1">
        <v>0</v>
      </c>
      <c r="AP4" s="1">
        <v>0.18999999761581421</v>
      </c>
      <c r="AQ4" s="1">
        <v>111115</v>
      </c>
      <c r="AR4">
        <f t="shared" si="8"/>
        <v>1.6672561645507811</v>
      </c>
      <c r="AS4">
        <f t="shared" si="9"/>
        <v>3.6603278323799472E-4</v>
      </c>
      <c r="AT4">
        <f t="shared" si="10"/>
        <v>312.61525573730466</v>
      </c>
      <c r="AU4">
        <f t="shared" si="11"/>
        <v>312.99989929199216</v>
      </c>
      <c r="AV4">
        <f t="shared" si="12"/>
        <v>4.8588826141999562</v>
      </c>
      <c r="AW4">
        <f t="shared" si="13"/>
        <v>-5.1744820021435392E-2</v>
      </c>
      <c r="AX4">
        <f t="shared" si="14"/>
        <v>7.204465824521268</v>
      </c>
      <c r="AY4">
        <f t="shared" si="15"/>
        <v>73.934491352732877</v>
      </c>
      <c r="AZ4">
        <f t="shared" si="16"/>
        <v>53.628846363719205</v>
      </c>
      <c r="BA4">
        <f t="shared" si="17"/>
        <v>39.657577514648438</v>
      </c>
      <c r="BB4">
        <f t="shared" si="18"/>
        <v>7.2791034688141281</v>
      </c>
      <c r="BC4">
        <f t="shared" si="19"/>
        <v>6.5036881676239985E-3</v>
      </c>
      <c r="BD4">
        <f t="shared" si="20"/>
        <v>1.978661416229559</v>
      </c>
      <c r="BE4">
        <f t="shared" si="21"/>
        <v>5.300442052584569</v>
      </c>
      <c r="BF4">
        <f t="shared" si="22"/>
        <v>4.0657193949176574E-3</v>
      </c>
      <c r="BG4">
        <f t="shared" si="23"/>
        <v>31.356268432252826</v>
      </c>
      <c r="BH4">
        <f t="shared" si="24"/>
        <v>0.80492818627295903</v>
      </c>
      <c r="BI4">
        <f t="shared" si="25"/>
        <v>23.996558730656801</v>
      </c>
      <c r="BJ4">
        <f t="shared" si="26"/>
        <v>399.71208044900015</v>
      </c>
      <c r="BK4">
        <f t="shared" si="27"/>
        <v>1.1106696014609076E-4</v>
      </c>
    </row>
    <row r="5" spans="1:63">
      <c r="A5" s="1">
        <v>1</v>
      </c>
      <c r="B5" s="1" t="s">
        <v>87</v>
      </c>
      <c r="C5" s="1" t="s">
        <v>88</v>
      </c>
      <c r="D5" s="1">
        <v>51</v>
      </c>
      <c r="E5" s="1" t="s">
        <v>68</v>
      </c>
      <c r="F5" s="1" t="s">
        <v>79</v>
      </c>
      <c r="G5" s="1">
        <v>0</v>
      </c>
      <c r="H5" s="1">
        <v>95</v>
      </c>
      <c r="I5" s="1">
        <v>0</v>
      </c>
      <c r="J5">
        <f t="shared" si="0"/>
        <v>-5.2000488078879412</v>
      </c>
      <c r="K5">
        <f t="shared" si="28"/>
        <v>-0.14406813442626584</v>
      </c>
      <c r="L5">
        <f t="shared" si="1"/>
        <v>0.53994907189146313</v>
      </c>
      <c r="M5">
        <f t="shared" si="2"/>
        <v>397.38824695066774</v>
      </c>
      <c r="N5">
        <f t="shared" si="3"/>
        <v>14.883244536006744</v>
      </c>
      <c r="O5">
        <f t="shared" si="4"/>
        <v>2.9152319181491553</v>
      </c>
      <c r="P5">
        <f t="shared" si="5"/>
        <v>36.094371795654297</v>
      </c>
      <c r="Q5" s="1">
        <v>3.5</v>
      </c>
      <c r="R5">
        <f t="shared" si="6"/>
        <v>1.9689131230115891</v>
      </c>
      <c r="S5" s="1">
        <v>1</v>
      </c>
      <c r="T5">
        <f t="shared" si="7"/>
        <v>3.9378262460231781</v>
      </c>
      <c r="U5" s="1">
        <v>38.297134399414062</v>
      </c>
      <c r="V5" s="1">
        <v>36.094371795654297</v>
      </c>
      <c r="W5" s="1">
        <v>38.304168701171875</v>
      </c>
      <c r="X5" s="1">
        <v>400.33853149414062</v>
      </c>
      <c r="Y5" s="1">
        <v>399.81341552734375</v>
      </c>
      <c r="Z5" s="1">
        <f t="shared" si="29"/>
        <v>0.525115966796875</v>
      </c>
      <c r="AA5" s="1">
        <v>21.53570556640625</v>
      </c>
      <c r="AB5" s="1">
        <v>31.620428085327148</v>
      </c>
      <c r="AC5" s="1">
        <v>31.053247451782227</v>
      </c>
      <c r="AD5" s="1">
        <v>45.594837188720703</v>
      </c>
      <c r="AE5" s="1">
        <v>500.20419311523438</v>
      </c>
      <c r="AF5" s="1">
        <v>4.3633184432983398</v>
      </c>
      <c r="AG5" s="1">
        <v>13.77608585357666</v>
      </c>
      <c r="AH5" s="1">
        <v>97.550689697265625</v>
      </c>
      <c r="AI5" s="1">
        <v>7.712130069732666</v>
      </c>
      <c r="AJ5" s="1">
        <v>-0.27208301424980164</v>
      </c>
      <c r="AK5" s="1">
        <v>0.66666668653488159</v>
      </c>
      <c r="AL5" s="1">
        <v>-0.21956524252891541</v>
      </c>
      <c r="AM5" s="1">
        <v>2.737391471862793</v>
      </c>
      <c r="AN5" s="1">
        <v>1</v>
      </c>
      <c r="AO5" s="1">
        <v>0</v>
      </c>
      <c r="AP5" s="1">
        <v>0.18999999761581421</v>
      </c>
      <c r="AQ5" s="1">
        <v>111115</v>
      </c>
      <c r="AR5">
        <f t="shared" si="8"/>
        <v>1.4291548374720981</v>
      </c>
      <c r="AS5">
        <f t="shared" si="9"/>
        <v>1.4883244536006745E-2</v>
      </c>
      <c r="AT5">
        <f t="shared" si="10"/>
        <v>309.24437179565427</v>
      </c>
      <c r="AU5">
        <f t="shared" si="11"/>
        <v>311.44713439941404</v>
      </c>
      <c r="AV5">
        <f t="shared" si="12"/>
        <v>0.82903049382372274</v>
      </c>
      <c r="AW5">
        <f t="shared" si="13"/>
        <v>-5.5039122155426945</v>
      </c>
      <c r="AX5">
        <f t="shared" si="14"/>
        <v>5.999826486395607</v>
      </c>
      <c r="AY5">
        <f t="shared" si="15"/>
        <v>61.504705963793761</v>
      </c>
      <c r="AZ5">
        <f t="shared" si="16"/>
        <v>29.884277878466612</v>
      </c>
      <c r="BA5">
        <f t="shared" si="17"/>
        <v>37.19575309753418</v>
      </c>
      <c r="BB5">
        <f t="shared" si="18"/>
        <v>6.3725578898010022</v>
      </c>
      <c r="BC5">
        <f t="shared" si="19"/>
        <v>0.47483973085998227</v>
      </c>
      <c r="BD5">
        <f t="shared" si="20"/>
        <v>3.0845945682464517</v>
      </c>
      <c r="BE5">
        <f t="shared" si="21"/>
        <v>3.2879633215545505</v>
      </c>
      <c r="BF5">
        <f t="shared" si="22"/>
        <v>0.30200986551690112</v>
      </c>
      <c r="BG5">
        <f t="shared" si="23"/>
        <v>38.765497567624955</v>
      </c>
      <c r="BH5">
        <f t="shared" si="24"/>
        <v>0.99393424912098738</v>
      </c>
      <c r="BI5">
        <f t="shared" si="25"/>
        <v>55.183651175850599</v>
      </c>
      <c r="BJ5">
        <f t="shared" si="26"/>
        <v>401.59614169453772</v>
      </c>
      <c r="BK5">
        <f t="shared" si="27"/>
        <v>-7.1454291941418042E-3</v>
      </c>
    </row>
    <row r="6" spans="1:63">
      <c r="A6" s="1">
        <v>11</v>
      </c>
      <c r="B6" s="1" t="s">
        <v>98</v>
      </c>
      <c r="C6" s="1" t="s">
        <v>88</v>
      </c>
      <c r="D6" s="1">
        <v>25</v>
      </c>
      <c r="E6" s="1" t="s">
        <v>68</v>
      </c>
      <c r="F6" s="1" t="s">
        <v>79</v>
      </c>
      <c r="G6" s="1">
        <v>0</v>
      </c>
      <c r="H6" s="1">
        <v>1066</v>
      </c>
      <c r="I6" s="1">
        <v>0</v>
      </c>
      <c r="J6">
        <f t="shared" si="0"/>
        <v>-6.1022680697570317</v>
      </c>
      <c r="K6">
        <f t="shared" si="28"/>
        <v>-0.16463970506160505</v>
      </c>
      <c r="L6">
        <f t="shared" si="1"/>
        <v>8.9999947080984133E-2</v>
      </c>
      <c r="M6">
        <f t="shared" si="2"/>
        <v>484.63037197927395</v>
      </c>
      <c r="N6">
        <f t="shared" si="3"/>
        <v>3.6379130423110579</v>
      </c>
      <c r="O6">
        <f t="shared" si="4"/>
        <v>3.850731954901319</v>
      </c>
      <c r="P6">
        <f t="shared" si="5"/>
        <v>37.064376831054688</v>
      </c>
      <c r="Q6" s="1">
        <v>3.5</v>
      </c>
      <c r="R6">
        <f t="shared" si="6"/>
        <v>1.9689131230115891</v>
      </c>
      <c r="S6" s="1">
        <v>1</v>
      </c>
      <c r="T6">
        <f t="shared" si="7"/>
        <v>3.9378262460231781</v>
      </c>
      <c r="U6" s="1">
        <v>38.736061096191406</v>
      </c>
      <c r="V6" s="1">
        <v>37.064376831054688</v>
      </c>
      <c r="W6" s="1">
        <v>38.745471954345703</v>
      </c>
      <c r="X6" s="1">
        <v>400.05438232421875</v>
      </c>
      <c r="Y6" s="1">
        <v>403.29736328125</v>
      </c>
      <c r="Z6" s="1">
        <f t="shared" si="29"/>
        <v>-3.24298095703125</v>
      </c>
      <c r="AA6" s="1">
        <v>22.907741546630859</v>
      </c>
      <c r="AB6" s="1">
        <v>25.388408660888672</v>
      </c>
      <c r="AC6" s="1">
        <v>32.253856658935547</v>
      </c>
      <c r="AD6" s="1">
        <v>35.746608734130859</v>
      </c>
      <c r="AE6" s="1">
        <v>500.24578857421875</v>
      </c>
      <c r="AF6" s="1">
        <v>53.247978210449219</v>
      </c>
      <c r="AG6" s="1">
        <v>71.110733032226562</v>
      </c>
      <c r="AH6" s="1">
        <v>97.538017272949219</v>
      </c>
      <c r="AI6" s="1">
        <v>7.712130069732666</v>
      </c>
      <c r="AJ6" s="1">
        <v>-0.27208301424980164</v>
      </c>
      <c r="AK6" s="1">
        <v>0.3333333432674408</v>
      </c>
      <c r="AL6" s="1">
        <v>-0.21956524252891541</v>
      </c>
      <c r="AM6" s="1">
        <v>2.737391471862793</v>
      </c>
      <c r="AN6" s="1">
        <v>1</v>
      </c>
      <c r="AO6" s="1">
        <v>0</v>
      </c>
      <c r="AP6" s="1">
        <v>0.18999999761581421</v>
      </c>
      <c r="AQ6" s="1">
        <v>111115</v>
      </c>
      <c r="AR6">
        <f t="shared" si="8"/>
        <v>1.4292736816406248</v>
      </c>
      <c r="AS6">
        <f t="shared" si="9"/>
        <v>3.6379130423110579E-3</v>
      </c>
      <c r="AT6">
        <f t="shared" si="10"/>
        <v>310.21437683105466</v>
      </c>
      <c r="AU6">
        <f t="shared" si="11"/>
        <v>311.88606109619138</v>
      </c>
      <c r="AV6">
        <f t="shared" si="12"/>
        <v>10.117115733032279</v>
      </c>
      <c r="AW6">
        <f t="shared" si="13"/>
        <v>-1.1277257770188092</v>
      </c>
      <c r="AX6">
        <f t="shared" si="14"/>
        <v>6.327066997399772</v>
      </c>
      <c r="AY6">
        <f t="shared" si="15"/>
        <v>64.867701582391035</v>
      </c>
      <c r="AZ6">
        <f t="shared" si="16"/>
        <v>39.479292921502363</v>
      </c>
      <c r="BA6">
        <f t="shared" si="17"/>
        <v>37.900218963623047</v>
      </c>
      <c r="BB6">
        <f t="shared" si="18"/>
        <v>6.621364551027602</v>
      </c>
      <c r="BC6">
        <f t="shared" si="19"/>
        <v>8.7988939136190603E-2</v>
      </c>
      <c r="BD6">
        <f t="shared" si="20"/>
        <v>2.4763350424984529</v>
      </c>
      <c r="BE6">
        <f t="shared" si="21"/>
        <v>4.1450295085291486</v>
      </c>
      <c r="BF6">
        <f t="shared" si="22"/>
        <v>5.5170295519868767E-2</v>
      </c>
      <c r="BG6">
        <f t="shared" si="23"/>
        <v>47.269885593110232</v>
      </c>
      <c r="BH6">
        <f t="shared" si="24"/>
        <v>1.2016700730108771</v>
      </c>
      <c r="BI6">
        <f t="shared" si="25"/>
        <v>37.686585454845712</v>
      </c>
      <c r="BJ6">
        <f t="shared" si="26"/>
        <v>405.38939613884287</v>
      </c>
      <c r="BK6">
        <f t="shared" si="27"/>
        <v>-5.6729073150327417E-3</v>
      </c>
    </row>
    <row r="7" spans="1:63">
      <c r="A7" s="1">
        <v>2</v>
      </c>
      <c r="B7" s="1" t="s">
        <v>116</v>
      </c>
      <c r="C7" s="1" t="s">
        <v>115</v>
      </c>
      <c r="D7" s="1">
        <v>61</v>
      </c>
      <c r="E7" s="1" t="s">
        <v>68</v>
      </c>
      <c r="F7" s="1" t="s">
        <v>79</v>
      </c>
      <c r="G7" s="1">
        <v>0</v>
      </c>
      <c r="H7" s="1">
        <v>248</v>
      </c>
      <c r="I7" s="1">
        <v>0</v>
      </c>
      <c r="J7">
        <f t="shared" si="0"/>
        <v>-1.1159249072166095</v>
      </c>
      <c r="K7">
        <f t="shared" si="28"/>
        <v>-3.6126235007593176E-2</v>
      </c>
      <c r="L7">
        <f t="shared" si="1"/>
        <v>0.1657868085842617</v>
      </c>
      <c r="M7">
        <f t="shared" si="2"/>
        <v>391.19338640708025</v>
      </c>
      <c r="N7">
        <f t="shared" si="3"/>
        <v>4.8678069726675668</v>
      </c>
      <c r="O7">
        <f t="shared" si="4"/>
        <v>2.8867118180718583</v>
      </c>
      <c r="P7">
        <f t="shared" si="5"/>
        <v>30.889598846435547</v>
      </c>
      <c r="Q7" s="1">
        <v>3</v>
      </c>
      <c r="R7">
        <f t="shared" si="6"/>
        <v>2.0786957442760468</v>
      </c>
      <c r="S7" s="1">
        <v>1</v>
      </c>
      <c r="T7">
        <f t="shared" si="7"/>
        <v>4.1573914885520935</v>
      </c>
      <c r="U7" s="1">
        <v>31.537452697753906</v>
      </c>
      <c r="V7" s="1">
        <v>30.889598846435547</v>
      </c>
      <c r="W7" s="1">
        <v>31.543037414550781</v>
      </c>
      <c r="X7" s="1">
        <v>399.75341796875</v>
      </c>
      <c r="Y7" s="1">
        <v>399.25717163085938</v>
      </c>
      <c r="Z7" s="1">
        <f t="shared" si="29"/>
        <v>0.496246337890625</v>
      </c>
      <c r="AA7" s="1">
        <v>13.487441062927246</v>
      </c>
      <c r="AB7" s="1">
        <v>16.35859489440918</v>
      </c>
      <c r="AC7" s="1">
        <v>28.295602798461914</v>
      </c>
      <c r="AD7" s="1">
        <v>34.319061279296875</v>
      </c>
      <c r="AE7" s="1">
        <v>500.30511474609375</v>
      </c>
      <c r="AF7" s="1">
        <v>28.857204437255859</v>
      </c>
      <c r="AG7" s="1">
        <v>52.393547058105469</v>
      </c>
      <c r="AH7" s="1">
        <v>97.584541320800781</v>
      </c>
      <c r="AI7" s="1">
        <v>7.0829200744628906</v>
      </c>
      <c r="AJ7" s="1">
        <v>-0.20638959109783173</v>
      </c>
      <c r="AK7" s="1">
        <v>1</v>
      </c>
      <c r="AL7" s="1">
        <v>-0.21956524252891541</v>
      </c>
      <c r="AM7" s="1">
        <v>2.737391471862793</v>
      </c>
      <c r="AN7" s="1">
        <v>1</v>
      </c>
      <c r="AO7" s="1">
        <v>0</v>
      </c>
      <c r="AP7" s="1">
        <v>0.18999999761581421</v>
      </c>
      <c r="AQ7" s="1">
        <v>111115</v>
      </c>
      <c r="AR7">
        <f t="shared" si="8"/>
        <v>1.6676837158203124</v>
      </c>
      <c r="AS7">
        <f t="shared" si="9"/>
        <v>4.8678069726675668E-3</v>
      </c>
      <c r="AT7">
        <f t="shared" si="10"/>
        <v>304.03959884643552</v>
      </c>
      <c r="AU7">
        <f t="shared" si="11"/>
        <v>304.68745269775388</v>
      </c>
      <c r="AV7">
        <f t="shared" si="12"/>
        <v>5.4828687742776765</v>
      </c>
      <c r="AW7">
        <f t="shared" si="13"/>
        <v>-1.6923547259709741</v>
      </c>
      <c r="AX7">
        <f t="shared" si="14"/>
        <v>4.4830577974955714</v>
      </c>
      <c r="AY7">
        <f t="shared" si="15"/>
        <v>45.940245625153935</v>
      </c>
      <c r="AZ7">
        <f t="shared" si="16"/>
        <v>29.581650730744755</v>
      </c>
      <c r="BA7">
        <f t="shared" si="17"/>
        <v>31.213525772094727</v>
      </c>
      <c r="BB7">
        <f t="shared" si="18"/>
        <v>4.5665951664087787</v>
      </c>
      <c r="BC7">
        <f t="shared" si="19"/>
        <v>0.15942915594736706</v>
      </c>
      <c r="BD7">
        <f t="shared" si="20"/>
        <v>1.5963459794237134</v>
      </c>
      <c r="BE7">
        <f t="shared" si="21"/>
        <v>2.9702491869850656</v>
      </c>
      <c r="BF7">
        <f t="shared" si="22"/>
        <v>0.10019555820805483</v>
      </c>
      <c r="BG7">
        <f t="shared" si="23"/>
        <v>38.17442718026571</v>
      </c>
      <c r="BH7">
        <f t="shared" si="24"/>
        <v>0.97980302973434219</v>
      </c>
      <c r="BI7">
        <f t="shared" si="25"/>
        <v>36.086873309264391</v>
      </c>
      <c r="BJ7">
        <f t="shared" si="26"/>
        <v>399.61953794370021</v>
      </c>
      <c r="BK7">
        <f t="shared" si="27"/>
        <v>-1.0077145115725504E-3</v>
      </c>
    </row>
    <row r="8" spans="1:63">
      <c r="A8" s="1">
        <v>5</v>
      </c>
      <c r="B8" s="1" t="s">
        <v>119</v>
      </c>
      <c r="C8" s="1" t="s">
        <v>115</v>
      </c>
      <c r="D8" s="1">
        <v>59</v>
      </c>
      <c r="E8" s="1" t="s">
        <v>68</v>
      </c>
      <c r="F8" s="1" t="s">
        <v>79</v>
      </c>
      <c r="G8" s="1">
        <v>0</v>
      </c>
      <c r="H8" s="1">
        <v>566</v>
      </c>
      <c r="I8" s="1">
        <v>0</v>
      </c>
      <c r="J8">
        <f t="shared" si="0"/>
        <v>-3.3202530722480899</v>
      </c>
      <c r="K8">
        <f t="shared" si="28"/>
        <v>-0.10605114249139883</v>
      </c>
      <c r="L8">
        <f t="shared" si="1"/>
        <v>0.21376375435257697</v>
      </c>
      <c r="M8">
        <f t="shared" si="2"/>
        <v>405.4507766842911</v>
      </c>
      <c r="N8">
        <f t="shared" si="3"/>
        <v>6.429561425700391</v>
      </c>
      <c r="O8">
        <f t="shared" si="4"/>
        <v>2.9739070504402436</v>
      </c>
      <c r="P8">
        <f t="shared" si="5"/>
        <v>31.308036804199219</v>
      </c>
      <c r="Q8" s="1">
        <v>2</v>
      </c>
      <c r="R8">
        <f t="shared" si="6"/>
        <v>2.2982609868049622</v>
      </c>
      <c r="S8" s="1">
        <v>1</v>
      </c>
      <c r="T8">
        <f t="shared" si="7"/>
        <v>4.5965219736099243</v>
      </c>
      <c r="U8" s="1">
        <v>31.834444046020508</v>
      </c>
      <c r="V8" s="1">
        <v>31.308036804199219</v>
      </c>
      <c r="W8" s="1">
        <v>31.861249923706055</v>
      </c>
      <c r="X8" s="1">
        <v>399.45623779296875</v>
      </c>
      <c r="Y8" s="1">
        <v>399.75607299804688</v>
      </c>
      <c r="Z8" s="1">
        <f t="shared" si="29"/>
        <v>-0.299835205078125</v>
      </c>
      <c r="AA8" s="1">
        <v>14.045754432678223</v>
      </c>
      <c r="AB8" s="1">
        <v>16.573575973510742</v>
      </c>
      <c r="AC8" s="1">
        <v>28.974418640136719</v>
      </c>
      <c r="AD8" s="1">
        <v>34.188961029052734</v>
      </c>
      <c r="AE8" s="1">
        <v>500.272705078125</v>
      </c>
      <c r="AF8" s="1">
        <v>15.228756904602051</v>
      </c>
      <c r="AG8" s="1">
        <v>25.346620559692383</v>
      </c>
      <c r="AH8" s="1">
        <v>97.583984375</v>
      </c>
      <c r="AI8" s="1">
        <v>7.0829200744628906</v>
      </c>
      <c r="AJ8" s="1">
        <v>-0.20638959109783173</v>
      </c>
      <c r="AK8" s="1">
        <v>0.66666668653488159</v>
      </c>
      <c r="AL8" s="1">
        <v>-0.21956524252891541</v>
      </c>
      <c r="AM8" s="1">
        <v>2.737391471862793</v>
      </c>
      <c r="AN8" s="1">
        <v>1</v>
      </c>
      <c r="AO8" s="1">
        <v>0</v>
      </c>
      <c r="AP8" s="1">
        <v>0.18999999761581421</v>
      </c>
      <c r="AQ8" s="1">
        <v>111115</v>
      </c>
      <c r="AR8">
        <f t="shared" si="8"/>
        <v>2.5013635253906248</v>
      </c>
      <c r="AS8">
        <f t="shared" si="9"/>
        <v>6.429561425700391E-3</v>
      </c>
      <c r="AT8">
        <f t="shared" si="10"/>
        <v>304.4580368041992</v>
      </c>
      <c r="AU8">
        <f t="shared" si="11"/>
        <v>304.98444404602049</v>
      </c>
      <c r="AV8">
        <f t="shared" si="12"/>
        <v>2.8934637755662038</v>
      </c>
      <c r="AW8">
        <f t="shared" si="13"/>
        <v>-2.1047495733827875</v>
      </c>
      <c r="AX8">
        <f t="shared" si="14"/>
        <v>4.5912226292771914</v>
      </c>
      <c r="AY8">
        <f t="shared" si="15"/>
        <v>47.048935936391366</v>
      </c>
      <c r="AZ8">
        <f t="shared" si="16"/>
        <v>30.475359962880624</v>
      </c>
      <c r="BA8">
        <f t="shared" si="17"/>
        <v>31.571240425109863</v>
      </c>
      <c r="BB8">
        <f t="shared" si="18"/>
        <v>4.6604182084122652</v>
      </c>
      <c r="BC8">
        <f t="shared" si="19"/>
        <v>0.20426433056382337</v>
      </c>
      <c r="BD8">
        <f t="shared" si="20"/>
        <v>1.6173155788369478</v>
      </c>
      <c r="BE8">
        <f t="shared" si="21"/>
        <v>3.0431026295753174</v>
      </c>
      <c r="BF8">
        <f t="shared" si="22"/>
        <v>0.12848598669003156</v>
      </c>
      <c r="BG8">
        <f t="shared" si="23"/>
        <v>39.565502256791483</v>
      </c>
      <c r="BH8">
        <f t="shared" si="24"/>
        <v>1.0142454463381525</v>
      </c>
      <c r="BI8">
        <f t="shared" si="25"/>
        <v>36.071064117195242</v>
      </c>
      <c r="BJ8">
        <f t="shared" si="26"/>
        <v>400.73123240624062</v>
      </c>
      <c r="BK8">
        <f t="shared" si="27"/>
        <v>-2.98866301823372E-3</v>
      </c>
    </row>
    <row r="9" spans="1:63">
      <c r="A9" s="1">
        <v>19</v>
      </c>
      <c r="B9" s="1" t="s">
        <v>133</v>
      </c>
      <c r="C9" s="1" t="s">
        <v>115</v>
      </c>
      <c r="D9" s="1">
        <v>1</v>
      </c>
      <c r="E9" s="1" t="s">
        <v>68</v>
      </c>
      <c r="F9" s="1" t="s">
        <v>79</v>
      </c>
      <c r="G9" s="1">
        <v>0</v>
      </c>
      <c r="H9" s="1">
        <v>2111.5</v>
      </c>
      <c r="I9" s="1">
        <v>0</v>
      </c>
      <c r="J9">
        <f t="shared" si="0"/>
        <v>-2.7974971273653382</v>
      </c>
      <c r="K9">
        <f t="shared" si="28"/>
        <v>-8.6144954448309968E-2</v>
      </c>
      <c r="L9">
        <f t="shared" si="1"/>
        <v>0.35691488092911122</v>
      </c>
      <c r="M9">
        <f t="shared" si="2"/>
        <v>392.74722089428656</v>
      </c>
      <c r="N9">
        <f t="shared" si="3"/>
        <v>10.018886740473066</v>
      </c>
      <c r="O9">
        <f t="shared" si="4"/>
        <v>2.868703892979811</v>
      </c>
      <c r="P9">
        <f t="shared" si="5"/>
        <v>32.474300384521484</v>
      </c>
      <c r="Q9" s="1">
        <v>3</v>
      </c>
      <c r="R9">
        <f t="shared" si="6"/>
        <v>2.0786957442760468</v>
      </c>
      <c r="S9" s="1">
        <v>1</v>
      </c>
      <c r="T9">
        <f t="shared" si="7"/>
        <v>4.1573914885520935</v>
      </c>
      <c r="U9" s="1">
        <v>33.100288391113281</v>
      </c>
      <c r="V9" s="1">
        <v>32.474300384521484</v>
      </c>
      <c r="W9" s="1">
        <v>33.137058258056641</v>
      </c>
      <c r="X9" s="1">
        <v>399.07174682617188</v>
      </c>
      <c r="Y9" s="1">
        <v>398.35601806640625</v>
      </c>
      <c r="Z9" s="1">
        <f t="shared" si="29"/>
        <v>0.715728759765625</v>
      </c>
      <c r="AA9" s="1">
        <v>14.982043266296387</v>
      </c>
      <c r="AB9" s="1">
        <v>20.864473342895508</v>
      </c>
      <c r="AC9" s="1">
        <v>28.776569366455078</v>
      </c>
      <c r="AD9" s="1">
        <v>40.075172424316406</v>
      </c>
      <c r="AE9" s="1">
        <v>500.29568481445312</v>
      </c>
      <c r="AF9" s="1">
        <v>10.789794921875</v>
      </c>
      <c r="AG9" s="1">
        <v>16.558088302612305</v>
      </c>
      <c r="AH9" s="1">
        <v>97.585853576660156</v>
      </c>
      <c r="AI9" s="1">
        <v>7.0829200744628906</v>
      </c>
      <c r="AJ9" s="1">
        <v>-0.20638959109783173</v>
      </c>
      <c r="AK9" s="1">
        <v>1</v>
      </c>
      <c r="AL9" s="1">
        <v>-0.21956524252891541</v>
      </c>
      <c r="AM9" s="1">
        <v>2.737391471862793</v>
      </c>
      <c r="AN9" s="1">
        <v>1</v>
      </c>
      <c r="AO9" s="1">
        <v>0</v>
      </c>
      <c r="AP9" s="1">
        <v>0.18999999761581421</v>
      </c>
      <c r="AQ9" s="1">
        <v>111115</v>
      </c>
      <c r="AR9">
        <f t="shared" si="8"/>
        <v>1.6676522827148434</v>
      </c>
      <c r="AS9">
        <f t="shared" si="9"/>
        <v>1.0018886740473066E-2</v>
      </c>
      <c r="AT9">
        <f t="shared" si="10"/>
        <v>305.62430038452146</v>
      </c>
      <c r="AU9">
        <f t="shared" si="11"/>
        <v>306.25028839111326</v>
      </c>
      <c r="AV9">
        <f t="shared" si="12"/>
        <v>2.0500610094313743</v>
      </c>
      <c r="AW9">
        <f t="shared" si="13"/>
        <v>-3.6262788562073593</v>
      </c>
      <c r="AX9">
        <f t="shared" si="14"/>
        <v>4.9047813335737409</v>
      </c>
      <c r="AY9">
        <f t="shared" si="15"/>
        <v>50.261192107324348</v>
      </c>
      <c r="AZ9">
        <f t="shared" si="16"/>
        <v>29.39671876442884</v>
      </c>
      <c r="BA9">
        <f t="shared" si="17"/>
        <v>32.787294387817383</v>
      </c>
      <c r="BB9">
        <f t="shared" si="18"/>
        <v>4.9920395961736483</v>
      </c>
      <c r="BC9">
        <f t="shared" si="19"/>
        <v>0.32869609784211368</v>
      </c>
      <c r="BD9">
        <f t="shared" si="20"/>
        <v>2.0360774405939299</v>
      </c>
      <c r="BE9">
        <f t="shared" si="21"/>
        <v>2.9559621555797184</v>
      </c>
      <c r="BF9">
        <f t="shared" si="22"/>
        <v>0.20779673652889458</v>
      </c>
      <c r="BG9">
        <f t="shared" si="23"/>
        <v>38.326572790830049</v>
      </c>
      <c r="BH9">
        <f t="shared" si="24"/>
        <v>0.98592013947889023</v>
      </c>
      <c r="BI9">
        <f t="shared" si="25"/>
        <v>44.150148003966528</v>
      </c>
      <c r="BJ9">
        <f t="shared" si="26"/>
        <v>399.26442929790625</v>
      </c>
      <c r="BK9">
        <f t="shared" si="27"/>
        <v>-3.0934364083231537E-3</v>
      </c>
    </row>
    <row r="10" spans="1:63">
      <c r="A10" s="1">
        <v>7</v>
      </c>
      <c r="B10" s="1" t="s">
        <v>142</v>
      </c>
      <c r="C10" s="1" t="s">
        <v>137</v>
      </c>
      <c r="D10" s="1">
        <v>9</v>
      </c>
      <c r="E10" s="1" t="s">
        <v>68</v>
      </c>
      <c r="F10" s="1" t="s">
        <v>79</v>
      </c>
      <c r="G10" s="1">
        <v>0</v>
      </c>
      <c r="H10" s="1">
        <v>1344</v>
      </c>
      <c r="I10" s="1">
        <v>0</v>
      </c>
      <c r="J10">
        <f t="shared" si="0"/>
        <v>-0.80723142721651753</v>
      </c>
      <c r="K10">
        <f t="shared" si="28"/>
        <v>-2.8508183894505035E-2</v>
      </c>
      <c r="L10">
        <f t="shared" si="1"/>
        <v>3.5145102221144496E-2</v>
      </c>
      <c r="M10">
        <f t="shared" si="2"/>
        <v>420.7845756473294</v>
      </c>
      <c r="N10">
        <f t="shared" si="3"/>
        <v>0.94591205667643297</v>
      </c>
      <c r="O10">
        <f t="shared" si="4"/>
        <v>2.5877952446949841</v>
      </c>
      <c r="P10">
        <f t="shared" si="5"/>
        <v>28.315778732299805</v>
      </c>
      <c r="Q10" s="1">
        <v>6</v>
      </c>
      <c r="R10">
        <f t="shared" si="6"/>
        <v>1.4200000166893005</v>
      </c>
      <c r="S10" s="1">
        <v>1</v>
      </c>
      <c r="T10">
        <f t="shared" si="7"/>
        <v>2.8400000333786011</v>
      </c>
      <c r="U10" s="1">
        <v>29.301193237304688</v>
      </c>
      <c r="V10" s="1">
        <v>28.315778732299805</v>
      </c>
      <c r="W10" s="1">
        <v>29.338951110839844</v>
      </c>
      <c r="X10" s="1">
        <v>401.02645874023438</v>
      </c>
      <c r="Y10" s="1">
        <v>401.5390625</v>
      </c>
      <c r="Z10" s="1">
        <f t="shared" si="29"/>
        <v>-0.512603759765625</v>
      </c>
      <c r="AA10" s="1">
        <v>11.976593971252441</v>
      </c>
      <c r="AB10" s="1">
        <v>13.09619140625</v>
      </c>
      <c r="AC10" s="1">
        <v>28.546937942504883</v>
      </c>
      <c r="AD10" s="1">
        <v>31.215568542480469</v>
      </c>
      <c r="AE10" s="1">
        <v>500.28207397460938</v>
      </c>
      <c r="AF10" s="1">
        <v>26.982303619384766</v>
      </c>
      <c r="AG10" s="1">
        <v>46.919513702392578</v>
      </c>
      <c r="AH10" s="1">
        <v>97.544883728027344</v>
      </c>
      <c r="AI10" s="1">
        <v>7.4879770278930664</v>
      </c>
      <c r="AJ10" s="1">
        <v>-0.23425489664077759</v>
      </c>
      <c r="AK10" s="1">
        <v>1</v>
      </c>
      <c r="AL10" s="1">
        <v>-0.21956524252891541</v>
      </c>
      <c r="AM10" s="1">
        <v>2.737391471862793</v>
      </c>
      <c r="AN10" s="1">
        <v>1</v>
      </c>
      <c r="AO10" s="1">
        <v>0</v>
      </c>
      <c r="AP10" s="1">
        <v>0.18999999761581421</v>
      </c>
      <c r="AQ10" s="1">
        <v>111115</v>
      </c>
      <c r="AR10">
        <f t="shared" si="8"/>
        <v>0.83380345662434874</v>
      </c>
      <c r="AS10">
        <f t="shared" si="9"/>
        <v>9.45912056676433E-4</v>
      </c>
      <c r="AT10">
        <f t="shared" si="10"/>
        <v>301.46577873229978</v>
      </c>
      <c r="AU10">
        <f t="shared" si="11"/>
        <v>302.45119323730466</v>
      </c>
      <c r="AV10">
        <f t="shared" si="12"/>
        <v>5.1266376233522806</v>
      </c>
      <c r="AW10">
        <f t="shared" si="13"/>
        <v>-0.29361555127207389</v>
      </c>
      <c r="AX10">
        <f t="shared" si="14"/>
        <v>3.865261712697631</v>
      </c>
      <c r="AY10">
        <f t="shared" si="15"/>
        <v>39.625468450756216</v>
      </c>
      <c r="AZ10">
        <f t="shared" si="16"/>
        <v>26.529277044506216</v>
      </c>
      <c r="BA10">
        <f t="shared" si="17"/>
        <v>28.808485984802246</v>
      </c>
      <c r="BB10">
        <f t="shared" si="18"/>
        <v>3.9774180343199128</v>
      </c>
      <c r="BC10">
        <f t="shared" si="19"/>
        <v>3.4715496704942603E-2</v>
      </c>
      <c r="BD10">
        <f t="shared" si="20"/>
        <v>1.2774664680026471</v>
      </c>
      <c r="BE10">
        <f t="shared" si="21"/>
        <v>2.6999515663172655</v>
      </c>
      <c r="BF10">
        <f t="shared" si="22"/>
        <v>2.173537811683501E-2</v>
      </c>
      <c r="BG10">
        <f t="shared" si="23"/>
        <v>41.045382506066076</v>
      </c>
      <c r="BH10">
        <f t="shared" si="24"/>
        <v>1.0479293671392915</v>
      </c>
      <c r="BI10">
        <f t="shared" si="25"/>
        <v>32.077831825554426</v>
      </c>
      <c r="BJ10">
        <f t="shared" si="26"/>
        <v>401.92278165983601</v>
      </c>
      <c r="BK10">
        <f t="shared" si="27"/>
        <v>-6.4425892604587647E-4</v>
      </c>
    </row>
    <row r="11" spans="1:63">
      <c r="A11" s="1">
        <v>12</v>
      </c>
      <c r="B11" s="1" t="s">
        <v>147</v>
      </c>
      <c r="C11" s="1" t="s">
        <v>137</v>
      </c>
      <c r="D11" s="1">
        <v>6</v>
      </c>
      <c r="E11" s="1" t="s">
        <v>68</v>
      </c>
      <c r="F11" s="1" t="s">
        <v>79</v>
      </c>
      <c r="G11" s="1">
        <v>0</v>
      </c>
      <c r="H11" s="1">
        <v>1959</v>
      </c>
      <c r="I11" s="1">
        <v>0</v>
      </c>
      <c r="J11">
        <f t="shared" si="0"/>
        <v>-3.6310315380400815</v>
      </c>
      <c r="K11">
        <f t="shared" si="28"/>
        <v>-0.12164706549647382</v>
      </c>
      <c r="L11">
        <f t="shared" si="1"/>
        <v>7.0129852072068594E-2</v>
      </c>
      <c r="M11">
        <f t="shared" si="2"/>
        <v>464.27921211854601</v>
      </c>
      <c r="N11">
        <f t="shared" si="3"/>
        <v>2.1233341329971145</v>
      </c>
      <c r="O11">
        <f t="shared" si="4"/>
        <v>2.9213026016381223</v>
      </c>
      <c r="P11">
        <f t="shared" si="5"/>
        <v>29.848903656005859</v>
      </c>
      <c r="Q11" s="1">
        <v>3.5</v>
      </c>
      <c r="R11">
        <f t="shared" si="6"/>
        <v>1.9689131230115891</v>
      </c>
      <c r="S11" s="1">
        <v>1</v>
      </c>
      <c r="T11">
        <f t="shared" si="7"/>
        <v>3.9378262460231781</v>
      </c>
      <c r="U11" s="1">
        <v>30.918895721435547</v>
      </c>
      <c r="V11" s="1">
        <v>29.848903656005859</v>
      </c>
      <c r="W11" s="1">
        <v>30.951257705688477</v>
      </c>
      <c r="X11" s="1">
        <v>399.52029418945312</v>
      </c>
      <c r="Y11" s="1">
        <v>401.46420288085938</v>
      </c>
      <c r="Z11" s="1">
        <f t="shared" si="29"/>
        <v>-1.94390869140625</v>
      </c>
      <c r="AA11" s="1">
        <v>11.883160591125488</v>
      </c>
      <c r="AB11" s="1">
        <v>13.348821640014648</v>
      </c>
      <c r="AC11" s="1">
        <v>25.816858291625977</v>
      </c>
      <c r="AD11" s="1">
        <v>29.001092910766602</v>
      </c>
      <c r="AE11" s="1">
        <v>500.28384399414062</v>
      </c>
      <c r="AF11" s="1">
        <v>7.6792850494384766</v>
      </c>
      <c r="AG11" s="1">
        <v>14.352085113525391</v>
      </c>
      <c r="AH11" s="1">
        <v>97.559989929199219</v>
      </c>
      <c r="AI11" s="1">
        <v>7.4879770278930664</v>
      </c>
      <c r="AJ11" s="1">
        <v>-0.23425489664077759</v>
      </c>
      <c r="AK11" s="1">
        <v>0.66666668653488159</v>
      </c>
      <c r="AL11" s="1">
        <v>-0.21956524252891541</v>
      </c>
      <c r="AM11" s="1">
        <v>2.737391471862793</v>
      </c>
      <c r="AN11" s="1">
        <v>1</v>
      </c>
      <c r="AO11" s="1">
        <v>0</v>
      </c>
      <c r="AP11" s="1">
        <v>0.18999999761581421</v>
      </c>
      <c r="AQ11" s="1">
        <v>111115</v>
      </c>
      <c r="AR11">
        <f t="shared" si="8"/>
        <v>1.4293824114118305</v>
      </c>
      <c r="AS11">
        <f t="shared" si="9"/>
        <v>2.1233341329971143E-3</v>
      </c>
      <c r="AT11">
        <f t="shared" si="10"/>
        <v>302.99890365600584</v>
      </c>
      <c r="AU11">
        <f t="shared" si="11"/>
        <v>304.06889572143552</v>
      </c>
      <c r="AV11">
        <f t="shared" si="12"/>
        <v>1.4590641410844682</v>
      </c>
      <c r="AW11">
        <f t="shared" si="13"/>
        <v>-0.70046847079226482</v>
      </c>
      <c r="AX11">
        <f t="shared" si="14"/>
        <v>4.2236135064046278</v>
      </c>
      <c r="AY11">
        <f t="shared" si="15"/>
        <v>43.292475834302245</v>
      </c>
      <c r="AZ11">
        <f t="shared" si="16"/>
        <v>29.943654194287596</v>
      </c>
      <c r="BA11">
        <f t="shared" si="17"/>
        <v>30.383899688720703</v>
      </c>
      <c r="BB11">
        <f t="shared" si="18"/>
        <v>4.3553040402978134</v>
      </c>
      <c r="BC11">
        <f t="shared" si="19"/>
        <v>6.8902743782637083E-2</v>
      </c>
      <c r="BD11">
        <f t="shared" si="20"/>
        <v>1.3023109047665058</v>
      </c>
      <c r="BE11">
        <f t="shared" si="21"/>
        <v>3.0529931355313078</v>
      </c>
      <c r="BF11">
        <f t="shared" si="22"/>
        <v>4.3172806932744674E-2</v>
      </c>
      <c r="BG11">
        <f t="shared" si="23"/>
        <v>45.295075258621893</v>
      </c>
      <c r="BH11">
        <f t="shared" si="24"/>
        <v>1.156464782630515</v>
      </c>
      <c r="BI11">
        <f t="shared" si="25"/>
        <v>30.063644757992691</v>
      </c>
      <c r="BJ11">
        <f t="shared" si="26"/>
        <v>402.70902483848243</v>
      </c>
      <c r="BK11">
        <f t="shared" si="27"/>
        <v>-2.7106927218352576E-3</v>
      </c>
    </row>
    <row r="12" spans="1:63">
      <c r="A12" s="1">
        <v>3</v>
      </c>
      <c r="B12" s="1" t="s">
        <v>155</v>
      </c>
      <c r="C12" s="1" t="s">
        <v>152</v>
      </c>
      <c r="D12" s="1">
        <v>55</v>
      </c>
      <c r="E12" s="1" t="s">
        <v>68</v>
      </c>
      <c r="F12" s="1" t="s">
        <v>79</v>
      </c>
      <c r="G12" s="1">
        <v>0</v>
      </c>
      <c r="H12" s="1">
        <v>264.5</v>
      </c>
      <c r="I12" s="1">
        <v>0</v>
      </c>
      <c r="J12">
        <f t="shared" si="0"/>
        <v>-3.3035100479061152</v>
      </c>
      <c r="K12">
        <f t="shared" si="28"/>
        <v>-9.4685515891595295E-2</v>
      </c>
      <c r="L12">
        <f t="shared" si="1"/>
        <v>0.82223959620674969</v>
      </c>
      <c r="M12">
        <f t="shared" si="2"/>
        <v>386.68652947975448</v>
      </c>
      <c r="N12">
        <f t="shared" si="3"/>
        <v>20.707122381708395</v>
      </c>
      <c r="O12">
        <f t="shared" si="4"/>
        <v>2.7933655987279211</v>
      </c>
      <c r="P12">
        <f t="shared" si="5"/>
        <v>34.889286041259766</v>
      </c>
      <c r="Q12" s="1">
        <v>2.5</v>
      </c>
      <c r="R12">
        <f t="shared" si="6"/>
        <v>2.1884783655405045</v>
      </c>
      <c r="S12" s="1">
        <v>1</v>
      </c>
      <c r="T12">
        <f t="shared" si="7"/>
        <v>4.3769567310810089</v>
      </c>
      <c r="U12" s="1">
        <v>37.455371856689453</v>
      </c>
      <c r="V12" s="1">
        <v>34.889286041259766</v>
      </c>
      <c r="W12" s="1">
        <v>37.463821411132812</v>
      </c>
      <c r="X12" s="1">
        <v>400.02926635742188</v>
      </c>
      <c r="Y12" s="1">
        <v>397.56610107421875</v>
      </c>
      <c r="Z12" s="1">
        <f t="shared" si="29"/>
        <v>2.463165283203125</v>
      </c>
      <c r="AA12" s="1">
        <v>18.850784301757812</v>
      </c>
      <c r="AB12" s="1">
        <v>28.899806976318359</v>
      </c>
      <c r="AC12" s="1">
        <v>28.464395523071289</v>
      </c>
      <c r="AD12" s="1">
        <v>43.638263702392578</v>
      </c>
      <c r="AE12" s="1">
        <v>500.26483154296875</v>
      </c>
      <c r="AF12" s="1">
        <v>103.47412872314453</v>
      </c>
      <c r="AG12" s="1">
        <v>100.40054321289062</v>
      </c>
      <c r="AH12" s="1">
        <v>97.594696044921875</v>
      </c>
      <c r="AI12" s="1">
        <v>7.7121315002441406</v>
      </c>
      <c r="AJ12" s="1">
        <v>-0.27208289504051208</v>
      </c>
      <c r="AK12" s="1">
        <v>1</v>
      </c>
      <c r="AL12" s="1">
        <v>-0.21956524252891541</v>
      </c>
      <c r="AM12" s="1">
        <v>2.737391471862793</v>
      </c>
      <c r="AN12" s="1">
        <v>1</v>
      </c>
      <c r="AO12" s="1">
        <v>0</v>
      </c>
      <c r="AP12" s="1">
        <v>0.18999999761581421</v>
      </c>
      <c r="AQ12" s="1">
        <v>111115</v>
      </c>
      <c r="AR12">
        <f t="shared" si="8"/>
        <v>2.001059326171875</v>
      </c>
      <c r="AS12">
        <f t="shared" si="9"/>
        <v>2.0707122381708395E-2</v>
      </c>
      <c r="AT12">
        <f t="shared" si="10"/>
        <v>308.03928604125974</v>
      </c>
      <c r="AU12">
        <f t="shared" si="11"/>
        <v>310.60537185668943</v>
      </c>
      <c r="AV12">
        <f t="shared" si="12"/>
        <v>19.660084210695913</v>
      </c>
      <c r="AW12">
        <f t="shared" si="13"/>
        <v>-6.8817896779015655</v>
      </c>
      <c r="AX12">
        <f t="shared" si="14"/>
        <v>5.6138334763386242</v>
      </c>
      <c r="AY12">
        <f t="shared" si="15"/>
        <v>57.521911577598765</v>
      </c>
      <c r="AZ12">
        <f t="shared" si="16"/>
        <v>28.622104601280405</v>
      </c>
      <c r="BA12">
        <f t="shared" si="17"/>
        <v>36.172328948974609</v>
      </c>
      <c r="BB12">
        <f t="shared" si="18"/>
        <v>6.0255714262149898</v>
      </c>
      <c r="BC12">
        <f t="shared" si="19"/>
        <v>0.69220450789475951</v>
      </c>
      <c r="BD12">
        <f t="shared" si="20"/>
        <v>2.8204678776107031</v>
      </c>
      <c r="BE12">
        <f t="shared" si="21"/>
        <v>3.2051035486042867</v>
      </c>
      <c r="BF12">
        <f t="shared" si="22"/>
        <v>0.44269183853465605</v>
      </c>
      <c r="BG12">
        <f t="shared" si="23"/>
        <v>37.73855430924236</v>
      </c>
      <c r="BH12">
        <f t="shared" si="24"/>
        <v>0.97263455922155384</v>
      </c>
      <c r="BI12">
        <f t="shared" si="25"/>
        <v>56.218760478993303</v>
      </c>
      <c r="BJ12">
        <f t="shared" si="26"/>
        <v>398.58501417724403</v>
      </c>
      <c r="BK12">
        <f t="shared" si="27"/>
        <v>-4.659463690739646E-3</v>
      </c>
    </row>
    <row r="13" spans="1:63">
      <c r="A13" s="1">
        <v>8</v>
      </c>
      <c r="B13" s="1" t="s">
        <v>160</v>
      </c>
      <c r="C13" s="1" t="s">
        <v>152</v>
      </c>
      <c r="D13" s="1">
        <v>54</v>
      </c>
      <c r="E13" s="1" t="s">
        <v>68</v>
      </c>
      <c r="F13" s="1" t="s">
        <v>79</v>
      </c>
      <c r="G13" s="1">
        <v>0</v>
      </c>
      <c r="H13" s="1">
        <v>733</v>
      </c>
      <c r="I13" s="1">
        <v>0</v>
      </c>
      <c r="J13">
        <f t="shared" si="0"/>
        <v>-5.5226507741550712</v>
      </c>
      <c r="K13">
        <f t="shared" si="28"/>
        <v>-0.15890721725344417</v>
      </c>
      <c r="L13">
        <f t="shared" si="1"/>
        <v>0.9920958320771659</v>
      </c>
      <c r="M13">
        <f t="shared" si="2"/>
        <v>392.59775942787422</v>
      </c>
      <c r="N13">
        <f t="shared" si="3"/>
        <v>21.954915274979797</v>
      </c>
      <c r="O13">
        <f t="shared" si="4"/>
        <v>2.532393924285107</v>
      </c>
      <c r="P13">
        <f t="shared" si="5"/>
        <v>34.753932952880859</v>
      </c>
      <c r="Q13" s="1">
        <v>2.5</v>
      </c>
      <c r="R13">
        <f t="shared" si="6"/>
        <v>2.1884783655405045</v>
      </c>
      <c r="S13" s="1">
        <v>1</v>
      </c>
      <c r="T13">
        <f t="shared" si="7"/>
        <v>4.3769567310810089</v>
      </c>
      <c r="U13" s="1">
        <v>37.705703735351562</v>
      </c>
      <c r="V13" s="1">
        <v>34.753932952880859</v>
      </c>
      <c r="W13" s="1">
        <v>37.679851531982422</v>
      </c>
      <c r="X13" s="1">
        <v>400.30484008789062</v>
      </c>
      <c r="Y13" s="1">
        <v>398.69021606445312</v>
      </c>
      <c r="Z13" s="1">
        <f t="shared" si="29"/>
        <v>1.6146240234375</v>
      </c>
      <c r="AA13" s="1">
        <v>20.512687683105469</v>
      </c>
      <c r="AB13" s="1">
        <v>31.143947601318359</v>
      </c>
      <c r="AC13" s="1">
        <v>30.555049896240234</v>
      </c>
      <c r="AD13" s="1">
        <v>46.391033172607422</v>
      </c>
      <c r="AE13" s="1">
        <v>500.2030029296875</v>
      </c>
      <c r="AF13" s="1">
        <v>50.767436981201172</v>
      </c>
      <c r="AG13" s="1">
        <v>54.385959625244141</v>
      </c>
      <c r="AH13" s="1">
        <v>97.594078063964844</v>
      </c>
      <c r="AI13" s="1">
        <v>7.7121315002441406</v>
      </c>
      <c r="AJ13" s="1">
        <v>-0.27208289504051208</v>
      </c>
      <c r="AK13" s="1">
        <v>1</v>
      </c>
      <c r="AL13" s="1">
        <v>-0.21956524252891541</v>
      </c>
      <c r="AM13" s="1">
        <v>2.737391471862793</v>
      </c>
      <c r="AN13" s="1">
        <v>1</v>
      </c>
      <c r="AO13" s="1">
        <v>0</v>
      </c>
      <c r="AP13" s="1">
        <v>0.18999999761581421</v>
      </c>
      <c r="AQ13" s="1">
        <v>111115</v>
      </c>
      <c r="AR13">
        <f t="shared" si="8"/>
        <v>2.0008120117187498</v>
      </c>
      <c r="AS13">
        <f t="shared" si="9"/>
        <v>2.1954915274979798E-2</v>
      </c>
      <c r="AT13">
        <f t="shared" si="10"/>
        <v>307.90393295288084</v>
      </c>
      <c r="AU13">
        <f t="shared" si="11"/>
        <v>310.85570373535154</v>
      </c>
      <c r="AV13">
        <f t="shared" si="12"/>
        <v>9.6458129053892208</v>
      </c>
      <c r="AW13">
        <f t="shared" si="13"/>
        <v>-7.3632609710319539</v>
      </c>
      <c r="AX13">
        <f t="shared" si="14"/>
        <v>5.5718587777082016</v>
      </c>
      <c r="AY13">
        <f t="shared" si="15"/>
        <v>57.092181085580918</v>
      </c>
      <c r="AZ13">
        <f t="shared" si="16"/>
        <v>25.948233484262559</v>
      </c>
      <c r="BA13">
        <f t="shared" si="17"/>
        <v>36.229818344116211</v>
      </c>
      <c r="BB13">
        <f t="shared" si="18"/>
        <v>6.0446184155063749</v>
      </c>
      <c r="BC13">
        <f t="shared" si="19"/>
        <v>0.80877593933133518</v>
      </c>
      <c r="BD13">
        <f t="shared" si="20"/>
        <v>3.0394648534230946</v>
      </c>
      <c r="BE13">
        <f t="shared" si="21"/>
        <v>3.0051535620832803</v>
      </c>
      <c r="BF13">
        <f t="shared" si="22"/>
        <v>0.51927812450440936</v>
      </c>
      <c r="BG13">
        <f t="shared" si="23"/>
        <v>38.315216381341649</v>
      </c>
      <c r="BH13">
        <f t="shared" si="24"/>
        <v>0.98471882080097506</v>
      </c>
      <c r="BI13">
        <f t="shared" si="25"/>
        <v>61.238416939324495</v>
      </c>
      <c r="BJ13">
        <f t="shared" si="26"/>
        <v>400.39358646612214</v>
      </c>
      <c r="BK13">
        <f t="shared" si="27"/>
        <v>-8.4466485515648209E-3</v>
      </c>
    </row>
    <row r="14" spans="1:63">
      <c r="A14" s="1">
        <v>17</v>
      </c>
      <c r="B14" s="1" t="s">
        <v>169</v>
      </c>
      <c r="C14" s="1" t="s">
        <v>152</v>
      </c>
      <c r="D14" s="1">
        <v>8</v>
      </c>
      <c r="E14" s="1" t="s">
        <v>68</v>
      </c>
      <c r="F14" s="1" t="s">
        <v>79</v>
      </c>
      <c r="G14" s="1">
        <v>0</v>
      </c>
      <c r="H14" s="1">
        <v>1851.5</v>
      </c>
      <c r="I14" s="1">
        <v>0</v>
      </c>
      <c r="J14">
        <f t="shared" si="0"/>
        <v>-0.69199271854271005</v>
      </c>
      <c r="K14">
        <f t="shared" si="28"/>
        <v>-1.9367458796997687E-2</v>
      </c>
      <c r="L14">
        <f t="shared" si="1"/>
        <v>0.14279827614757745</v>
      </c>
      <c r="M14">
        <f t="shared" si="2"/>
        <v>383.36031674817565</v>
      </c>
      <c r="N14">
        <f t="shared" si="3"/>
        <v>4.9593318181850767</v>
      </c>
      <c r="O14">
        <f t="shared" si="4"/>
        <v>3.3954881128227421</v>
      </c>
      <c r="P14">
        <f t="shared" si="5"/>
        <v>35.729660034179688</v>
      </c>
      <c r="Q14" s="1">
        <v>5.5</v>
      </c>
      <c r="R14">
        <f t="shared" si="6"/>
        <v>1.5297826379537582</v>
      </c>
      <c r="S14" s="1">
        <v>1</v>
      </c>
      <c r="T14">
        <f t="shared" si="7"/>
        <v>3.0595652759075165</v>
      </c>
      <c r="U14" s="1">
        <v>37.958114624023438</v>
      </c>
      <c r="V14" s="1">
        <v>35.729660034179688</v>
      </c>
      <c r="W14" s="1">
        <v>38.048534393310547</v>
      </c>
      <c r="X14" s="1">
        <v>399.27853393554688</v>
      </c>
      <c r="Y14" s="1">
        <v>397.86984252929688</v>
      </c>
      <c r="Z14" s="1">
        <f t="shared" si="29"/>
        <v>1.40869140625</v>
      </c>
      <c r="AA14" s="1">
        <v>20.150598526000977</v>
      </c>
      <c r="AB14" s="1">
        <v>25.464675903320312</v>
      </c>
      <c r="AC14" s="1">
        <v>29.60692024230957</v>
      </c>
      <c r="AD14" s="1">
        <v>37.414798736572266</v>
      </c>
      <c r="AE14" s="1">
        <v>500.21368408203125</v>
      </c>
      <c r="AF14" s="1">
        <v>115.19419860839844</v>
      </c>
      <c r="AG14" s="1">
        <v>124.28294372558594</v>
      </c>
      <c r="AH14" s="1">
        <v>97.592414855957031</v>
      </c>
      <c r="AI14" s="1">
        <v>7.7121315002441406</v>
      </c>
      <c r="AJ14" s="1">
        <v>-0.27208289504051208</v>
      </c>
      <c r="AK14" s="1">
        <v>1</v>
      </c>
      <c r="AL14" s="1">
        <v>-0.21956524252891541</v>
      </c>
      <c r="AM14" s="1">
        <v>2.737391471862793</v>
      </c>
      <c r="AN14" s="1">
        <v>1</v>
      </c>
      <c r="AO14" s="1">
        <v>0</v>
      </c>
      <c r="AP14" s="1">
        <v>0.18999999761581421</v>
      </c>
      <c r="AQ14" s="1">
        <v>111115</v>
      </c>
      <c r="AR14">
        <f t="shared" si="8"/>
        <v>0.9094794256036931</v>
      </c>
      <c r="AS14">
        <f t="shared" si="9"/>
        <v>4.959331818185077E-3</v>
      </c>
      <c r="AT14">
        <f t="shared" si="10"/>
        <v>308.87966003417966</v>
      </c>
      <c r="AU14">
        <f t="shared" si="11"/>
        <v>311.10811462402341</v>
      </c>
      <c r="AV14">
        <f t="shared" si="12"/>
        <v>21.886897460951332</v>
      </c>
      <c r="AW14">
        <f t="shared" si="13"/>
        <v>-1.8418227543830095</v>
      </c>
      <c r="AX14">
        <f t="shared" si="14"/>
        <v>5.8806473277520706</v>
      </c>
      <c r="AY14">
        <f t="shared" si="15"/>
        <v>60.257217084254954</v>
      </c>
      <c r="AZ14">
        <f t="shared" si="16"/>
        <v>34.792541180934641</v>
      </c>
      <c r="BA14">
        <f t="shared" si="17"/>
        <v>36.843887329101562</v>
      </c>
      <c r="BB14">
        <f t="shared" si="18"/>
        <v>6.2513528612174927</v>
      </c>
      <c r="BC14">
        <f t="shared" si="19"/>
        <v>0.13643068316843748</v>
      </c>
      <c r="BD14">
        <f t="shared" si="20"/>
        <v>2.4851592149293285</v>
      </c>
      <c r="BE14">
        <f t="shared" si="21"/>
        <v>3.7661936462881642</v>
      </c>
      <c r="BF14">
        <f t="shared" si="22"/>
        <v>8.5819281302269915E-2</v>
      </c>
      <c r="BG14">
        <f t="shared" si="23"/>
        <v>37.413059071399054</v>
      </c>
      <c r="BH14">
        <f t="shared" si="24"/>
        <v>0.96353197897864595</v>
      </c>
      <c r="BI14">
        <f t="shared" si="25"/>
        <v>42.364358424416849</v>
      </c>
      <c r="BJ14">
        <f t="shared" si="26"/>
        <v>398.17517681236933</v>
      </c>
      <c r="BK14">
        <f t="shared" si="27"/>
        <v>-7.3625452470745976E-4</v>
      </c>
    </row>
    <row r="15" spans="1:63">
      <c r="A15" s="1">
        <v>18</v>
      </c>
      <c r="B15" s="1" t="s">
        <v>170</v>
      </c>
      <c r="C15" s="1" t="s">
        <v>152</v>
      </c>
      <c r="D15" s="1">
        <v>8</v>
      </c>
      <c r="E15" s="1" t="s">
        <v>68</v>
      </c>
      <c r="F15" s="1" t="s">
        <v>79</v>
      </c>
      <c r="G15" s="1">
        <v>0</v>
      </c>
      <c r="H15" s="1">
        <v>1898.5</v>
      </c>
      <c r="I15" s="1">
        <v>0</v>
      </c>
      <c r="J15">
        <f t="shared" si="0"/>
        <v>9.7219338556122707</v>
      </c>
      <c r="K15">
        <f t="shared" si="28"/>
        <v>0.28305548037424871</v>
      </c>
      <c r="L15">
        <f t="shared" si="1"/>
        <v>0.67757482182279183</v>
      </c>
      <c r="M15">
        <f t="shared" si="2"/>
        <v>347.24464264717568</v>
      </c>
      <c r="N15">
        <f t="shared" si="3"/>
        <v>16.112530693741977</v>
      </c>
      <c r="O15">
        <f t="shared" si="4"/>
        <v>2.5840482226551007</v>
      </c>
      <c r="P15">
        <f t="shared" si="5"/>
        <v>34.346389770507812</v>
      </c>
      <c r="Q15" s="1">
        <v>3</v>
      </c>
      <c r="R15">
        <f t="shared" si="6"/>
        <v>2.0786957442760468</v>
      </c>
      <c r="S15" s="1">
        <v>1</v>
      </c>
      <c r="T15">
        <f t="shared" si="7"/>
        <v>4.1573914885520935</v>
      </c>
      <c r="U15" s="1">
        <v>37.705020904541016</v>
      </c>
      <c r="V15" s="1">
        <v>34.346389770507812</v>
      </c>
      <c r="W15" s="1">
        <v>37.880592346191406</v>
      </c>
      <c r="X15" s="1">
        <v>398.96734619140625</v>
      </c>
      <c r="Y15" s="1">
        <v>389.37420654296875</v>
      </c>
      <c r="Z15" s="1">
        <f t="shared" si="29"/>
        <v>9.5931396484375</v>
      </c>
      <c r="AA15" s="1">
        <v>19.957231521606445</v>
      </c>
      <c r="AB15" s="1">
        <v>29.33692741394043</v>
      </c>
      <c r="AC15" s="1">
        <v>29.728336334228516</v>
      </c>
      <c r="AD15" s="1">
        <v>43.700351715087891</v>
      </c>
      <c r="AE15" s="1">
        <v>500.22427368164062</v>
      </c>
      <c r="AF15" s="1">
        <v>1858.0467529296875</v>
      </c>
      <c r="AG15" s="1">
        <v>1927.517822265625</v>
      </c>
      <c r="AH15" s="1">
        <v>97.592674255371094</v>
      </c>
      <c r="AI15" s="1">
        <v>7.7121315002441406</v>
      </c>
      <c r="AJ15" s="1">
        <v>-0.27208289504051208</v>
      </c>
      <c r="AK15" s="1">
        <v>0</v>
      </c>
      <c r="AL15" s="1">
        <v>-0.21956524252891541</v>
      </c>
      <c r="AM15" s="1">
        <v>2.737391471862793</v>
      </c>
      <c r="AN15" s="1">
        <v>1</v>
      </c>
      <c r="AO15" s="1">
        <v>0</v>
      </c>
      <c r="AP15" s="1">
        <v>0.18999999761581421</v>
      </c>
      <c r="AQ15" s="1">
        <v>111115</v>
      </c>
      <c r="AR15">
        <f t="shared" si="8"/>
        <v>1.6674142456054684</v>
      </c>
      <c r="AS15">
        <f t="shared" si="9"/>
        <v>1.6112530693741977E-2</v>
      </c>
      <c r="AT15">
        <f t="shared" si="10"/>
        <v>307.49638977050779</v>
      </c>
      <c r="AU15">
        <f t="shared" si="11"/>
        <v>310.85502090454099</v>
      </c>
      <c r="AV15">
        <f t="shared" si="12"/>
        <v>353.02887862671196</v>
      </c>
      <c r="AW15">
        <f t="shared" si="13"/>
        <v>-2.6367468381487282</v>
      </c>
      <c r="AX15">
        <f t="shared" si="14"/>
        <v>5.4471174234172555</v>
      </c>
      <c r="AY15">
        <f t="shared" si="15"/>
        <v>55.81481873489566</v>
      </c>
      <c r="AZ15">
        <f t="shared" si="16"/>
        <v>26.47789132095523</v>
      </c>
      <c r="BA15">
        <f t="shared" si="17"/>
        <v>36.025705337524414</v>
      </c>
      <c r="BB15">
        <f t="shared" si="18"/>
        <v>5.977228947934667</v>
      </c>
      <c r="BC15">
        <f t="shared" si="19"/>
        <v>0.58261911588890902</v>
      </c>
      <c r="BD15">
        <f t="shared" si="20"/>
        <v>2.8630692007621548</v>
      </c>
      <c r="BE15">
        <f t="shared" si="21"/>
        <v>3.1141597471725122</v>
      </c>
      <c r="BF15">
        <f t="shared" si="22"/>
        <v>0.37162337599602357</v>
      </c>
      <c r="BG15">
        <f t="shared" si="23"/>
        <v>33.888533296788559</v>
      </c>
      <c r="BH15">
        <f t="shared" si="24"/>
        <v>0.89180186260965411</v>
      </c>
      <c r="BI15">
        <f t="shared" si="25"/>
        <v>57.395352201651697</v>
      </c>
      <c r="BJ15">
        <f t="shared" si="26"/>
        <v>386.21727250362778</v>
      </c>
      <c r="BK15">
        <f t="shared" si="27"/>
        <v>1.4447666053536916E-2</v>
      </c>
    </row>
    <row r="16" spans="1:63">
      <c r="A16" s="1">
        <v>12</v>
      </c>
      <c r="B16" s="1" t="s">
        <v>78</v>
      </c>
      <c r="C16" s="1" t="s">
        <v>64</v>
      </c>
      <c r="D16" s="1">
        <v>10</v>
      </c>
      <c r="E16" s="1" t="s">
        <v>65</v>
      </c>
      <c r="F16" s="1" t="s">
        <v>79</v>
      </c>
      <c r="G16" s="1">
        <v>0</v>
      </c>
      <c r="H16" s="1">
        <v>1940.5</v>
      </c>
      <c r="I16" s="1">
        <v>0</v>
      </c>
      <c r="J16">
        <f t="shared" si="0"/>
        <v>36.800013663314267</v>
      </c>
      <c r="K16">
        <f t="shared" si="28"/>
        <v>0.91125639045466134</v>
      </c>
      <c r="L16">
        <f t="shared" si="1"/>
        <v>0.65123064499296757</v>
      </c>
      <c r="M16">
        <f t="shared" si="2"/>
        <v>258.50606491460195</v>
      </c>
      <c r="N16">
        <f t="shared" si="3"/>
        <v>29.300998625182455</v>
      </c>
      <c r="O16">
        <f t="shared" si="4"/>
        <v>4.7117127444378966</v>
      </c>
      <c r="P16">
        <f t="shared" si="5"/>
        <v>40.383819580078125</v>
      </c>
      <c r="Q16" s="1">
        <v>1.5</v>
      </c>
      <c r="R16">
        <f t="shared" si="6"/>
        <v>2.4080436080694199</v>
      </c>
      <c r="S16" s="1">
        <v>1</v>
      </c>
      <c r="T16">
        <f t="shared" si="7"/>
        <v>4.8160872161388397</v>
      </c>
      <c r="U16" s="1">
        <v>39.994239807128906</v>
      </c>
      <c r="V16" s="1">
        <v>40.383819580078125</v>
      </c>
      <c r="W16" s="1">
        <v>39.971717834472656</v>
      </c>
      <c r="X16" s="1">
        <v>399.66302490234375</v>
      </c>
      <c r="Y16" s="1">
        <v>385.24209594726562</v>
      </c>
      <c r="Z16" s="1">
        <f t="shared" si="29"/>
        <v>14.420928955078125</v>
      </c>
      <c r="AA16" s="1">
        <v>20.76838493347168</v>
      </c>
      <c r="AB16" s="1">
        <v>29.29791259765625</v>
      </c>
      <c r="AC16" s="1">
        <v>27.309980392456055</v>
      </c>
      <c r="AD16" s="1">
        <v>38.526123046875</v>
      </c>
      <c r="AE16" s="1">
        <v>500.18960571289062</v>
      </c>
      <c r="AF16" s="1">
        <v>1895.6024169921875</v>
      </c>
      <c r="AG16" s="1">
        <v>1986.4549560546875</v>
      </c>
      <c r="AH16" s="1">
        <v>97.457954406738281</v>
      </c>
      <c r="AI16" s="1">
        <v>8.7204608917236328</v>
      </c>
      <c r="AJ16" s="1">
        <v>-0.44099971652030945</v>
      </c>
      <c r="AK16" s="1">
        <v>1</v>
      </c>
      <c r="AL16" s="1">
        <v>-0.21956524252891541</v>
      </c>
      <c r="AM16" s="1">
        <v>2.737391471862793</v>
      </c>
      <c r="AN16" s="1">
        <v>1</v>
      </c>
      <c r="AO16" s="1">
        <v>0</v>
      </c>
      <c r="AP16" s="1">
        <v>0.18999999761581421</v>
      </c>
      <c r="AQ16" s="1">
        <v>111115</v>
      </c>
      <c r="AR16">
        <f t="shared" si="8"/>
        <v>3.3345973714192705</v>
      </c>
      <c r="AS16">
        <f t="shared" si="9"/>
        <v>2.9300998625182456E-2</v>
      </c>
      <c r="AT16">
        <f t="shared" si="10"/>
        <v>313.5338195800781</v>
      </c>
      <c r="AU16">
        <f t="shared" si="11"/>
        <v>313.14423980712888</v>
      </c>
      <c r="AV16">
        <f t="shared" si="12"/>
        <v>360.16445470904728</v>
      </c>
      <c r="AW16">
        <f t="shared" si="13"/>
        <v>-6.8379411157591132</v>
      </c>
      <c r="AX16">
        <f t="shared" si="14"/>
        <v>7.5670273745928824</v>
      </c>
      <c r="AY16">
        <f t="shared" si="15"/>
        <v>77.644020138285356</v>
      </c>
      <c r="AZ16">
        <f t="shared" si="16"/>
        <v>48.346107540629106</v>
      </c>
      <c r="BA16">
        <f t="shared" si="17"/>
        <v>40.189029693603516</v>
      </c>
      <c r="BB16">
        <f t="shared" si="18"/>
        <v>7.4888494092404896</v>
      </c>
      <c r="BC16">
        <f t="shared" si="19"/>
        <v>0.57366036944835852</v>
      </c>
      <c r="BD16">
        <f t="shared" si="20"/>
        <v>2.8553146301549859</v>
      </c>
      <c r="BE16">
        <f t="shared" si="21"/>
        <v>4.6335347790855037</v>
      </c>
      <c r="BF16">
        <f t="shared" si="22"/>
        <v>0.36478375782170219</v>
      </c>
      <c r="BG16">
        <f t="shared" si="23"/>
        <v>25.193472288312606</v>
      </c>
      <c r="BH16">
        <f t="shared" si="24"/>
        <v>0.67102237173475432</v>
      </c>
      <c r="BI16">
        <f t="shared" si="25"/>
        <v>42.051849480884229</v>
      </c>
      <c r="BJ16">
        <f t="shared" si="26"/>
        <v>374.92666430827967</v>
      </c>
      <c r="BK16">
        <f t="shared" si="27"/>
        <v>4.1274968754736296E-2</v>
      </c>
    </row>
    <row r="17" spans="1:63">
      <c r="A17" s="1">
        <v>14</v>
      </c>
      <c r="B17" s="1" t="s">
        <v>81</v>
      </c>
      <c r="C17" s="1" t="s">
        <v>64</v>
      </c>
      <c r="D17" s="1">
        <v>8</v>
      </c>
      <c r="E17" s="1" t="s">
        <v>65</v>
      </c>
      <c r="F17" s="1" t="s">
        <v>79</v>
      </c>
      <c r="G17" s="1">
        <v>0</v>
      </c>
      <c r="H17" s="1">
        <v>2221</v>
      </c>
      <c r="I17" s="1">
        <v>0</v>
      </c>
      <c r="J17">
        <f t="shared" si="0"/>
        <v>13.628239597978602</v>
      </c>
      <c r="K17">
        <f t="shared" si="28"/>
        <v>0.336684118448626</v>
      </c>
      <c r="L17">
        <f t="shared" si="1"/>
        <v>0.32627370422250285</v>
      </c>
      <c r="M17">
        <f t="shared" si="2"/>
        <v>291.85208366326151</v>
      </c>
      <c r="N17">
        <f t="shared" si="3"/>
        <v>16.521269065641267</v>
      </c>
      <c r="O17">
        <f t="shared" si="4"/>
        <v>5.0079609449340934</v>
      </c>
      <c r="P17">
        <f t="shared" si="5"/>
        <v>40.477821350097656</v>
      </c>
      <c r="Q17" s="1">
        <v>2</v>
      </c>
      <c r="R17">
        <f t="shared" si="6"/>
        <v>2.2982609868049622</v>
      </c>
      <c r="S17" s="1">
        <v>1</v>
      </c>
      <c r="T17">
        <f t="shared" si="7"/>
        <v>4.5965219736099243</v>
      </c>
      <c r="U17" s="1">
        <v>39.842212677001953</v>
      </c>
      <c r="V17" s="1">
        <v>40.477821350097656</v>
      </c>
      <c r="W17" s="1">
        <v>39.766262054443359</v>
      </c>
      <c r="X17" s="1">
        <v>400.17630004882812</v>
      </c>
      <c r="Y17" s="1">
        <v>392.13668823242188</v>
      </c>
      <c r="Z17" s="1">
        <f t="shared" si="29"/>
        <v>8.03961181640625</v>
      </c>
      <c r="AA17" s="1">
        <v>20.221015930175781</v>
      </c>
      <c r="AB17" s="1">
        <v>26.650903701782227</v>
      </c>
      <c r="AC17" s="1">
        <v>26.804105758666992</v>
      </c>
      <c r="AD17" s="1">
        <v>35.327285766601562</v>
      </c>
      <c r="AE17" s="1">
        <v>500.19418334960938</v>
      </c>
      <c r="AF17" s="1">
        <v>1657.2763671875</v>
      </c>
      <c r="AG17" s="1">
        <v>1675.9344482421875</v>
      </c>
      <c r="AH17" s="1">
        <v>97.446823120117188</v>
      </c>
      <c r="AI17" s="1">
        <v>8.7204608917236328</v>
      </c>
      <c r="AJ17" s="1">
        <v>-0.44099971652030945</v>
      </c>
      <c r="AK17" s="1">
        <v>0</v>
      </c>
      <c r="AL17" s="1">
        <v>-0.21956524252891541</v>
      </c>
      <c r="AM17" s="1">
        <v>2.737391471862793</v>
      </c>
      <c r="AN17" s="1">
        <v>1</v>
      </c>
      <c r="AO17" s="1">
        <v>0</v>
      </c>
      <c r="AP17" s="1">
        <v>0.18999999761581421</v>
      </c>
      <c r="AQ17" s="1">
        <v>111115</v>
      </c>
      <c r="AR17">
        <f t="shared" si="8"/>
        <v>2.5009709167480469</v>
      </c>
      <c r="AS17">
        <f t="shared" si="9"/>
        <v>1.6521269065641268E-2</v>
      </c>
      <c r="AT17">
        <f t="shared" si="10"/>
        <v>313.62782135009763</v>
      </c>
      <c r="AU17">
        <f t="shared" si="11"/>
        <v>312.99221267700193</v>
      </c>
      <c r="AV17">
        <f t="shared" si="12"/>
        <v>314.88250581437023</v>
      </c>
      <c r="AW17">
        <f t="shared" si="13"/>
        <v>-3.2119614444998819</v>
      </c>
      <c r="AX17">
        <f t="shared" si="14"/>
        <v>7.6050068439529426</v>
      </c>
      <c r="AY17">
        <f t="shared" si="15"/>
        <v>78.042634951564096</v>
      </c>
      <c r="AZ17">
        <f t="shared" si="16"/>
        <v>51.39173124978187</v>
      </c>
      <c r="BA17">
        <f t="shared" si="17"/>
        <v>40.160017013549805</v>
      </c>
      <c r="BB17">
        <f t="shared" si="18"/>
        <v>7.477265417431882</v>
      </c>
      <c r="BC17">
        <f t="shared" si="19"/>
        <v>0.30464889242167131</v>
      </c>
      <c r="BD17">
        <f t="shared" si="20"/>
        <v>2.5970458990188492</v>
      </c>
      <c r="BE17">
        <f t="shared" si="21"/>
        <v>4.8802195184130328</v>
      </c>
      <c r="BF17">
        <f t="shared" si="22"/>
        <v>0.19223709312097323</v>
      </c>
      <c r="BG17">
        <f t="shared" si="23"/>
        <v>28.440058373971485</v>
      </c>
      <c r="BH17">
        <f t="shared" si="24"/>
        <v>0.74426110185915317</v>
      </c>
      <c r="BI17">
        <f t="shared" si="25"/>
        <v>35.117226428357284</v>
      </c>
      <c r="BJ17">
        <f t="shared" si="26"/>
        <v>388.13406982596138</v>
      </c>
      <c r="BK17">
        <f t="shared" si="27"/>
        <v>1.2330429431168374E-2</v>
      </c>
    </row>
    <row r="18" spans="1:63">
      <c r="A18" s="1">
        <v>2</v>
      </c>
      <c r="B18" s="1" t="s">
        <v>89</v>
      </c>
      <c r="C18" s="1" t="s">
        <v>88</v>
      </c>
      <c r="D18" s="1">
        <v>51</v>
      </c>
      <c r="E18" s="1" t="s">
        <v>65</v>
      </c>
      <c r="F18" s="1" t="s">
        <v>79</v>
      </c>
      <c r="G18" s="1">
        <v>0</v>
      </c>
      <c r="H18" s="1">
        <v>189</v>
      </c>
      <c r="I18" s="1">
        <v>0</v>
      </c>
      <c r="J18">
        <f t="shared" si="0"/>
        <v>34.344533098515903</v>
      </c>
      <c r="K18">
        <f t="shared" si="28"/>
        <v>0.90692839248986323</v>
      </c>
      <c r="L18">
        <f t="shared" si="1"/>
        <v>1.0355645406605547</v>
      </c>
      <c r="M18">
        <f t="shared" si="2"/>
        <v>299.27594241633324</v>
      </c>
      <c r="N18">
        <f t="shared" si="3"/>
        <v>30.494362447161521</v>
      </c>
      <c r="O18">
        <f t="shared" si="4"/>
        <v>3.3416037672929719</v>
      </c>
      <c r="P18">
        <f t="shared" si="5"/>
        <v>37.869068145751953</v>
      </c>
      <c r="Q18" s="1">
        <v>2</v>
      </c>
      <c r="R18">
        <f t="shared" si="6"/>
        <v>2.2982609868049622</v>
      </c>
      <c r="S18" s="1">
        <v>1</v>
      </c>
      <c r="T18">
        <f t="shared" si="7"/>
        <v>4.5965219736099243</v>
      </c>
      <c r="U18" s="1">
        <v>38.471649169921875</v>
      </c>
      <c r="V18" s="1">
        <v>37.869068145751953</v>
      </c>
      <c r="W18" s="1">
        <v>38.426887512207031</v>
      </c>
      <c r="X18" s="1">
        <v>400.1014404296875</v>
      </c>
      <c r="Y18" s="1">
        <v>381.71368408203125</v>
      </c>
      <c r="Z18" s="1">
        <f t="shared" si="29"/>
        <v>18.38775634765625</v>
      </c>
      <c r="AA18" s="1">
        <v>21.720745086669922</v>
      </c>
      <c r="AB18" s="1">
        <v>33.505882263183594</v>
      </c>
      <c r="AC18" s="1">
        <v>31.026643753051758</v>
      </c>
      <c r="AD18" s="1">
        <v>47.860931396484375</v>
      </c>
      <c r="AE18" s="1">
        <v>500.16595458984375</v>
      </c>
      <c r="AF18" s="1">
        <v>1957.6964111328125</v>
      </c>
      <c r="AG18" s="1">
        <v>1841.993896484375</v>
      </c>
      <c r="AH18" s="1">
        <v>97.552520751953125</v>
      </c>
      <c r="AI18" s="1">
        <v>7.712130069732666</v>
      </c>
      <c r="AJ18" s="1">
        <v>-0.27208301424980164</v>
      </c>
      <c r="AK18" s="1">
        <v>1</v>
      </c>
      <c r="AL18" s="1">
        <v>-0.21956524252891541</v>
      </c>
      <c r="AM18" s="1">
        <v>2.737391471862793</v>
      </c>
      <c r="AN18" s="1">
        <v>1</v>
      </c>
      <c r="AO18" s="1">
        <v>0</v>
      </c>
      <c r="AP18" s="1">
        <v>0.18999999761581421</v>
      </c>
      <c r="AQ18" s="1">
        <v>111115</v>
      </c>
      <c r="AR18">
        <f t="shared" si="8"/>
        <v>2.5008297729492184</v>
      </c>
      <c r="AS18">
        <f t="shared" si="9"/>
        <v>3.049436244716152E-2</v>
      </c>
      <c r="AT18">
        <f t="shared" si="10"/>
        <v>311.01906814575193</v>
      </c>
      <c r="AU18">
        <f t="shared" si="11"/>
        <v>311.62164916992185</v>
      </c>
      <c r="AV18">
        <f t="shared" si="12"/>
        <v>371.96231344772241</v>
      </c>
      <c r="AW18">
        <f t="shared" si="13"/>
        <v>-7.3610959491161747</v>
      </c>
      <c r="AX18">
        <f t="shared" si="14"/>
        <v>6.6101870420846875</v>
      </c>
      <c r="AY18">
        <f t="shared" si="15"/>
        <v>67.760289443390349</v>
      </c>
      <c r="AZ18">
        <f t="shared" si="16"/>
        <v>34.254407180206755</v>
      </c>
      <c r="BA18">
        <f t="shared" si="17"/>
        <v>38.170358657836914</v>
      </c>
      <c r="BB18">
        <f t="shared" si="18"/>
        <v>6.7189856684384699</v>
      </c>
      <c r="BC18">
        <f t="shared" si="19"/>
        <v>0.84515661365938144</v>
      </c>
      <c r="BD18">
        <f t="shared" si="20"/>
        <v>3.2685832747917156</v>
      </c>
      <c r="BE18">
        <f t="shared" si="21"/>
        <v>3.4504023936467543</v>
      </c>
      <c r="BF18">
        <f t="shared" si="22"/>
        <v>0.54256344777729393</v>
      </c>
      <c r="BG18">
        <f t="shared" si="23"/>
        <v>29.195122583129677</v>
      </c>
      <c r="BH18">
        <f t="shared" si="24"/>
        <v>0.7840325220093971</v>
      </c>
      <c r="BI18">
        <f t="shared" si="25"/>
        <v>56.54226029442745</v>
      </c>
      <c r="BJ18">
        <f t="shared" si="26"/>
        <v>371.62668353048525</v>
      </c>
      <c r="BK18">
        <f t="shared" si="27"/>
        <v>5.2254523590676609E-2</v>
      </c>
    </row>
    <row r="19" spans="1:63">
      <c r="A19" s="1">
        <v>10</v>
      </c>
      <c r="B19" s="1" t="s">
        <v>97</v>
      </c>
      <c r="C19" s="1" t="s">
        <v>88</v>
      </c>
      <c r="D19" s="1">
        <v>25</v>
      </c>
      <c r="E19" s="1" t="s">
        <v>65</v>
      </c>
      <c r="F19" s="1" t="s">
        <v>79</v>
      </c>
      <c r="G19" s="1">
        <v>0</v>
      </c>
      <c r="H19" s="1">
        <v>1009</v>
      </c>
      <c r="I19" s="1">
        <v>0</v>
      </c>
      <c r="J19">
        <f t="shared" si="0"/>
        <v>23.200923696764345</v>
      </c>
      <c r="K19">
        <f t="shared" si="28"/>
        <v>0.60127330919974398</v>
      </c>
      <c r="L19">
        <f t="shared" si="1"/>
        <v>0.58282561303323288</v>
      </c>
      <c r="M19">
        <f t="shared" si="2"/>
        <v>296.7288149911447</v>
      </c>
      <c r="N19">
        <f t="shared" si="3"/>
        <v>22.39022535154254</v>
      </c>
      <c r="O19">
        <f t="shared" si="4"/>
        <v>3.990693364776611</v>
      </c>
      <c r="P19">
        <f t="shared" si="5"/>
        <v>38.586318969726562</v>
      </c>
      <c r="Q19" s="1">
        <v>1.5</v>
      </c>
      <c r="R19">
        <f t="shared" si="6"/>
        <v>2.4080436080694199</v>
      </c>
      <c r="S19" s="1">
        <v>1</v>
      </c>
      <c r="T19">
        <f t="shared" si="7"/>
        <v>4.8160872161388397</v>
      </c>
      <c r="U19" s="1">
        <v>38.876567840576172</v>
      </c>
      <c r="V19" s="1">
        <v>38.586318969726562</v>
      </c>
      <c r="W19" s="1">
        <v>38.783828735351562</v>
      </c>
      <c r="X19" s="1">
        <v>399.90200805664062</v>
      </c>
      <c r="Y19" s="1">
        <v>390.32431030273438</v>
      </c>
      <c r="Z19" s="1">
        <f t="shared" si="29"/>
        <v>9.57769775390625</v>
      </c>
      <c r="AA19" s="1">
        <v>23.020978927612305</v>
      </c>
      <c r="AB19" s="1">
        <v>29.536643981933594</v>
      </c>
      <c r="AC19" s="1">
        <v>32.170005798339844</v>
      </c>
      <c r="AD19" s="1">
        <v>41.275135040283203</v>
      </c>
      <c r="AE19" s="1">
        <v>500.23043823242188</v>
      </c>
      <c r="AF19" s="1">
        <v>1859.9395751953125</v>
      </c>
      <c r="AG19" s="1">
        <v>1891.802734375</v>
      </c>
      <c r="AH19" s="1">
        <v>97.541572570800781</v>
      </c>
      <c r="AI19" s="1">
        <v>7.712130069732666</v>
      </c>
      <c r="AJ19" s="1">
        <v>-0.27208301424980164</v>
      </c>
      <c r="AK19" s="1">
        <v>0.66666668653488159</v>
      </c>
      <c r="AL19" s="1">
        <v>-0.21956524252891541</v>
      </c>
      <c r="AM19" s="1">
        <v>2.737391471862793</v>
      </c>
      <c r="AN19" s="1">
        <v>1</v>
      </c>
      <c r="AO19" s="1">
        <v>0</v>
      </c>
      <c r="AP19" s="1">
        <v>0.18999999761581421</v>
      </c>
      <c r="AQ19" s="1">
        <v>111115</v>
      </c>
      <c r="AR19">
        <f t="shared" si="8"/>
        <v>3.3348695882161454</v>
      </c>
      <c r="AS19">
        <f t="shared" si="9"/>
        <v>2.2390225351542541E-2</v>
      </c>
      <c r="AT19">
        <f t="shared" si="10"/>
        <v>311.73631896972654</v>
      </c>
      <c r="AU19">
        <f t="shared" si="11"/>
        <v>312.02656784057615</v>
      </c>
      <c r="AV19">
        <f t="shared" si="12"/>
        <v>353.38851485266787</v>
      </c>
      <c r="AW19">
        <f t="shared" si="13"/>
        <v>-4.6059764619929116</v>
      </c>
      <c r="AX19">
        <f t="shared" si="14"/>
        <v>6.8717440672382928</v>
      </c>
      <c r="AY19">
        <f t="shared" si="15"/>
        <v>70.449387744394016</v>
      </c>
      <c r="AZ19">
        <f t="shared" si="16"/>
        <v>40.912743762460423</v>
      </c>
      <c r="BA19">
        <f t="shared" si="17"/>
        <v>38.731443405151367</v>
      </c>
      <c r="BB19">
        <f t="shared" si="18"/>
        <v>6.925744221503221</v>
      </c>
      <c r="BC19">
        <f t="shared" si="19"/>
        <v>0.5199081876263747</v>
      </c>
      <c r="BD19">
        <f t="shared" si="20"/>
        <v>2.8810507024616818</v>
      </c>
      <c r="BE19">
        <f t="shared" si="21"/>
        <v>4.0446935190415392</v>
      </c>
      <c r="BF19">
        <f t="shared" si="22"/>
        <v>0.33006461203955817</v>
      </c>
      <c r="BG19">
        <f t="shared" si="23"/>
        <v>28.943395241306458</v>
      </c>
      <c r="BH19">
        <f t="shared" si="24"/>
        <v>0.76021095063487776</v>
      </c>
      <c r="BI19">
        <f t="shared" si="25"/>
        <v>45.469106673390023</v>
      </c>
      <c r="BJ19">
        <f t="shared" si="26"/>
        <v>383.82084689250513</v>
      </c>
      <c r="BK19">
        <f t="shared" si="27"/>
        <v>2.7484835256611485E-2</v>
      </c>
    </row>
    <row r="20" spans="1:63">
      <c r="A20" s="1">
        <v>1</v>
      </c>
      <c r="B20" s="1" t="s">
        <v>114</v>
      </c>
      <c r="C20" s="1" t="s">
        <v>115</v>
      </c>
      <c r="D20" s="1">
        <v>61</v>
      </c>
      <c r="E20" s="1" t="s">
        <v>65</v>
      </c>
      <c r="F20" s="1" t="s">
        <v>79</v>
      </c>
      <c r="G20" s="1">
        <v>0</v>
      </c>
      <c r="H20" s="1">
        <v>109</v>
      </c>
      <c r="I20" s="1">
        <v>0</v>
      </c>
      <c r="J20">
        <f t="shared" si="0"/>
        <v>43.017337101672027</v>
      </c>
      <c r="K20">
        <f t="shared" si="28"/>
        <v>1.371902677332409</v>
      </c>
      <c r="L20">
        <f t="shared" si="1"/>
        <v>1.3369464614709305</v>
      </c>
      <c r="M20">
        <f t="shared" si="2"/>
        <v>301.17649933876021</v>
      </c>
      <c r="N20">
        <f t="shared" si="3"/>
        <v>25.603253496378599</v>
      </c>
      <c r="O20">
        <f t="shared" si="4"/>
        <v>2.327330788209891</v>
      </c>
      <c r="P20">
        <f t="shared" si="5"/>
        <v>31.355968475341797</v>
      </c>
      <c r="Q20" s="1">
        <v>2</v>
      </c>
      <c r="R20">
        <f t="shared" si="6"/>
        <v>2.2982609868049622</v>
      </c>
      <c r="S20" s="1">
        <v>1</v>
      </c>
      <c r="T20">
        <f t="shared" si="7"/>
        <v>4.5965219736099243</v>
      </c>
      <c r="U20" s="1">
        <v>31.508855819702148</v>
      </c>
      <c r="V20" s="1">
        <v>31.355968475341797</v>
      </c>
      <c r="W20" s="1">
        <v>31.451723098754883</v>
      </c>
      <c r="X20" s="1">
        <v>399.5556640625</v>
      </c>
      <c r="Y20" s="1">
        <v>378.48516845703125</v>
      </c>
      <c r="Z20" s="1">
        <f t="shared" si="29"/>
        <v>21.07049560546875</v>
      </c>
      <c r="AA20" s="1">
        <v>13.331168174743652</v>
      </c>
      <c r="AB20" s="1">
        <v>23.327577590942383</v>
      </c>
      <c r="AC20" s="1">
        <v>28.013402938842773</v>
      </c>
      <c r="AD20" s="1">
        <v>49.019321441650391</v>
      </c>
      <c r="AE20" s="1">
        <v>500.29946899414062</v>
      </c>
      <c r="AF20" s="1">
        <v>1588.3885498046875</v>
      </c>
      <c r="AG20" s="1">
        <v>1574.9837646484375</v>
      </c>
      <c r="AH20" s="1">
        <v>97.585182189941406</v>
      </c>
      <c r="AI20" s="1">
        <v>7.0829200744628906</v>
      </c>
      <c r="AJ20" s="1">
        <v>-0.20638959109783173</v>
      </c>
      <c r="AK20" s="1">
        <v>0.66666668653488159</v>
      </c>
      <c r="AL20" s="1">
        <v>-0.21956524252891541</v>
      </c>
      <c r="AM20" s="1">
        <v>2.737391471862793</v>
      </c>
      <c r="AN20" s="1">
        <v>1</v>
      </c>
      <c r="AO20" s="1">
        <v>0</v>
      </c>
      <c r="AP20" s="1">
        <v>0.18999999761581421</v>
      </c>
      <c r="AQ20" s="1">
        <v>111115</v>
      </c>
      <c r="AR20">
        <f t="shared" si="8"/>
        <v>2.5014973449707028</v>
      </c>
      <c r="AS20">
        <f t="shared" si="9"/>
        <v>2.5603253496378597E-2</v>
      </c>
      <c r="AT20">
        <f t="shared" si="10"/>
        <v>304.50596847534177</v>
      </c>
      <c r="AU20">
        <f t="shared" si="11"/>
        <v>304.65885581970213</v>
      </c>
      <c r="AV20">
        <f t="shared" si="12"/>
        <v>301.79382067587721</v>
      </c>
      <c r="AW20">
        <f t="shared" si="13"/>
        <v>-6.3350965761430427</v>
      </c>
      <c r="AX20">
        <f t="shared" si="14"/>
        <v>4.6037566974719981</v>
      </c>
      <c r="AY20">
        <f t="shared" si="15"/>
        <v>47.1768007617301</v>
      </c>
      <c r="AZ20">
        <f t="shared" si="16"/>
        <v>23.849223170787717</v>
      </c>
      <c r="BA20">
        <f t="shared" si="17"/>
        <v>31.432412147521973</v>
      </c>
      <c r="BB20">
        <f t="shared" si="18"/>
        <v>4.6238082786826027</v>
      </c>
      <c r="BC20">
        <f t="shared" si="19"/>
        <v>1.0357017745907036</v>
      </c>
      <c r="BD20">
        <f t="shared" si="20"/>
        <v>2.2764259092621071</v>
      </c>
      <c r="BE20">
        <f t="shared" si="21"/>
        <v>2.3473823694204956</v>
      </c>
      <c r="BF20">
        <f t="shared" si="22"/>
        <v>0.66898205178935854</v>
      </c>
      <c r="BG20">
        <f t="shared" si="23"/>
        <v>29.390363559301683</v>
      </c>
      <c r="BH20">
        <f t="shared" si="24"/>
        <v>0.79574187957368336</v>
      </c>
      <c r="BI20">
        <f t="shared" si="25"/>
        <v>59.406859339587847</v>
      </c>
      <c r="BJ20">
        <f t="shared" si="26"/>
        <v>365.85096254641559</v>
      </c>
      <c r="BK20">
        <f t="shared" si="27"/>
        <v>6.9851528517939687E-2</v>
      </c>
    </row>
    <row r="21" spans="1:63">
      <c r="A21" s="1">
        <v>6</v>
      </c>
      <c r="B21" s="1" t="s">
        <v>120</v>
      </c>
      <c r="C21" s="1" t="s">
        <v>115</v>
      </c>
      <c r="D21" s="1">
        <v>59</v>
      </c>
      <c r="E21" s="1" t="s">
        <v>65</v>
      </c>
      <c r="F21" s="1" t="s">
        <v>79</v>
      </c>
      <c r="G21" s="1">
        <v>0</v>
      </c>
      <c r="H21" s="1">
        <v>645</v>
      </c>
      <c r="I21" s="1">
        <v>0</v>
      </c>
      <c r="J21">
        <f t="shared" si="0"/>
        <v>49.311597137096143</v>
      </c>
      <c r="K21">
        <f t="shared" si="28"/>
        <v>1.5419091252345347</v>
      </c>
      <c r="L21">
        <f t="shared" si="1"/>
        <v>1.069402712043092</v>
      </c>
      <c r="M21">
        <f t="shared" si="2"/>
        <v>284.56296222080891</v>
      </c>
      <c r="N21">
        <f t="shared" si="3"/>
        <v>26.830397315553533</v>
      </c>
      <c r="O21">
        <f t="shared" si="4"/>
        <v>2.8667829068799824</v>
      </c>
      <c r="P21">
        <f t="shared" si="5"/>
        <v>31.980871200561523</v>
      </c>
      <c r="Q21" s="1">
        <v>1</v>
      </c>
      <c r="R21">
        <f t="shared" si="6"/>
        <v>2.5178262293338776</v>
      </c>
      <c r="S21" s="1">
        <v>1</v>
      </c>
      <c r="T21">
        <f t="shared" si="7"/>
        <v>5.0356524586677551</v>
      </c>
      <c r="U21" s="1">
        <v>32.067169189453125</v>
      </c>
      <c r="V21" s="1">
        <v>31.980871200561523</v>
      </c>
      <c r="W21" s="1">
        <v>32.034008026123047</v>
      </c>
      <c r="X21" s="1">
        <v>399.6392822265625</v>
      </c>
      <c r="Y21" s="1">
        <v>387.70370483398438</v>
      </c>
      <c r="Z21" s="1">
        <f t="shared" si="29"/>
        <v>11.935577392578125</v>
      </c>
      <c r="AA21" s="1">
        <v>14.244012832641602</v>
      </c>
      <c r="AB21" s="1">
        <v>19.502273559570312</v>
      </c>
      <c r="AC21" s="1">
        <v>28.999101638793945</v>
      </c>
      <c r="AD21" s="1">
        <v>39.704288482666016</v>
      </c>
      <c r="AE21" s="1">
        <v>500.30123901367188</v>
      </c>
      <c r="AF21" s="1">
        <v>1618.2247314453125</v>
      </c>
      <c r="AG21" s="1">
        <v>1680.162353515625</v>
      </c>
      <c r="AH21" s="1">
        <v>97.585174560546875</v>
      </c>
      <c r="AI21" s="1">
        <v>7.0829200744628906</v>
      </c>
      <c r="AJ21" s="1">
        <v>-0.20638959109783173</v>
      </c>
      <c r="AK21" s="1">
        <v>0.66666668653488159</v>
      </c>
      <c r="AL21" s="1">
        <v>-0.21956524252891541</v>
      </c>
      <c r="AM21" s="1">
        <v>2.737391471862793</v>
      </c>
      <c r="AN21" s="1">
        <v>1</v>
      </c>
      <c r="AO21" s="1">
        <v>0</v>
      </c>
      <c r="AP21" s="1">
        <v>0.18999999761581421</v>
      </c>
      <c r="AQ21" s="1">
        <v>111115</v>
      </c>
      <c r="AR21">
        <f t="shared" si="8"/>
        <v>5.0030123901367185</v>
      </c>
      <c r="AS21">
        <f t="shared" si="9"/>
        <v>2.6830397315553534E-2</v>
      </c>
      <c r="AT21">
        <f t="shared" si="10"/>
        <v>305.1308712005615</v>
      </c>
      <c r="AU21">
        <f t="shared" si="11"/>
        <v>305.2171691894531</v>
      </c>
      <c r="AV21">
        <f t="shared" si="12"/>
        <v>307.46269511646096</v>
      </c>
      <c r="AW21">
        <f t="shared" si="13"/>
        <v>-6.1747220889253267</v>
      </c>
      <c r="AX21">
        <f t="shared" si="14"/>
        <v>4.7699156765181892</v>
      </c>
      <c r="AY21">
        <f t="shared" si="15"/>
        <v>48.879511647116921</v>
      </c>
      <c r="AZ21">
        <f t="shared" si="16"/>
        <v>29.377238087546608</v>
      </c>
      <c r="BA21">
        <f t="shared" si="17"/>
        <v>32.024020195007324</v>
      </c>
      <c r="BB21">
        <f t="shared" si="18"/>
        <v>4.7815790678400623</v>
      </c>
      <c r="BC21">
        <f t="shared" si="19"/>
        <v>0.88207890766345665</v>
      </c>
      <c r="BD21">
        <f t="shared" si="20"/>
        <v>1.9031327696382068</v>
      </c>
      <c r="BE21">
        <f t="shared" si="21"/>
        <v>2.8784462982018555</v>
      </c>
      <c r="BF21">
        <f t="shared" si="22"/>
        <v>0.56553973288133386</v>
      </c>
      <c r="BG21">
        <f t="shared" si="23"/>
        <v>27.769126341783945</v>
      </c>
      <c r="BH21">
        <f t="shared" si="24"/>
        <v>0.73397019082564463</v>
      </c>
      <c r="BI21">
        <f t="shared" si="25"/>
        <v>48.671453704432963</v>
      </c>
      <c r="BJ21">
        <f t="shared" si="26"/>
        <v>374.48383775985911</v>
      </c>
      <c r="BK21">
        <f t="shared" si="27"/>
        <v>6.4090005365969552E-2</v>
      </c>
    </row>
    <row r="22" spans="1:63">
      <c r="A22" s="1">
        <v>20</v>
      </c>
      <c r="B22" s="1" t="s">
        <v>134</v>
      </c>
      <c r="C22" s="1" t="s">
        <v>115</v>
      </c>
      <c r="D22" s="1">
        <v>1</v>
      </c>
      <c r="E22" s="1" t="s">
        <v>65</v>
      </c>
      <c r="F22" s="1" t="s">
        <v>79</v>
      </c>
      <c r="G22" s="1">
        <v>0</v>
      </c>
      <c r="H22" s="1">
        <v>2256.5</v>
      </c>
      <c r="I22" s="1">
        <v>0</v>
      </c>
      <c r="J22">
        <f t="shared" si="0"/>
        <v>31.884116392578377</v>
      </c>
      <c r="K22">
        <f t="shared" si="28"/>
        <v>0.97308215444757984</v>
      </c>
      <c r="L22">
        <f t="shared" si="1"/>
        <v>0.95288894629876941</v>
      </c>
      <c r="M22">
        <f t="shared" si="2"/>
        <v>304.60034799830134</v>
      </c>
      <c r="N22">
        <f t="shared" si="3"/>
        <v>22.473648422500439</v>
      </c>
      <c r="O22">
        <f t="shared" si="4"/>
        <v>2.6747482338955142</v>
      </c>
      <c r="P22">
        <f t="shared" si="5"/>
        <v>32.766109466552734</v>
      </c>
      <c r="Q22" s="1">
        <v>2</v>
      </c>
      <c r="R22">
        <f t="shared" si="6"/>
        <v>2.2982609868049622</v>
      </c>
      <c r="S22" s="1">
        <v>1</v>
      </c>
      <c r="T22">
        <f t="shared" si="7"/>
        <v>4.5965219736099243</v>
      </c>
      <c r="U22" s="1">
        <v>33.298995971679688</v>
      </c>
      <c r="V22" s="1">
        <v>32.766109466552734</v>
      </c>
      <c r="W22" s="1">
        <v>33.284248352050781</v>
      </c>
      <c r="X22" s="1">
        <v>399.1002197265625</v>
      </c>
      <c r="Y22" s="1">
        <v>382.91470336914062</v>
      </c>
      <c r="Z22" s="1">
        <f t="shared" si="29"/>
        <v>16.185516357421875</v>
      </c>
      <c r="AA22" s="1">
        <v>14.914451599121094</v>
      </c>
      <c r="AB22" s="1">
        <v>23.685396194458008</v>
      </c>
      <c r="AC22" s="1">
        <v>28.328937530517578</v>
      </c>
      <c r="AD22" s="1">
        <v>44.988723754882812</v>
      </c>
      <c r="AE22" s="1">
        <v>500.31900024414062</v>
      </c>
      <c r="AF22" s="1">
        <v>1673.4385986328125</v>
      </c>
      <c r="AG22" s="1">
        <v>1833.2100830078125</v>
      </c>
      <c r="AH22" s="1">
        <v>97.585151672363281</v>
      </c>
      <c r="AI22" s="1">
        <v>7.0829200744628906</v>
      </c>
      <c r="AJ22" s="1">
        <v>-0.20638959109783173</v>
      </c>
      <c r="AK22" s="1">
        <v>0.66666668653488159</v>
      </c>
      <c r="AL22" s="1">
        <v>-0.21956524252891541</v>
      </c>
      <c r="AM22" s="1">
        <v>2.737391471862793</v>
      </c>
      <c r="AN22" s="1">
        <v>1</v>
      </c>
      <c r="AO22" s="1">
        <v>0</v>
      </c>
      <c r="AP22" s="1">
        <v>0.18999999761581421</v>
      </c>
      <c r="AQ22" s="1">
        <v>111115</v>
      </c>
      <c r="AR22">
        <f t="shared" si="8"/>
        <v>2.5015950012207027</v>
      </c>
      <c r="AS22">
        <f t="shared" si="9"/>
        <v>2.247364842250044E-2</v>
      </c>
      <c r="AT22">
        <f t="shared" si="10"/>
        <v>305.91610946655271</v>
      </c>
      <c r="AU22">
        <f t="shared" si="11"/>
        <v>306.44899597167966</v>
      </c>
      <c r="AV22">
        <f t="shared" si="12"/>
        <v>317.95332975044585</v>
      </c>
      <c r="AW22">
        <f t="shared" si="13"/>
        <v>-5.1088853713526561</v>
      </c>
      <c r="AX22">
        <f t="shared" si="14"/>
        <v>4.9860912139517151</v>
      </c>
      <c r="AY22">
        <f t="shared" si="15"/>
        <v>51.094773420983543</v>
      </c>
      <c r="AZ22">
        <f t="shared" si="16"/>
        <v>27.409377226525535</v>
      </c>
      <c r="BA22">
        <f t="shared" si="17"/>
        <v>33.032552719116211</v>
      </c>
      <c r="BB22">
        <f t="shared" si="18"/>
        <v>5.0613550339147171</v>
      </c>
      <c r="BC22">
        <f t="shared" si="19"/>
        <v>0.78926845448748395</v>
      </c>
      <c r="BD22">
        <f t="shared" si="20"/>
        <v>2.3113429800562009</v>
      </c>
      <c r="BE22">
        <f t="shared" si="21"/>
        <v>2.7500120538585162</v>
      </c>
      <c r="BF22">
        <f t="shared" si="22"/>
        <v>0.50577703129676543</v>
      </c>
      <c r="BG22">
        <f t="shared" si="23"/>
        <v>29.724471158868873</v>
      </c>
      <c r="BH22">
        <f t="shared" si="24"/>
        <v>0.79547832798851281</v>
      </c>
      <c r="BI22">
        <f t="shared" si="25"/>
        <v>53.841167483414097</v>
      </c>
      <c r="BJ22">
        <f t="shared" si="26"/>
        <v>373.55032800509201</v>
      </c>
      <c r="BK22">
        <f t="shared" si="27"/>
        <v>4.5955736671982807E-2</v>
      </c>
    </row>
    <row r="23" spans="1:63">
      <c r="A23" s="1">
        <v>8</v>
      </c>
      <c r="B23" s="1" t="s">
        <v>143</v>
      </c>
      <c r="C23" s="1" t="s">
        <v>137</v>
      </c>
      <c r="D23" s="1">
        <v>9</v>
      </c>
      <c r="E23" s="1" t="s">
        <v>65</v>
      </c>
      <c r="F23" s="1" t="s">
        <v>79</v>
      </c>
      <c r="G23" s="1">
        <v>0</v>
      </c>
      <c r="H23" s="1">
        <v>1420</v>
      </c>
      <c r="I23" s="1">
        <v>0</v>
      </c>
      <c r="J23">
        <f t="shared" si="0"/>
        <v>7.7713239042253726</v>
      </c>
      <c r="K23">
        <f t="shared" si="28"/>
        <v>0.26973762207875929</v>
      </c>
      <c r="L23">
        <f t="shared" si="1"/>
        <v>0.39631747850519039</v>
      </c>
      <c r="M23">
        <f t="shared" si="2"/>
        <v>345.44103353956052</v>
      </c>
      <c r="N23">
        <f t="shared" si="3"/>
        <v>8.5099172069656053</v>
      </c>
      <c r="O23">
        <f t="shared" si="4"/>
        <v>2.2378317856969785</v>
      </c>
      <c r="P23">
        <f t="shared" si="5"/>
        <v>28.810678482055664</v>
      </c>
      <c r="Q23" s="1">
        <v>3.5</v>
      </c>
      <c r="R23">
        <f t="shared" si="6"/>
        <v>1.9689131230115891</v>
      </c>
      <c r="S23" s="1">
        <v>1</v>
      </c>
      <c r="T23">
        <f t="shared" si="7"/>
        <v>3.9378262460231781</v>
      </c>
      <c r="U23" s="1">
        <v>29.509838104248047</v>
      </c>
      <c r="V23" s="1">
        <v>28.810678482055664</v>
      </c>
      <c r="W23" s="1">
        <v>29.494541168212891</v>
      </c>
      <c r="X23" s="1">
        <v>401.08163452148438</v>
      </c>
      <c r="Y23" s="1">
        <v>393.30258178710938</v>
      </c>
      <c r="Z23" s="1">
        <f t="shared" si="29"/>
        <v>7.779052734375</v>
      </c>
      <c r="AA23" s="1">
        <v>11.990490913391113</v>
      </c>
      <c r="AB23" s="1">
        <v>17.838348388671875</v>
      </c>
      <c r="AC23" s="1">
        <v>28.238946914672852</v>
      </c>
      <c r="AD23" s="1">
        <v>42.011302947998047</v>
      </c>
      <c r="AE23" s="1">
        <v>500.2413330078125</v>
      </c>
      <c r="AF23" s="1">
        <v>1379.2322998046875</v>
      </c>
      <c r="AG23" s="1">
        <v>1290.1820068359375</v>
      </c>
      <c r="AH23" s="1">
        <v>97.547798156738281</v>
      </c>
      <c r="AI23" s="1">
        <v>7.4879770278930664</v>
      </c>
      <c r="AJ23" s="1">
        <v>-0.23425489664077759</v>
      </c>
      <c r="AK23" s="1">
        <v>0.66666668653488159</v>
      </c>
      <c r="AL23" s="1">
        <v>-0.21956524252891541</v>
      </c>
      <c r="AM23" s="1">
        <v>2.737391471862793</v>
      </c>
      <c r="AN23" s="1">
        <v>1</v>
      </c>
      <c r="AO23" s="1">
        <v>0</v>
      </c>
      <c r="AP23" s="1">
        <v>0.18999999761581421</v>
      </c>
      <c r="AQ23" s="1">
        <v>111115</v>
      </c>
      <c r="AR23">
        <f t="shared" si="8"/>
        <v>1.4292609514508929</v>
      </c>
      <c r="AS23">
        <f t="shared" si="9"/>
        <v>8.5099172069656049E-3</v>
      </c>
      <c r="AT23">
        <f t="shared" si="10"/>
        <v>301.96067848205564</v>
      </c>
      <c r="AU23">
        <f t="shared" si="11"/>
        <v>302.65983810424802</v>
      </c>
      <c r="AV23">
        <f t="shared" si="12"/>
        <v>262.05413367454457</v>
      </c>
      <c r="AW23">
        <f t="shared" si="13"/>
        <v>-0.92785332767201101</v>
      </c>
      <c r="AX23">
        <f t="shared" si="14"/>
        <v>3.97792339376472</v>
      </c>
      <c r="AY23">
        <f t="shared" si="15"/>
        <v>40.779222790585749</v>
      </c>
      <c r="AZ23">
        <f t="shared" si="16"/>
        <v>22.940874401913874</v>
      </c>
      <c r="BA23">
        <f t="shared" si="17"/>
        <v>29.160258293151855</v>
      </c>
      <c r="BB23">
        <f t="shared" si="18"/>
        <v>4.059219511530805</v>
      </c>
      <c r="BC23">
        <f t="shared" si="19"/>
        <v>0.36007789953603569</v>
      </c>
      <c r="BD23">
        <f t="shared" si="20"/>
        <v>1.7400916080677415</v>
      </c>
      <c r="BE23">
        <f t="shared" si="21"/>
        <v>2.3191279034630634</v>
      </c>
      <c r="BF23">
        <f t="shared" si="22"/>
        <v>0.22804626690250326</v>
      </c>
      <c r="BG23">
        <f t="shared" si="23"/>
        <v>33.697012214772116</v>
      </c>
      <c r="BH23">
        <f t="shared" si="24"/>
        <v>0.87830858360991937</v>
      </c>
      <c r="BI23">
        <f t="shared" si="25"/>
        <v>47.344569915277724</v>
      </c>
      <c r="BJ23">
        <f t="shared" si="26"/>
        <v>390.63834862514614</v>
      </c>
      <c r="BK23">
        <f t="shared" si="27"/>
        <v>9.4186858308406961E-3</v>
      </c>
    </row>
    <row r="24" spans="1:63">
      <c r="A24" s="1">
        <v>11</v>
      </c>
      <c r="B24" s="1" t="s">
        <v>146</v>
      </c>
      <c r="C24" s="1" t="s">
        <v>137</v>
      </c>
      <c r="D24" s="1">
        <v>6</v>
      </c>
      <c r="E24" s="1" t="s">
        <v>65</v>
      </c>
      <c r="F24" s="1" t="s">
        <v>79</v>
      </c>
      <c r="G24" s="1">
        <v>0</v>
      </c>
      <c r="H24" s="1">
        <v>1867</v>
      </c>
      <c r="I24" s="1">
        <v>0</v>
      </c>
      <c r="J24">
        <f t="shared" si="0"/>
        <v>7.6512641329099544</v>
      </c>
      <c r="K24">
        <f t="shared" si="28"/>
        <v>0.25997387016627543</v>
      </c>
      <c r="L24">
        <f t="shared" si="1"/>
        <v>0.46769313043289329</v>
      </c>
      <c r="M24">
        <f t="shared" si="2"/>
        <v>344.50956575565084</v>
      </c>
      <c r="N24">
        <f t="shared" si="3"/>
        <v>8.4635041102577588</v>
      </c>
      <c r="O24">
        <f t="shared" si="4"/>
        <v>1.990243407934706</v>
      </c>
      <c r="P24">
        <f t="shared" si="5"/>
        <v>29.430896759033203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30.922687530517578</v>
      </c>
      <c r="V24" s="1">
        <v>29.430896759033203</v>
      </c>
      <c r="W24" s="1">
        <v>30.870403289794922</v>
      </c>
      <c r="X24" s="1">
        <v>399.548828125</v>
      </c>
      <c r="Y24" s="1">
        <v>386.45010375976562</v>
      </c>
      <c r="Z24" s="1">
        <f t="shared" si="29"/>
        <v>13.098724365234375</v>
      </c>
      <c r="AA24" s="1">
        <v>11.934578895568848</v>
      </c>
      <c r="AB24" s="1">
        <v>21.862934112548828</v>
      </c>
      <c r="AC24" s="1">
        <v>25.922445297241211</v>
      </c>
      <c r="AD24" s="1">
        <v>47.487281799316406</v>
      </c>
      <c r="AE24" s="1">
        <v>500.2923583984375</v>
      </c>
      <c r="AF24" s="1">
        <v>1411.952392578125</v>
      </c>
      <c r="AG24" s="1">
        <v>1467.7786865234375</v>
      </c>
      <c r="AH24" s="1">
        <v>97.558052062988281</v>
      </c>
      <c r="AI24" s="1">
        <v>7.4879770278930664</v>
      </c>
      <c r="AJ24" s="1">
        <v>-0.23425489664077759</v>
      </c>
      <c r="AK24" s="1">
        <v>0.3333333432674408</v>
      </c>
      <c r="AL24" s="1">
        <v>-0.21956524252891541</v>
      </c>
      <c r="AM24" s="1">
        <v>2.737391471862793</v>
      </c>
      <c r="AN24" s="1">
        <v>1</v>
      </c>
      <c r="AO24" s="1">
        <v>0</v>
      </c>
      <c r="AP24" s="1">
        <v>0.18999999761581421</v>
      </c>
      <c r="AQ24" s="1">
        <v>111115</v>
      </c>
      <c r="AR24">
        <f t="shared" si="8"/>
        <v>0.83382059733072911</v>
      </c>
      <c r="AS24">
        <f t="shared" si="9"/>
        <v>8.4635041102577597E-3</v>
      </c>
      <c r="AT24">
        <f t="shared" si="10"/>
        <v>302.58089675903318</v>
      </c>
      <c r="AU24">
        <f t="shared" si="11"/>
        <v>304.07268753051756</v>
      </c>
      <c r="AV24">
        <f t="shared" si="12"/>
        <v>268.27095122348692</v>
      </c>
      <c r="AW24">
        <f t="shared" si="13"/>
        <v>-1.0247647020486808</v>
      </c>
      <c r="AX24">
        <f t="shared" si="14"/>
        <v>4.123148672336427</v>
      </c>
      <c r="AY24">
        <f t="shared" si="15"/>
        <v>42.263540375676207</v>
      </c>
      <c r="AZ24">
        <f t="shared" si="16"/>
        <v>20.400606263127379</v>
      </c>
      <c r="BA24">
        <f t="shared" si="17"/>
        <v>30.176792144775391</v>
      </c>
      <c r="BB24">
        <f t="shared" si="18"/>
        <v>4.3039056876414667</v>
      </c>
      <c r="BC24">
        <f t="shared" si="19"/>
        <v>0.40156339789081363</v>
      </c>
      <c r="BD24">
        <f t="shared" si="20"/>
        <v>2.132905264401721</v>
      </c>
      <c r="BE24">
        <f t="shared" si="21"/>
        <v>2.1710004232397457</v>
      </c>
      <c r="BF24">
        <f t="shared" si="22"/>
        <v>0.25618422480760739</v>
      </c>
      <c r="BG24">
        <f t="shared" si="23"/>
        <v>33.609682152187268</v>
      </c>
      <c r="BH24">
        <f t="shared" si="24"/>
        <v>0.89147230756033935</v>
      </c>
      <c r="BI24">
        <f t="shared" si="25"/>
        <v>57.182299126911659</v>
      </c>
      <c r="BJ24">
        <f t="shared" si="26"/>
        <v>382.81305923229064</v>
      </c>
      <c r="BK24">
        <f t="shared" si="27"/>
        <v>1.1428995531774231E-2</v>
      </c>
    </row>
    <row r="25" spans="1:63">
      <c r="A25" s="1">
        <v>4</v>
      </c>
      <c r="B25" s="1" t="s">
        <v>156</v>
      </c>
      <c r="C25" s="1" t="s">
        <v>152</v>
      </c>
      <c r="D25" s="1">
        <v>55</v>
      </c>
      <c r="E25" s="1" t="s">
        <v>65</v>
      </c>
      <c r="F25" s="1" t="s">
        <v>79</v>
      </c>
      <c r="G25" s="1">
        <v>0</v>
      </c>
      <c r="H25" s="1">
        <v>359</v>
      </c>
      <c r="I25" s="1">
        <v>0</v>
      </c>
      <c r="J25">
        <f t="shared" si="0"/>
        <v>26.768904349646885</v>
      </c>
      <c r="K25">
        <f t="shared" si="28"/>
        <v>0.71200116945238312</v>
      </c>
      <c r="L25">
        <f t="shared" si="1"/>
        <v>0.86884342911841017</v>
      </c>
      <c r="M25">
        <f t="shared" si="2"/>
        <v>307.16605331287872</v>
      </c>
      <c r="N25">
        <f t="shared" si="3"/>
        <v>28.125384558966452</v>
      </c>
      <c r="O25">
        <f t="shared" si="4"/>
        <v>3.5745635603727592</v>
      </c>
      <c r="P25">
        <f t="shared" si="5"/>
        <v>37.596714019775391</v>
      </c>
      <c r="Q25" s="1">
        <v>2</v>
      </c>
      <c r="R25">
        <f t="shared" si="6"/>
        <v>2.2982609868049622</v>
      </c>
      <c r="S25" s="1">
        <v>1</v>
      </c>
      <c r="T25">
        <f t="shared" si="7"/>
        <v>4.5965219736099243</v>
      </c>
      <c r="U25" s="1">
        <v>37.489299774169922</v>
      </c>
      <c r="V25" s="1">
        <v>37.596714019775391</v>
      </c>
      <c r="W25" s="1">
        <v>37.462306976318359</v>
      </c>
      <c r="X25" s="1">
        <v>400.30889892578125</v>
      </c>
      <c r="Y25" s="1">
        <v>385.27459716796875</v>
      </c>
      <c r="Z25" s="1">
        <f t="shared" si="29"/>
        <v>15.0343017578125</v>
      </c>
      <c r="AA25" s="1">
        <v>19.203897476196289</v>
      </c>
      <c r="AB25" s="1">
        <v>30.109756469726562</v>
      </c>
      <c r="AC25" s="1">
        <v>28.944524765014648</v>
      </c>
      <c r="AD25" s="1">
        <v>45.382068634033203</v>
      </c>
      <c r="AE25" s="1">
        <v>500.25469970703125</v>
      </c>
      <c r="AF25" s="1">
        <v>1243.4593505859375</v>
      </c>
      <c r="AG25" s="1">
        <v>1271.265625</v>
      </c>
      <c r="AH25" s="1">
        <v>97.596038818359375</v>
      </c>
      <c r="AI25" s="1">
        <v>7.7121315002441406</v>
      </c>
      <c r="AJ25" s="1">
        <v>-0.27208289504051208</v>
      </c>
      <c r="AK25" s="1">
        <v>1</v>
      </c>
      <c r="AL25" s="1">
        <v>-0.21956524252891541</v>
      </c>
      <c r="AM25" s="1">
        <v>2.737391471862793</v>
      </c>
      <c r="AN25" s="1">
        <v>1</v>
      </c>
      <c r="AO25" s="1">
        <v>0</v>
      </c>
      <c r="AP25" s="1">
        <v>0.18999999761581421</v>
      </c>
      <c r="AQ25" s="1">
        <v>111115</v>
      </c>
      <c r="AR25">
        <f t="shared" si="8"/>
        <v>2.5012734985351561</v>
      </c>
      <c r="AS25">
        <f t="shared" si="9"/>
        <v>2.8125384558966453E-2</v>
      </c>
      <c r="AT25">
        <f t="shared" si="10"/>
        <v>310.74671401977537</v>
      </c>
      <c r="AU25">
        <f t="shared" si="11"/>
        <v>310.6392997741699</v>
      </c>
      <c r="AV25">
        <f t="shared" si="12"/>
        <v>236.25727364669001</v>
      </c>
      <c r="AW25">
        <f t="shared" si="13"/>
        <v>-7.6716894222117293</v>
      </c>
      <c r="AX25">
        <f t="shared" si="14"/>
        <v>6.5131565216035403</v>
      </c>
      <c r="AY25">
        <f t="shared" si="15"/>
        <v>66.735869615830268</v>
      </c>
      <c r="AZ25">
        <f t="shared" si="16"/>
        <v>36.626113146103705</v>
      </c>
      <c r="BA25">
        <f t="shared" si="17"/>
        <v>37.543006896972656</v>
      </c>
      <c r="BB25">
        <f t="shared" si="18"/>
        <v>6.4941691194132964</v>
      </c>
      <c r="BC25">
        <f t="shared" si="19"/>
        <v>0.73072111730639588</v>
      </c>
      <c r="BD25">
        <f t="shared" si="20"/>
        <v>2.9385929612307811</v>
      </c>
      <c r="BE25">
        <f t="shared" si="21"/>
        <v>3.5555761581825154</v>
      </c>
      <c r="BF25">
        <f t="shared" si="22"/>
        <v>0.46738144558029954</v>
      </c>
      <c r="BG25">
        <f t="shared" si="23"/>
        <v>29.978190062805957</v>
      </c>
      <c r="BH25">
        <f t="shared" si="24"/>
        <v>0.79726526371258022</v>
      </c>
      <c r="BI25">
        <f t="shared" si="25"/>
        <v>51.493758543831134</v>
      </c>
      <c r="BJ25">
        <f t="shared" si="26"/>
        <v>377.41256124613415</v>
      </c>
      <c r="BK25">
        <f t="shared" si="27"/>
        <v>3.6523201361193351E-2</v>
      </c>
    </row>
    <row r="26" spans="1:63">
      <c r="A26" s="1">
        <v>7</v>
      </c>
      <c r="B26" s="1" t="s">
        <v>159</v>
      </c>
      <c r="C26" s="1" t="s">
        <v>152</v>
      </c>
      <c r="D26" s="1">
        <v>54</v>
      </c>
      <c r="E26" s="1" t="s">
        <v>65</v>
      </c>
      <c r="F26" s="1" t="s">
        <v>79</v>
      </c>
      <c r="G26" s="1">
        <v>0</v>
      </c>
      <c r="H26" s="1">
        <v>674</v>
      </c>
      <c r="I26" s="1">
        <v>0</v>
      </c>
      <c r="J26">
        <f t="shared" si="0"/>
        <v>32.985867885242115</v>
      </c>
      <c r="K26">
        <f t="shared" si="28"/>
        <v>0.9404908004807504</v>
      </c>
      <c r="L26">
        <f t="shared" si="1"/>
        <v>1.8537185709991071</v>
      </c>
      <c r="M26">
        <f t="shared" si="2"/>
        <v>322.83576570403</v>
      </c>
      <c r="N26">
        <f t="shared" si="3"/>
        <v>28.592282701515629</v>
      </c>
      <c r="O26">
        <f t="shared" si="4"/>
        <v>2.0731768492021563</v>
      </c>
      <c r="P26">
        <f t="shared" si="5"/>
        <v>35.073036193847656</v>
      </c>
      <c r="Q26" s="1">
        <v>3</v>
      </c>
      <c r="R26">
        <f t="shared" si="6"/>
        <v>2.0786957442760468</v>
      </c>
      <c r="S26" s="1">
        <v>1</v>
      </c>
      <c r="T26">
        <f t="shared" si="7"/>
        <v>4.1573914885520935</v>
      </c>
      <c r="U26" s="1">
        <v>37.540290832519531</v>
      </c>
      <c r="V26" s="1">
        <v>35.073036193847656</v>
      </c>
      <c r="W26" s="1">
        <v>37.494380950927734</v>
      </c>
      <c r="X26" s="1">
        <v>400.25567626953125</v>
      </c>
      <c r="Y26" s="1">
        <v>374.0592041015625</v>
      </c>
      <c r="Z26" s="1">
        <f t="shared" si="29"/>
        <v>26.19647216796875</v>
      </c>
      <c r="AA26" s="1">
        <v>20.352245330810547</v>
      </c>
      <c r="AB26" s="1">
        <v>36.867465972900391</v>
      </c>
      <c r="AC26" s="1">
        <v>30.590059280395508</v>
      </c>
      <c r="AD26" s="1">
        <v>55.412952423095703</v>
      </c>
      <c r="AE26" s="1">
        <v>500.23233032226562</v>
      </c>
      <c r="AF26" s="1">
        <v>1732.0328369140625</v>
      </c>
      <c r="AG26" s="1">
        <v>1756.2423095703125</v>
      </c>
      <c r="AH26" s="1">
        <v>97.594978332519531</v>
      </c>
      <c r="AI26" s="1">
        <v>7.7121315002441406</v>
      </c>
      <c r="AJ26" s="1">
        <v>-0.27208289504051208</v>
      </c>
      <c r="AK26" s="1">
        <v>0</v>
      </c>
      <c r="AL26" s="1">
        <v>-0.21956524252891541</v>
      </c>
      <c r="AM26" s="1">
        <v>2.737391471862793</v>
      </c>
      <c r="AN26" s="1">
        <v>1</v>
      </c>
      <c r="AO26" s="1">
        <v>0</v>
      </c>
      <c r="AP26" s="1">
        <v>0.18999999761581421</v>
      </c>
      <c r="AQ26" s="1">
        <v>111115</v>
      </c>
      <c r="AR26">
        <f t="shared" si="8"/>
        <v>1.6674411010742185</v>
      </c>
      <c r="AS26">
        <f t="shared" si="9"/>
        <v>2.8592282701515627E-2</v>
      </c>
      <c r="AT26">
        <f t="shared" si="10"/>
        <v>308.22303619384763</v>
      </c>
      <c r="AU26">
        <f t="shared" si="11"/>
        <v>310.69029083251951</v>
      </c>
      <c r="AV26">
        <f t="shared" si="12"/>
        <v>329.0862348841838</v>
      </c>
      <c r="AW26">
        <f t="shared" si="13"/>
        <v>-7.5364396555357569</v>
      </c>
      <c r="AX26">
        <f t="shared" si="14"/>
        <v>5.6712563920022712</v>
      </c>
      <c r="AY26">
        <f t="shared" si="15"/>
        <v>58.110125017698344</v>
      </c>
      <c r="AZ26">
        <f t="shared" si="16"/>
        <v>21.242659044797954</v>
      </c>
      <c r="BA26">
        <f t="shared" si="17"/>
        <v>36.306663513183594</v>
      </c>
      <c r="BB26">
        <f t="shared" si="18"/>
        <v>6.0701598801918966</v>
      </c>
      <c r="BC26">
        <f t="shared" si="19"/>
        <v>1.2820649984602057</v>
      </c>
      <c r="BD26">
        <f t="shared" si="20"/>
        <v>3.5980795428001149</v>
      </c>
      <c r="BE26">
        <f t="shared" si="21"/>
        <v>2.4720803373917817</v>
      </c>
      <c r="BF26">
        <f t="shared" si="22"/>
        <v>0.838459467459019</v>
      </c>
      <c r="BG26">
        <f t="shared" si="23"/>
        <v>31.507149558847161</v>
      </c>
      <c r="BH26">
        <f t="shared" si="24"/>
        <v>0.86306061223499642</v>
      </c>
      <c r="BI26">
        <f t="shared" si="25"/>
        <v>73.456803718483272</v>
      </c>
      <c r="BJ26">
        <f t="shared" si="26"/>
        <v>363.34793917313362</v>
      </c>
      <c r="BK26">
        <f t="shared" si="27"/>
        <v>6.668639509127601E-2</v>
      </c>
    </row>
    <row r="27" spans="1:63">
      <c r="A27" s="1">
        <v>19</v>
      </c>
      <c r="B27" s="1" t="s">
        <v>171</v>
      </c>
      <c r="C27" s="1" t="s">
        <v>152</v>
      </c>
      <c r="D27" s="1">
        <v>8</v>
      </c>
      <c r="E27" s="1" t="s">
        <v>65</v>
      </c>
      <c r="F27" s="1" t="s">
        <v>79</v>
      </c>
      <c r="G27" s="1">
        <v>0</v>
      </c>
      <c r="H27" s="1">
        <v>1977</v>
      </c>
      <c r="I27" s="1">
        <v>0</v>
      </c>
      <c r="J27">
        <f t="shared" si="0"/>
        <v>13.326873863584762</v>
      </c>
      <c r="K27">
        <f t="shared" si="28"/>
        <v>0.37030320268826539</v>
      </c>
      <c r="L27">
        <f t="shared" si="1"/>
        <v>0.84465947004577369</v>
      </c>
      <c r="M27">
        <f t="shared" si="2"/>
        <v>339.64256213561197</v>
      </c>
      <c r="N27">
        <f t="shared" si="3"/>
        <v>21.385615350266914</v>
      </c>
      <c r="O27">
        <f t="shared" si="4"/>
        <v>2.8343682264879875</v>
      </c>
      <c r="P27">
        <f t="shared" si="5"/>
        <v>35.989086151123047</v>
      </c>
      <c r="Q27" s="1">
        <v>3</v>
      </c>
      <c r="R27">
        <f t="shared" si="6"/>
        <v>2.0786957442760468</v>
      </c>
      <c r="S27" s="1">
        <v>1</v>
      </c>
      <c r="T27">
        <f t="shared" si="7"/>
        <v>4.1573914885520935</v>
      </c>
      <c r="U27" s="1">
        <v>37.98052978515625</v>
      </c>
      <c r="V27" s="1">
        <v>35.989086151123047</v>
      </c>
      <c r="W27" s="1">
        <v>37.983737945556641</v>
      </c>
      <c r="X27" s="1">
        <v>399.49581909179688</v>
      </c>
      <c r="Y27" s="1">
        <v>386.54641723632812</v>
      </c>
      <c r="Z27" s="1">
        <f t="shared" si="29"/>
        <v>12.94940185546875</v>
      </c>
      <c r="AA27" s="1">
        <v>19.667495727539062</v>
      </c>
      <c r="AB27" s="1">
        <v>32.080856323242188</v>
      </c>
      <c r="AC27" s="1">
        <v>28.861940383911133</v>
      </c>
      <c r="AD27" s="1">
        <v>47.078479766845703</v>
      </c>
      <c r="AE27" s="1">
        <v>500.2564697265625</v>
      </c>
      <c r="AF27" s="1">
        <v>1773.525146484375</v>
      </c>
      <c r="AG27" s="1">
        <v>1687.892333984375</v>
      </c>
      <c r="AH27" s="1">
        <v>97.592155456542969</v>
      </c>
      <c r="AI27" s="1">
        <v>7.7121315002441406</v>
      </c>
      <c r="AJ27" s="1">
        <v>-0.27208289504051208</v>
      </c>
      <c r="AK27" s="1">
        <v>1</v>
      </c>
      <c r="AL27" s="1">
        <v>-0.21956524252891541</v>
      </c>
      <c r="AM27" s="1">
        <v>2.737391471862793</v>
      </c>
      <c r="AN27" s="1">
        <v>1</v>
      </c>
      <c r="AO27" s="1">
        <v>0</v>
      </c>
      <c r="AP27" s="1">
        <v>0.18999999761581421</v>
      </c>
      <c r="AQ27" s="1">
        <v>111115</v>
      </c>
      <c r="AR27">
        <f t="shared" si="8"/>
        <v>1.667521565755208</v>
      </c>
      <c r="AS27">
        <f t="shared" si="9"/>
        <v>2.1385615350266913E-2</v>
      </c>
      <c r="AT27">
        <f t="shared" si="10"/>
        <v>309.13908615112302</v>
      </c>
      <c r="AU27">
        <f t="shared" si="11"/>
        <v>311.13052978515623</v>
      </c>
      <c r="AV27">
        <f t="shared" si="12"/>
        <v>336.9697736036178</v>
      </c>
      <c r="AW27">
        <f t="shared" si="13"/>
        <v>-4.8549689995822112</v>
      </c>
      <c r="AX27">
        <f t="shared" si="14"/>
        <v>5.9652081439648583</v>
      </c>
      <c r="AY27">
        <f t="shared" si="15"/>
        <v>61.123848695207059</v>
      </c>
      <c r="AZ27">
        <f t="shared" si="16"/>
        <v>29.042992371964871</v>
      </c>
      <c r="BA27">
        <f t="shared" si="17"/>
        <v>36.984807968139648</v>
      </c>
      <c r="BB27">
        <f t="shared" si="18"/>
        <v>6.2996524566501471</v>
      </c>
      <c r="BC27">
        <f t="shared" si="19"/>
        <v>0.70202805220472164</v>
      </c>
      <c r="BD27">
        <f t="shared" si="20"/>
        <v>3.1308399174768708</v>
      </c>
      <c r="BE27">
        <f t="shared" si="21"/>
        <v>3.1688125391732762</v>
      </c>
      <c r="BF27">
        <f t="shared" si="22"/>
        <v>0.44968314247347041</v>
      </c>
      <c r="BG27">
        <f t="shared" si="23"/>
        <v>33.1464497235972</v>
      </c>
      <c r="BH27">
        <f t="shared" si="24"/>
        <v>0.87865919069678011</v>
      </c>
      <c r="BI27">
        <f t="shared" si="25"/>
        <v>58.578158398841282</v>
      </c>
      <c r="BJ27">
        <f t="shared" si="26"/>
        <v>382.21887681455627</v>
      </c>
      <c r="BK27">
        <f t="shared" si="27"/>
        <v>2.0424520490682253E-2</v>
      </c>
    </row>
  </sheetData>
  <sortState ref="A2:BI27">
    <sortCondition ref="E2:E2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4"/>
  <sheetViews>
    <sheetView topLeftCell="B1" workbookViewId="0">
      <selection activeCell="D17" sqref="D17"/>
    </sheetView>
  </sheetViews>
  <sheetFormatPr baseColWidth="10" defaultRowHeight="15" x14ac:dyDescent="0"/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>
      <c r="A2" s="1" t="s">
        <v>61</v>
      </c>
      <c r="B2" s="1" t="s">
        <v>61</v>
      </c>
      <c r="C2" s="1" t="s">
        <v>61</v>
      </c>
      <c r="D2" s="1" t="s">
        <v>61</v>
      </c>
      <c r="E2" s="1" t="s">
        <v>61</v>
      </c>
      <c r="F2" s="1" t="s">
        <v>61</v>
      </c>
      <c r="G2" s="1" t="s">
        <v>61</v>
      </c>
      <c r="H2" s="1" t="s">
        <v>61</v>
      </c>
      <c r="I2" s="1" t="s">
        <v>61</v>
      </c>
      <c r="J2" s="1" t="s">
        <v>62</v>
      </c>
      <c r="K2" s="1" t="s">
        <v>62</v>
      </c>
      <c r="L2" s="1" t="s">
        <v>62</v>
      </c>
      <c r="M2" s="1" t="s">
        <v>62</v>
      </c>
      <c r="N2" s="1" t="s">
        <v>62</v>
      </c>
      <c r="O2" s="1" t="s">
        <v>62</v>
      </c>
      <c r="P2" s="1" t="s">
        <v>61</v>
      </c>
      <c r="Q2" s="1" t="s">
        <v>62</v>
      </c>
      <c r="R2" s="1" t="s">
        <v>61</v>
      </c>
      <c r="S2" s="1" t="s">
        <v>62</v>
      </c>
      <c r="T2" s="1" t="s">
        <v>61</v>
      </c>
      <c r="U2" s="1" t="s">
        <v>61</v>
      </c>
      <c r="V2" s="1" t="s">
        <v>61</v>
      </c>
      <c r="W2" s="1" t="s">
        <v>61</v>
      </c>
      <c r="X2" s="1" t="s">
        <v>61</v>
      </c>
      <c r="Y2" s="1" t="s">
        <v>61</v>
      </c>
      <c r="Z2" s="1" t="s">
        <v>61</v>
      </c>
      <c r="AA2" s="1" t="s">
        <v>61</v>
      </c>
      <c r="AB2" s="1" t="s">
        <v>61</v>
      </c>
      <c r="AC2" s="1" t="s">
        <v>61</v>
      </c>
      <c r="AD2" s="1" t="s">
        <v>61</v>
      </c>
      <c r="AE2" s="1" t="s">
        <v>61</v>
      </c>
      <c r="AF2" s="1" t="s">
        <v>61</v>
      </c>
      <c r="AG2" s="1" t="s">
        <v>61</v>
      </c>
      <c r="AH2" s="1" t="s">
        <v>61</v>
      </c>
      <c r="AI2" s="1" t="s">
        <v>61</v>
      </c>
      <c r="AJ2" s="1" t="s">
        <v>61</v>
      </c>
      <c r="AK2" s="1" t="s">
        <v>61</v>
      </c>
      <c r="AL2" s="1" t="s">
        <v>61</v>
      </c>
      <c r="AM2" s="1" t="s">
        <v>61</v>
      </c>
      <c r="AN2" s="1" t="s">
        <v>61</v>
      </c>
      <c r="AO2" s="1" t="s">
        <v>61</v>
      </c>
      <c r="AP2" s="1" t="s">
        <v>62</v>
      </c>
      <c r="AQ2" s="1" t="s">
        <v>62</v>
      </c>
      <c r="AR2" s="1" t="s">
        <v>62</v>
      </c>
      <c r="AS2" s="1" t="s">
        <v>62</v>
      </c>
      <c r="AT2" s="1" t="s">
        <v>62</v>
      </c>
      <c r="AU2" s="1" t="s">
        <v>62</v>
      </c>
      <c r="AV2" s="1" t="s">
        <v>62</v>
      </c>
      <c r="AW2" s="1" t="s">
        <v>62</v>
      </c>
      <c r="AX2" s="1" t="s">
        <v>62</v>
      </c>
      <c r="AY2" s="1" t="s">
        <v>62</v>
      </c>
      <c r="AZ2" s="1" t="s">
        <v>62</v>
      </c>
      <c r="BA2" s="1" t="s">
        <v>62</v>
      </c>
      <c r="BB2" s="1" t="s">
        <v>62</v>
      </c>
      <c r="BC2" s="1" t="s">
        <v>62</v>
      </c>
      <c r="BD2" s="1" t="s">
        <v>62</v>
      </c>
      <c r="BE2" s="1" t="s">
        <v>62</v>
      </c>
      <c r="BF2" s="1" t="s">
        <v>62</v>
      </c>
      <c r="BG2" s="1" t="s">
        <v>62</v>
      </c>
      <c r="BH2" s="1" t="s">
        <v>62</v>
      </c>
      <c r="BI2" s="1" t="s">
        <v>62</v>
      </c>
    </row>
    <row r="3" spans="1:61">
      <c r="A3" s="1">
        <v>6</v>
      </c>
      <c r="B3" s="1" t="s">
        <v>92</v>
      </c>
      <c r="C3" s="1" t="s">
        <v>88</v>
      </c>
      <c r="D3" s="1">
        <v>37</v>
      </c>
      <c r="E3" s="1" t="s">
        <v>68</v>
      </c>
      <c r="F3" s="1" t="s">
        <v>93</v>
      </c>
      <c r="G3" s="1">
        <v>0</v>
      </c>
      <c r="H3" s="1">
        <v>612.5</v>
      </c>
      <c r="I3" s="1">
        <v>0</v>
      </c>
      <c r="J3">
        <v>-7.0363513474602239</v>
      </c>
      <c r="K3">
        <v>0.40540990004386834</v>
      </c>
      <c r="L3">
        <v>400.9428214932737</v>
      </c>
      <c r="M3">
        <v>16.968952059582431</v>
      </c>
      <c r="N3">
        <v>4.2004023238759771</v>
      </c>
      <c r="O3">
        <v>38.315151214599609</v>
      </c>
      <c r="P3" s="1">
        <v>1</v>
      </c>
      <c r="Q3">
        <v>2.5178262293338776</v>
      </c>
      <c r="R3" s="1">
        <v>1</v>
      </c>
      <c r="S3">
        <v>5.0356524586677551</v>
      </c>
      <c r="T3" s="1">
        <v>38.714092254638672</v>
      </c>
      <c r="U3" s="1">
        <v>38.315151214599609</v>
      </c>
      <c r="V3" s="1">
        <v>38.687408447265625</v>
      </c>
      <c r="W3" s="1">
        <v>399.8743896484375</v>
      </c>
      <c r="X3" s="1">
        <v>399.92437744140625</v>
      </c>
      <c r="Y3" s="1">
        <v>23.057920455932617</v>
      </c>
      <c r="Z3" s="1">
        <v>26.36073112487793</v>
      </c>
      <c r="AA3" s="1">
        <v>32.506893157958984</v>
      </c>
      <c r="AB3" s="1">
        <v>37.163169860839844</v>
      </c>
      <c r="AC3" s="1">
        <v>500.22964477539062</v>
      </c>
      <c r="AD3" s="1">
        <v>38.035007476806641</v>
      </c>
      <c r="AE3" s="1">
        <v>37.875999450683594</v>
      </c>
      <c r="AF3" s="1">
        <v>97.547355651855469</v>
      </c>
      <c r="AG3" s="1">
        <v>7.712130069732666</v>
      </c>
      <c r="AH3" s="1">
        <v>-0.27208301424980164</v>
      </c>
      <c r="AI3" s="1">
        <v>0.66666668653488159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v>5.0022964477539054</v>
      </c>
      <c r="AQ3">
        <v>1.6968952059582432E-2</v>
      </c>
      <c r="AR3">
        <v>311.46515121459959</v>
      </c>
      <c r="AS3">
        <v>311.86409225463865</v>
      </c>
      <c r="AT3">
        <v>7.2266513299107373</v>
      </c>
      <c r="AU3">
        <v>-5.1665042785908009</v>
      </c>
      <c r="AV3">
        <v>6.7718219381573803</v>
      </c>
      <c r="AW3">
        <v>69.420866336201613</v>
      </c>
      <c r="AX3">
        <v>43.060135211323683</v>
      </c>
      <c r="AY3">
        <v>38.514621734619141</v>
      </c>
      <c r="AZ3">
        <v>6.8452009030104879</v>
      </c>
      <c r="BA3">
        <v>0.37520308082033399</v>
      </c>
      <c r="BB3">
        <v>2.5714196142814036</v>
      </c>
      <c r="BC3">
        <v>4.2737812887290847</v>
      </c>
      <c r="BD3">
        <v>0.23704080220237109</v>
      </c>
      <c r="BE3">
        <v>39.110912004262772</v>
      </c>
      <c r="BF3">
        <v>1.0025465915790959</v>
      </c>
      <c r="BG3">
        <v>39.706479375052695</v>
      </c>
      <c r="BH3">
        <v>401.81074160117282</v>
      </c>
      <c r="BI3">
        <v>-6.9532421791468138E-3</v>
      </c>
    </row>
    <row r="4" spans="1:61">
      <c r="A4" s="1">
        <v>7</v>
      </c>
      <c r="B4" s="1" t="s">
        <v>94</v>
      </c>
      <c r="C4" s="1" t="s">
        <v>88</v>
      </c>
      <c r="D4" s="1">
        <v>37</v>
      </c>
      <c r="E4" s="1" t="s">
        <v>65</v>
      </c>
      <c r="F4" s="1" t="s">
        <v>93</v>
      </c>
      <c r="G4" s="1">
        <v>0</v>
      </c>
      <c r="H4" s="1">
        <v>695.5</v>
      </c>
      <c r="I4" s="1">
        <v>0</v>
      </c>
      <c r="J4">
        <v>20.041446036850225</v>
      </c>
      <c r="K4">
        <v>0.84669725414029895</v>
      </c>
      <c r="L4">
        <v>318.34811431317507</v>
      </c>
      <c r="M4">
        <v>21.703486012006621</v>
      </c>
      <c r="N4">
        <v>2.8786718560417994</v>
      </c>
      <c r="O4">
        <v>37.712493896484375</v>
      </c>
      <c r="P4" s="1">
        <v>3.5</v>
      </c>
      <c r="Q4">
        <v>1.9689131230115891</v>
      </c>
      <c r="R4" s="1">
        <v>1</v>
      </c>
      <c r="S4">
        <v>3.9378262460231781</v>
      </c>
      <c r="T4" s="1">
        <v>38.671337127685547</v>
      </c>
      <c r="U4" s="1">
        <v>37.712493896484375</v>
      </c>
      <c r="V4" s="1">
        <v>38.653568267822266</v>
      </c>
      <c r="W4" s="1">
        <v>399.95001220703125</v>
      </c>
      <c r="X4" s="1">
        <v>380.15386962890625</v>
      </c>
      <c r="Y4" s="1">
        <v>23.067441940307617</v>
      </c>
      <c r="Z4" s="1">
        <v>37.681259155273438</v>
      </c>
      <c r="AA4" s="1">
        <v>32.594257354736328</v>
      </c>
      <c r="AB4" s="1">
        <v>53.243556976318359</v>
      </c>
      <c r="AC4" s="1">
        <v>500.21051025390625</v>
      </c>
      <c r="AD4" s="1">
        <v>1856.67333984375</v>
      </c>
      <c r="AE4" s="1">
        <v>1695.77783203125</v>
      </c>
      <c r="AF4" s="1">
        <v>97.54400634765625</v>
      </c>
      <c r="AG4" s="1">
        <v>7.712130069732666</v>
      </c>
      <c r="AH4" s="1">
        <v>-0.27208301424980164</v>
      </c>
      <c r="AI4" s="1">
        <v>1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v>1.4291728864397322</v>
      </c>
      <c r="AQ4">
        <v>2.1703486012006622E-2</v>
      </c>
      <c r="AR4">
        <v>310.86249389648435</v>
      </c>
      <c r="AS4">
        <v>311.82133712768552</v>
      </c>
      <c r="AT4">
        <v>352.7679301436583</v>
      </c>
      <c r="AU4">
        <v>-5.1852909988977185</v>
      </c>
      <c r="AV4">
        <v>6.5542528382714718</v>
      </c>
      <c r="AW4">
        <v>67.19277876399174</v>
      </c>
      <c r="AX4">
        <v>29.511519608718302</v>
      </c>
      <c r="AY4">
        <v>38.191915512084961</v>
      </c>
      <c r="AZ4">
        <v>6.7268292483328285</v>
      </c>
      <c r="BA4">
        <v>0.69686075733048558</v>
      </c>
      <c r="BB4">
        <v>3.6755809822296723</v>
      </c>
      <c r="BC4">
        <v>3.0512482661031561</v>
      </c>
      <c r="BD4">
        <v>0.44690676320790484</v>
      </c>
      <c r="BE4">
        <v>31.052950483328747</v>
      </c>
      <c r="BF4">
        <v>0.83741910775217432</v>
      </c>
      <c r="BG4">
        <v>61.851387868567542</v>
      </c>
      <c r="BH4">
        <v>373.28308598854841</v>
      </c>
      <c r="BI4">
        <v>3.3207806589720952E-2</v>
      </c>
    </row>
    <row r="5" spans="1:61">
      <c r="A5" s="1">
        <v>14</v>
      </c>
      <c r="B5" s="1" t="s">
        <v>101</v>
      </c>
      <c r="C5" s="1" t="s">
        <v>88</v>
      </c>
      <c r="D5" s="1">
        <v>25</v>
      </c>
      <c r="E5" s="1" t="s">
        <v>65</v>
      </c>
      <c r="F5" s="1" t="s">
        <v>93</v>
      </c>
      <c r="G5" s="1">
        <v>0</v>
      </c>
      <c r="H5" s="1">
        <v>1365.5</v>
      </c>
      <c r="I5" s="1">
        <v>0</v>
      </c>
      <c r="J5">
        <v>32.541804338800759</v>
      </c>
      <c r="K5">
        <v>0.92958601080708525</v>
      </c>
      <c r="L5">
        <v>296.37284366660771</v>
      </c>
      <c r="M5">
        <v>29.456888698952589</v>
      </c>
      <c r="N5">
        <v>3.524322359259668</v>
      </c>
      <c r="O5">
        <v>38.361557006835938</v>
      </c>
      <c r="P5" s="1">
        <v>2</v>
      </c>
      <c r="Q5">
        <v>2.2982609868049622</v>
      </c>
      <c r="R5" s="1">
        <v>1</v>
      </c>
      <c r="S5">
        <v>4.5965219736099243</v>
      </c>
      <c r="T5" s="1">
        <v>38.559261322021484</v>
      </c>
      <c r="U5" s="1">
        <v>38.361557006835938</v>
      </c>
      <c r="V5" s="1">
        <v>38.539482116699219</v>
      </c>
      <c r="W5" s="1">
        <v>399.77896118164062</v>
      </c>
      <c r="X5" s="1">
        <v>382.26577758789062</v>
      </c>
      <c r="Y5" s="1">
        <v>22.086191177368164</v>
      </c>
      <c r="Z5" s="1">
        <v>33.469589233398438</v>
      </c>
      <c r="AA5" s="1">
        <v>31.394647598266602</v>
      </c>
      <c r="AB5" s="1">
        <v>47.575698852539062</v>
      </c>
      <c r="AC5" s="1">
        <v>500.21932983398438</v>
      </c>
      <c r="AD5" s="1">
        <v>1713.2520751953125</v>
      </c>
      <c r="AE5" s="1">
        <v>1988.473876953125</v>
      </c>
      <c r="AF5" s="1">
        <v>97.536590576171875</v>
      </c>
      <c r="AG5" s="1">
        <v>7.712130069732666</v>
      </c>
      <c r="AH5" s="1">
        <v>-0.27208301424980164</v>
      </c>
      <c r="AI5" s="1">
        <v>0.66666668653488159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v>2.5010966491699214</v>
      </c>
      <c r="AQ5">
        <v>2.9456888698952591E-2</v>
      </c>
      <c r="AR5">
        <v>311.51155700683591</v>
      </c>
      <c r="AS5">
        <v>311.70926132202146</v>
      </c>
      <c r="AT5">
        <v>325.51789020239812</v>
      </c>
      <c r="AU5">
        <v>-7.402991568990406</v>
      </c>
      <c r="AV5">
        <v>6.7888319810703015</v>
      </c>
      <c r="AW5">
        <v>69.602924819978369</v>
      </c>
      <c r="AX5">
        <v>36.133335586579932</v>
      </c>
      <c r="AY5">
        <v>38.460409164428711</v>
      </c>
      <c r="AZ5">
        <v>6.8251898614200854</v>
      </c>
      <c r="BA5">
        <v>0.773213722403569</v>
      </c>
      <c r="BB5">
        <v>3.2645096218106335</v>
      </c>
      <c r="BC5">
        <v>3.5606802396094519</v>
      </c>
      <c r="BD5">
        <v>0.49523393326319831</v>
      </c>
      <c r="BE5">
        <v>28.90719671060571</v>
      </c>
      <c r="BF5">
        <v>0.77530571932630199</v>
      </c>
      <c r="BG5">
        <v>54.472919155914667</v>
      </c>
      <c r="BH5">
        <v>372.70823905993291</v>
      </c>
      <c r="BI5">
        <v>4.75612527752583E-2</v>
      </c>
    </row>
    <row r="6" spans="1:61">
      <c r="A6" s="1">
        <v>15</v>
      </c>
      <c r="B6" s="1" t="s">
        <v>102</v>
      </c>
      <c r="C6" s="1" t="s">
        <v>88</v>
      </c>
      <c r="D6" s="1">
        <v>25</v>
      </c>
      <c r="E6" s="1" t="s">
        <v>68</v>
      </c>
      <c r="F6" s="1" t="s">
        <v>93</v>
      </c>
      <c r="G6" s="1">
        <v>0</v>
      </c>
      <c r="H6" s="1">
        <v>1415</v>
      </c>
      <c r="I6" s="1">
        <v>0</v>
      </c>
      <c r="J6">
        <v>-0.8394510667152979</v>
      </c>
      <c r="K6">
        <v>0.16095184696400872</v>
      </c>
      <c r="L6">
        <v>379.67159261985967</v>
      </c>
      <c r="M6">
        <v>6.8894843410035547</v>
      </c>
      <c r="N6">
        <v>4.1274325479740517</v>
      </c>
      <c r="O6">
        <v>37.829010009765625</v>
      </c>
      <c r="P6" s="1">
        <v>2.5</v>
      </c>
      <c r="Q6">
        <v>2.1884783655405045</v>
      </c>
      <c r="R6" s="1">
        <v>1</v>
      </c>
      <c r="S6">
        <v>4.3769567310810089</v>
      </c>
      <c r="T6" s="1">
        <v>38.475013732910156</v>
      </c>
      <c r="U6" s="1">
        <v>37.829010009765625</v>
      </c>
      <c r="V6" s="1">
        <v>38.497440338134766</v>
      </c>
      <c r="W6" s="1">
        <v>399.50503540039062</v>
      </c>
      <c r="X6" s="1">
        <v>398.55233764648438</v>
      </c>
      <c r="Y6" s="1">
        <v>21.951519012451172</v>
      </c>
      <c r="Z6" s="1">
        <v>25.307369232177734</v>
      </c>
      <c r="AA6" s="1">
        <v>31.345605850219727</v>
      </c>
      <c r="AB6" s="1">
        <v>36.137580871582031</v>
      </c>
      <c r="AC6" s="1">
        <v>500.25546264648438</v>
      </c>
      <c r="AD6" s="1">
        <v>20.167819976806641</v>
      </c>
      <c r="AE6" s="1">
        <v>46.453376770019531</v>
      </c>
      <c r="AF6" s="1">
        <v>97.537002563476562</v>
      </c>
      <c r="AG6" s="1">
        <v>7.712130069732666</v>
      </c>
      <c r="AH6" s="1">
        <v>-0.27208301424980164</v>
      </c>
      <c r="AI6" s="1">
        <v>0.66666668653488159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v>2.0010218505859374</v>
      </c>
      <c r="AQ6">
        <v>6.8894843410035548E-3</v>
      </c>
      <c r="AR6">
        <v>310.9790100097656</v>
      </c>
      <c r="AS6">
        <v>311.62501373291013</v>
      </c>
      <c r="AT6">
        <v>3.8318857475094319</v>
      </c>
      <c r="AU6">
        <v>-2.3244521685034356</v>
      </c>
      <c r="AV6">
        <v>6.5958374856478192</v>
      </c>
      <c r="AW6">
        <v>67.623951036995251</v>
      </c>
      <c r="AX6">
        <v>42.316581804817517</v>
      </c>
      <c r="AY6">
        <v>38.152011871337891</v>
      </c>
      <c r="AZ6">
        <v>6.712316341178588</v>
      </c>
      <c r="BA6">
        <v>0.1552431605514045</v>
      </c>
      <c r="BB6">
        <v>2.4684049376737676</v>
      </c>
      <c r="BC6">
        <v>4.2439114035048204</v>
      </c>
      <c r="BD6">
        <v>9.7524208995474385E-2</v>
      </c>
      <c r="BE6">
        <v>37.032029102642483</v>
      </c>
      <c r="BF6">
        <v>0.95262668602543255</v>
      </c>
      <c r="BG6">
        <v>36.701967476271399</v>
      </c>
      <c r="BH6">
        <v>398.81125246097599</v>
      </c>
      <c r="BI6">
        <v>-7.7253351199063614E-4</v>
      </c>
    </row>
    <row r="7" spans="1:61">
      <c r="A7" s="1">
        <v>16</v>
      </c>
      <c r="B7" s="1" t="s">
        <v>103</v>
      </c>
      <c r="C7" s="1" t="s">
        <v>88</v>
      </c>
      <c r="D7" s="1">
        <v>16</v>
      </c>
      <c r="E7" s="1" t="s">
        <v>65</v>
      </c>
      <c r="F7" s="1" t="s">
        <v>93</v>
      </c>
      <c r="G7" s="1">
        <v>0</v>
      </c>
      <c r="H7" s="1">
        <v>1569</v>
      </c>
      <c r="I7" s="1">
        <v>0</v>
      </c>
      <c r="J7">
        <v>33.291802043908923</v>
      </c>
      <c r="K7">
        <v>1.1767598573294473</v>
      </c>
      <c r="L7">
        <v>313.72771919798328</v>
      </c>
      <c r="M7">
        <v>38.365207764628842</v>
      </c>
      <c r="N7">
        <v>3.7337754255433229</v>
      </c>
      <c r="O7">
        <v>37.757476806640625</v>
      </c>
      <c r="P7" s="1">
        <v>1</v>
      </c>
      <c r="Q7">
        <v>2.5178262293338776</v>
      </c>
      <c r="R7" s="1">
        <v>1</v>
      </c>
      <c r="S7">
        <v>5.0356524586677551</v>
      </c>
      <c r="T7" s="1">
        <v>38.629600524902344</v>
      </c>
      <c r="U7" s="1">
        <v>37.757476806640625</v>
      </c>
      <c r="V7" s="1">
        <v>38.591686248779297</v>
      </c>
      <c r="W7" s="1">
        <v>399.72732543945312</v>
      </c>
      <c r="X7" s="1">
        <v>390.08053588867188</v>
      </c>
      <c r="Y7" s="1">
        <v>21.635753631591797</v>
      </c>
      <c r="Z7" s="1">
        <v>29.082038879394531</v>
      </c>
      <c r="AA7" s="1">
        <v>30.637228012084961</v>
      </c>
      <c r="AB7" s="1">
        <v>41.181514739990234</v>
      </c>
      <c r="AC7" s="1">
        <v>500.2423095703125</v>
      </c>
      <c r="AD7" s="1">
        <v>1883.3204345703125</v>
      </c>
      <c r="AE7" s="1">
        <v>1979.6866455078125</v>
      </c>
      <c r="AF7" s="1">
        <v>97.534591674804688</v>
      </c>
      <c r="AG7" s="1">
        <v>7.712130069732666</v>
      </c>
      <c r="AH7" s="1">
        <v>-0.27208301424980164</v>
      </c>
      <c r="AI7" s="1">
        <v>0.66666668653488159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v>5.0024230957031239</v>
      </c>
      <c r="AQ7">
        <v>3.8365207764628845E-2</v>
      </c>
      <c r="AR7">
        <v>310.9074768066406</v>
      </c>
      <c r="AS7">
        <v>311.77960052490232</v>
      </c>
      <c r="AT7">
        <v>357.83087807817355</v>
      </c>
      <c r="AU7">
        <v>-9.2910140167727011</v>
      </c>
      <c r="AV7">
        <v>6.570280212715863</v>
      </c>
      <c r="AW7">
        <v>67.363589675160441</v>
      </c>
      <c r="AX7">
        <v>38.281550795765909</v>
      </c>
      <c r="AY7">
        <v>38.193538665771484</v>
      </c>
      <c r="AZ7">
        <v>6.7274201631955552</v>
      </c>
      <c r="BA7">
        <v>0.953857111763735</v>
      </c>
      <c r="BB7">
        <v>2.8365047871725402</v>
      </c>
      <c r="BC7">
        <v>3.8909153760230151</v>
      </c>
      <c r="BD7">
        <v>0.61284807867534241</v>
      </c>
      <c r="BE7">
        <v>30.59930498904308</v>
      </c>
      <c r="BF7">
        <v>0.80426396688380386</v>
      </c>
      <c r="BG7">
        <v>51.602326244943455</v>
      </c>
      <c r="BH7">
        <v>381.15539001568453</v>
      </c>
      <c r="BI7">
        <v>4.5071760110257673E-2</v>
      </c>
    </row>
    <row r="8" spans="1:61">
      <c r="A8" s="1">
        <v>17</v>
      </c>
      <c r="B8" s="1" t="s">
        <v>104</v>
      </c>
      <c r="C8" s="1" t="s">
        <v>88</v>
      </c>
      <c r="D8" s="1">
        <v>16</v>
      </c>
      <c r="E8" s="1" t="s">
        <v>68</v>
      </c>
      <c r="F8" s="1" t="s">
        <v>93</v>
      </c>
      <c r="G8" s="1">
        <v>0</v>
      </c>
      <c r="H8" s="1">
        <v>1657.5</v>
      </c>
      <c r="I8" s="1">
        <v>0</v>
      </c>
      <c r="J8">
        <v>-2.5988834231479454</v>
      </c>
      <c r="K8">
        <v>8.5193595574632089E-2</v>
      </c>
      <c r="L8">
        <v>417.36583364676039</v>
      </c>
      <c r="M8">
        <v>4.1259882317707666</v>
      </c>
      <c r="N8">
        <v>4.583999047224582</v>
      </c>
      <c r="O8">
        <v>38.252567291259766</v>
      </c>
      <c r="P8" s="1">
        <v>1</v>
      </c>
      <c r="Q8">
        <v>2.5178262293338776</v>
      </c>
      <c r="R8" s="1">
        <v>1</v>
      </c>
      <c r="S8">
        <v>5.0356524586677551</v>
      </c>
      <c r="T8" s="1">
        <v>38.603298187255859</v>
      </c>
      <c r="U8" s="1">
        <v>38.252567291259766</v>
      </c>
      <c r="V8" s="1">
        <v>38.597278594970703</v>
      </c>
      <c r="W8" s="1">
        <v>399.78646850585938</v>
      </c>
      <c r="X8" s="1">
        <v>399.97610473632812</v>
      </c>
      <c r="Y8" s="1">
        <v>21.390501022338867</v>
      </c>
      <c r="Z8" s="1">
        <v>22.197036743164062</v>
      </c>
      <c r="AA8" s="1">
        <v>30.332427978515625</v>
      </c>
      <c r="AB8" s="1">
        <v>31.47612190246582</v>
      </c>
      <c r="AC8" s="1">
        <v>500.2138671875</v>
      </c>
      <c r="AD8" s="1">
        <v>48.705257415771484</v>
      </c>
      <c r="AE8" s="1">
        <v>46.889827728271484</v>
      </c>
      <c r="AF8" s="1">
        <v>97.53289794921875</v>
      </c>
      <c r="AG8" s="1">
        <v>7.712130069732666</v>
      </c>
      <c r="AH8" s="1">
        <v>-0.27208301424980164</v>
      </c>
      <c r="AI8" s="1">
        <v>1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v>5.0021386718749996</v>
      </c>
      <c r="AQ8">
        <v>4.1259882317707663E-3</v>
      </c>
      <c r="AR8">
        <v>311.40256729125974</v>
      </c>
      <c r="AS8">
        <v>311.75329818725584</v>
      </c>
      <c r="AT8">
        <v>9.2539987928741994</v>
      </c>
      <c r="AU8">
        <v>-1.1804522976310277</v>
      </c>
      <c r="AV8">
        <v>6.748940366670662</v>
      </c>
      <c r="AW8">
        <v>69.196553251032796</v>
      </c>
      <c r="AX8">
        <v>46.999516507868734</v>
      </c>
      <c r="AY8">
        <v>38.427932739257812</v>
      </c>
      <c r="AZ8">
        <v>6.8132264274815268</v>
      </c>
      <c r="BA8">
        <v>8.3776261671200031E-2</v>
      </c>
      <c r="BB8">
        <v>2.1649413194460796</v>
      </c>
      <c r="BC8">
        <v>4.6482851080354468</v>
      </c>
      <c r="BD8">
        <v>5.2485683836608517E-2</v>
      </c>
      <c r="BE8">
        <v>40.706899260560093</v>
      </c>
      <c r="BF8">
        <v>1.0434769195072189</v>
      </c>
      <c r="BG8">
        <v>30.009906344146987</v>
      </c>
      <c r="BH8">
        <v>400.67283522955557</v>
      </c>
      <c r="BI8">
        <v>-1.9465319649968843E-3</v>
      </c>
    </row>
    <row r="9" spans="1:61">
      <c r="A9" s="1">
        <v>22</v>
      </c>
      <c r="B9" s="1" t="s">
        <v>110</v>
      </c>
      <c r="C9" s="1" t="s">
        <v>88</v>
      </c>
      <c r="D9" s="1">
        <v>14</v>
      </c>
      <c r="E9" s="1" t="s">
        <v>65</v>
      </c>
      <c r="F9" s="1" t="s">
        <v>93</v>
      </c>
      <c r="G9" s="1">
        <v>0</v>
      </c>
      <c r="H9" s="1">
        <v>2138.5</v>
      </c>
      <c r="I9" s="1">
        <v>0</v>
      </c>
      <c r="J9">
        <v>29.918024795730965</v>
      </c>
      <c r="K9">
        <v>1.0858279137380837</v>
      </c>
      <c r="L9">
        <v>313.70296611362215</v>
      </c>
      <c r="M9">
        <v>40.623411505591406</v>
      </c>
      <c r="N9">
        <v>4.2139274058526093</v>
      </c>
      <c r="O9">
        <v>38.867172241210938</v>
      </c>
      <c r="P9" s="1">
        <v>1</v>
      </c>
      <c r="Q9">
        <v>2.5178262293338776</v>
      </c>
      <c r="R9" s="1">
        <v>1</v>
      </c>
      <c r="S9">
        <v>5.0356524586677551</v>
      </c>
      <c r="T9" s="1">
        <v>38.426437377929688</v>
      </c>
      <c r="U9" s="1">
        <v>38.867172241210938</v>
      </c>
      <c r="V9" s="1">
        <v>38.404624938964844</v>
      </c>
      <c r="W9" s="1">
        <v>400.06625366210938</v>
      </c>
      <c r="X9" s="1">
        <v>390.9102783203125</v>
      </c>
      <c r="Y9" s="1">
        <v>20.436244964599609</v>
      </c>
      <c r="Z9" s="1">
        <v>28.327627182006836</v>
      </c>
      <c r="AA9" s="1">
        <v>29.254966735839844</v>
      </c>
      <c r="AB9" s="1">
        <v>40.551666259765625</v>
      </c>
      <c r="AC9" s="1">
        <v>500.19940185546875</v>
      </c>
      <c r="AD9" s="1">
        <v>1843.0831298828125</v>
      </c>
      <c r="AE9" s="1">
        <v>1940.9608154296875</v>
      </c>
      <c r="AF9" s="1">
        <v>97.525062561035156</v>
      </c>
      <c r="AG9" s="1">
        <v>7.712130069732666</v>
      </c>
      <c r="AH9" s="1">
        <v>-0.27208301424980164</v>
      </c>
      <c r="AI9" s="1">
        <v>0.66666668653488159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v>5.0019940185546865</v>
      </c>
      <c r="AQ9">
        <v>4.0623411505591407E-2</v>
      </c>
      <c r="AR9">
        <v>312.01717224121091</v>
      </c>
      <c r="AS9">
        <v>311.57643737792966</v>
      </c>
      <c r="AT9">
        <v>350.18579028348177</v>
      </c>
      <c r="AU9">
        <v>-10.154401488568183</v>
      </c>
      <c r="AV9">
        <v>6.9765810189835058</v>
      </c>
      <c r="AW9">
        <v>71.536288578305474</v>
      </c>
      <c r="AX9">
        <v>43.208661396298638</v>
      </c>
      <c r="AY9">
        <v>38.646804809570312</v>
      </c>
      <c r="AZ9">
        <v>6.8942060246736521</v>
      </c>
      <c r="BA9">
        <v>0.89322380712891314</v>
      </c>
      <c r="BB9">
        <v>2.7626536131308965</v>
      </c>
      <c r="BC9">
        <v>4.1315524115427555</v>
      </c>
      <c r="BD9">
        <v>0.5728721855747112</v>
      </c>
      <c r="BE9">
        <v>30.593901395813294</v>
      </c>
      <c r="BF9">
        <v>0.80249352220044068</v>
      </c>
      <c r="BG9">
        <v>47.701529766323482</v>
      </c>
      <c r="BH9">
        <v>382.8896029846436</v>
      </c>
      <c r="BI9">
        <v>3.7272768422505383E-2</v>
      </c>
    </row>
    <row r="10" spans="1:61">
      <c r="A10" s="1">
        <v>23</v>
      </c>
      <c r="B10" s="1" t="s">
        <v>111</v>
      </c>
      <c r="C10" s="1" t="s">
        <v>88</v>
      </c>
      <c r="D10" s="1">
        <v>14</v>
      </c>
      <c r="E10" s="1" t="s">
        <v>68</v>
      </c>
      <c r="F10" s="1" t="s">
        <v>93</v>
      </c>
      <c r="G10" s="1">
        <v>0</v>
      </c>
      <c r="H10" s="1">
        <v>2230.5</v>
      </c>
      <c r="I10" s="1">
        <v>0</v>
      </c>
      <c r="J10">
        <v>-9.4860888368958868E-2</v>
      </c>
      <c r="K10">
        <v>5.8602248700863904E-2</v>
      </c>
      <c r="L10">
        <v>372.3689282224683</v>
      </c>
      <c r="M10">
        <v>2.8058356317509769</v>
      </c>
      <c r="N10">
        <v>4.5161061256475472</v>
      </c>
      <c r="O10">
        <v>37.816799163818359</v>
      </c>
      <c r="P10" s="1">
        <v>1.5</v>
      </c>
      <c r="Q10">
        <v>2.4080436080694199</v>
      </c>
      <c r="R10" s="1">
        <v>1</v>
      </c>
      <c r="S10">
        <v>4.8160872161388397</v>
      </c>
      <c r="T10" s="1">
        <v>38.323707580566406</v>
      </c>
      <c r="U10" s="1">
        <v>37.816799163818359</v>
      </c>
      <c r="V10" s="1">
        <v>38.345733642578125</v>
      </c>
      <c r="W10" s="1">
        <v>399.9381103515625</v>
      </c>
      <c r="X10" s="1">
        <v>399.63031005859375</v>
      </c>
      <c r="Y10" s="1">
        <v>20.457439422607422</v>
      </c>
      <c r="Z10" s="1">
        <v>21.280927658081055</v>
      </c>
      <c r="AA10" s="1">
        <v>29.447486877441406</v>
      </c>
      <c r="AB10" s="1">
        <v>30.632858276367188</v>
      </c>
      <c r="AC10" s="1">
        <v>500.2120361328125</v>
      </c>
      <c r="AD10" s="1">
        <v>7.2380919456481934</v>
      </c>
      <c r="AE10" s="1">
        <v>72.743156433105469</v>
      </c>
      <c r="AF10" s="1">
        <v>97.522186279296875</v>
      </c>
      <c r="AG10" s="1">
        <v>7.712130069732666</v>
      </c>
      <c r="AH10" s="1">
        <v>-0.27208301424980164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v>3.3347469075520828</v>
      </c>
      <c r="AQ10">
        <v>2.8058356317509771E-3</v>
      </c>
      <c r="AR10">
        <v>310.96679916381834</v>
      </c>
      <c r="AS10">
        <v>311.47370758056638</v>
      </c>
      <c r="AT10">
        <v>1.3752374524162008</v>
      </c>
      <c r="AU10">
        <v>-0.84675100870474074</v>
      </c>
      <c r="AV10">
        <v>6.5914687169151689</v>
      </c>
      <c r="AW10">
        <v>67.589427271837948</v>
      </c>
      <c r="AX10">
        <v>46.308499613756894</v>
      </c>
      <c r="AY10">
        <v>38.070253372192383</v>
      </c>
      <c r="AZ10">
        <v>6.6826657024022165</v>
      </c>
      <c r="BA10">
        <v>5.7897747711094537E-2</v>
      </c>
      <c r="BB10">
        <v>2.0753625912676217</v>
      </c>
      <c r="BC10">
        <v>4.6073031111345948</v>
      </c>
      <c r="BD10">
        <v>3.624873466789378E-2</v>
      </c>
      <c r="BE10">
        <v>36.314231982733681</v>
      </c>
      <c r="BF10">
        <v>0.93178349802313942</v>
      </c>
      <c r="BG10">
        <v>29.161529029284839</v>
      </c>
      <c r="BH10">
        <v>399.65690056527495</v>
      </c>
      <c r="BI10">
        <v>-6.9216584175138787E-5</v>
      </c>
    </row>
    <row r="11" spans="1:61">
      <c r="A11" s="1">
        <v>11</v>
      </c>
      <c r="B11" s="1" t="s">
        <v>125</v>
      </c>
      <c r="C11" s="1" t="s">
        <v>115</v>
      </c>
      <c r="D11" s="1">
        <v>35</v>
      </c>
      <c r="E11" s="1" t="s">
        <v>68</v>
      </c>
      <c r="F11" s="1" t="s">
        <v>93</v>
      </c>
      <c r="G11" s="1">
        <v>0</v>
      </c>
      <c r="H11" s="1">
        <v>1200</v>
      </c>
      <c r="I11" s="1">
        <v>0</v>
      </c>
      <c r="J11">
        <v>-4.4226946322196374</v>
      </c>
      <c r="K11">
        <v>0.17458988406936377</v>
      </c>
      <c r="L11">
        <v>418.81606675313947</v>
      </c>
      <c r="M11">
        <v>5.8713637696691894</v>
      </c>
      <c r="N11">
        <v>3.2857667588585731</v>
      </c>
      <c r="O11">
        <v>32.637195587158203</v>
      </c>
      <c r="P11" s="1">
        <v>1.5</v>
      </c>
      <c r="Q11">
        <v>2.4080436080694199</v>
      </c>
      <c r="R11" s="1">
        <v>1</v>
      </c>
      <c r="S11">
        <v>4.8160872161388397</v>
      </c>
      <c r="T11" s="1">
        <v>33.153938293457031</v>
      </c>
      <c r="U11" s="1">
        <v>32.637195587158203</v>
      </c>
      <c r="V11" s="1">
        <v>33.194381713867188</v>
      </c>
      <c r="W11" s="1">
        <v>399.11001586914062</v>
      </c>
      <c r="X11" s="1">
        <v>399.73236083984375</v>
      </c>
      <c r="Y11" s="1">
        <v>15.322535514831543</v>
      </c>
      <c r="Z11" s="1">
        <v>17.052875518798828</v>
      </c>
      <c r="AA11" s="1">
        <v>29.344547271728516</v>
      </c>
      <c r="AB11" s="1">
        <v>32.658363342285156</v>
      </c>
      <c r="AC11" s="1">
        <v>500.2982177734375</v>
      </c>
      <c r="AD11" s="1">
        <v>11.859914779663086</v>
      </c>
      <c r="AE11" s="1">
        <v>13.798226356506348</v>
      </c>
      <c r="AF11" s="1">
        <v>97.5941162109375</v>
      </c>
      <c r="AG11" s="1">
        <v>7.0829200744628906</v>
      </c>
      <c r="AH11" s="1">
        <v>-0.20638959109783173</v>
      </c>
      <c r="AI11" s="1">
        <v>0.66666668653488159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v>3.335321451822916</v>
      </c>
      <c r="AQ11">
        <v>5.8713637696691896E-3</v>
      </c>
      <c r="AR11">
        <v>305.78719558715818</v>
      </c>
      <c r="AS11">
        <v>306.30393829345701</v>
      </c>
      <c r="AT11">
        <v>2.253383779859746</v>
      </c>
      <c r="AU11">
        <v>-1.8390923112592961</v>
      </c>
      <c r="AV11">
        <v>4.9500270739708769</v>
      </c>
      <c r="AW11">
        <v>50.720548186245274</v>
      </c>
      <c r="AX11">
        <v>33.667672667446446</v>
      </c>
      <c r="AY11">
        <v>32.895566940307617</v>
      </c>
      <c r="AZ11">
        <v>5.0225373017857056</v>
      </c>
      <c r="BA11">
        <v>0.16848217022466674</v>
      </c>
      <c r="BB11">
        <v>1.6642603151123039</v>
      </c>
      <c r="BC11">
        <v>3.3582769866734017</v>
      </c>
      <c r="BD11">
        <v>0.10583357607014607</v>
      </c>
      <c r="BE11">
        <v>40.873983889713649</v>
      </c>
      <c r="BF11">
        <v>1.047741208325492</v>
      </c>
      <c r="BG11">
        <v>33.696573445947564</v>
      </c>
      <c r="BH11">
        <v>400.97208875288669</v>
      </c>
      <c r="BI11">
        <v>-3.7167089352055098E-3</v>
      </c>
    </row>
    <row r="12" spans="1:61">
      <c r="A12" s="1">
        <v>12</v>
      </c>
      <c r="B12" s="1" t="s">
        <v>126</v>
      </c>
      <c r="C12" s="1" t="s">
        <v>115</v>
      </c>
      <c r="D12" s="1">
        <v>35</v>
      </c>
      <c r="E12" s="1" t="s">
        <v>65</v>
      </c>
      <c r="F12" s="1" t="s">
        <v>93</v>
      </c>
      <c r="G12" s="1">
        <v>0</v>
      </c>
      <c r="H12" s="1">
        <v>1264.5</v>
      </c>
      <c r="I12" s="1">
        <v>0</v>
      </c>
      <c r="J12">
        <v>22.932806775089102</v>
      </c>
      <c r="K12">
        <v>0.75697522699687159</v>
      </c>
      <c r="L12">
        <v>314.41325541070881</v>
      </c>
      <c r="M12">
        <v>19.912287294244845</v>
      </c>
      <c r="N12">
        <v>2.8769902721657026</v>
      </c>
      <c r="O12">
        <v>33.263172149658203</v>
      </c>
      <c r="P12" s="1">
        <v>2</v>
      </c>
      <c r="Q12">
        <v>2.2982609868049622</v>
      </c>
      <c r="R12" s="1">
        <v>1</v>
      </c>
      <c r="S12">
        <v>4.5965219736099243</v>
      </c>
      <c r="T12" s="1">
        <v>33.254787445068359</v>
      </c>
      <c r="U12" s="1">
        <v>33.263172149658203</v>
      </c>
      <c r="V12" s="1">
        <v>33.258304595947266</v>
      </c>
      <c r="W12" s="1">
        <v>398.7967529296875</v>
      </c>
      <c r="X12" s="1">
        <v>386.55215454101562</v>
      </c>
      <c r="Y12" s="1">
        <v>15.281196594238281</v>
      </c>
      <c r="Z12" s="1">
        <v>23.057771682739258</v>
      </c>
      <c r="AA12" s="1">
        <v>29.100292205810547</v>
      </c>
      <c r="AB12" s="1">
        <v>43.909381866455078</v>
      </c>
      <c r="AC12" s="1">
        <v>500.30133056640625</v>
      </c>
      <c r="AD12" s="1">
        <v>1376.404296875</v>
      </c>
      <c r="AE12" s="1">
        <v>1613.2308349609375</v>
      </c>
      <c r="AF12" s="1">
        <v>97.594223022460938</v>
      </c>
      <c r="AG12" s="1">
        <v>7.0829200744628906</v>
      </c>
      <c r="AH12" s="1">
        <v>-0.20638959109783173</v>
      </c>
      <c r="AI12" s="1">
        <v>0.66666668653488159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v>2.5015066528320311</v>
      </c>
      <c r="AQ12">
        <v>1.9912287294244845E-2</v>
      </c>
      <c r="AR12">
        <v>306.41317214965818</v>
      </c>
      <c r="AS12">
        <v>306.40478744506834</v>
      </c>
      <c r="AT12">
        <v>261.51681312464643</v>
      </c>
      <c r="AU12">
        <v>-4.7248138517348766</v>
      </c>
      <c r="AV12">
        <v>5.1272955841719421</v>
      </c>
      <c r="AW12">
        <v>52.536875907008501</v>
      </c>
      <c r="AX12">
        <v>29.479104224269243</v>
      </c>
      <c r="AY12">
        <v>33.258979797363281</v>
      </c>
      <c r="AZ12">
        <v>5.1260902363311667</v>
      </c>
      <c r="BA12">
        <v>0.64994024167512399</v>
      </c>
      <c r="BB12">
        <v>2.2503053120062395</v>
      </c>
      <c r="BC12">
        <v>2.8757849243249272</v>
      </c>
      <c r="BD12">
        <v>0.41464063700503689</v>
      </c>
      <c r="BE12">
        <v>30.684917369770691</v>
      </c>
      <c r="BF12">
        <v>0.81337861325346095</v>
      </c>
      <c r="BG12">
        <v>49.930271235510148</v>
      </c>
      <c r="BH12">
        <v>379.81678172563102</v>
      </c>
      <c r="BI12">
        <v>3.0147200375650836E-2</v>
      </c>
    </row>
    <row r="13" spans="1:61">
      <c r="A13" s="1">
        <v>15</v>
      </c>
      <c r="B13" s="1" t="s">
        <v>129</v>
      </c>
      <c r="C13" s="1" t="s">
        <v>115</v>
      </c>
      <c r="D13" s="1">
        <v>31</v>
      </c>
      <c r="E13" s="1" t="s">
        <v>65</v>
      </c>
      <c r="F13" s="1" t="s">
        <v>93</v>
      </c>
      <c r="G13" s="1">
        <v>0</v>
      </c>
      <c r="H13" s="1">
        <v>1557</v>
      </c>
      <c r="I13" s="1">
        <v>0</v>
      </c>
      <c r="J13">
        <v>11.372318377340402</v>
      </c>
      <c r="K13">
        <v>1.013878980731127</v>
      </c>
      <c r="L13">
        <v>353.34458898457308</v>
      </c>
      <c r="M13">
        <v>23.121824223866913</v>
      </c>
      <c r="N13">
        <v>2.6145793504637496</v>
      </c>
      <c r="O13">
        <v>32.698715209960938</v>
      </c>
      <c r="P13" s="1">
        <v>2</v>
      </c>
      <c r="Q13">
        <v>2.2982609868049622</v>
      </c>
      <c r="R13" s="1">
        <v>1</v>
      </c>
      <c r="S13">
        <v>4.5965219736099243</v>
      </c>
      <c r="T13" s="1">
        <v>33.419578552246094</v>
      </c>
      <c r="U13" s="1">
        <v>32.698715209960938</v>
      </c>
      <c r="V13" s="1">
        <v>33.416957855224609</v>
      </c>
      <c r="W13" s="1">
        <v>398.98062133789062</v>
      </c>
      <c r="X13" s="1">
        <v>390.82171630859375</v>
      </c>
      <c r="Y13" s="1">
        <v>15.086812973022461</v>
      </c>
      <c r="Z13" s="1">
        <v>24.107463836669922</v>
      </c>
      <c r="AA13" s="1">
        <v>28.464530944824219</v>
      </c>
      <c r="AB13" s="1">
        <v>45.483940124511719</v>
      </c>
      <c r="AC13" s="1">
        <v>500.28353881835938</v>
      </c>
      <c r="AD13" s="1">
        <v>1064.218505859375</v>
      </c>
      <c r="AE13" s="1">
        <v>745.5377197265625</v>
      </c>
      <c r="AF13" s="1">
        <v>97.589263916015625</v>
      </c>
      <c r="AG13" s="1">
        <v>7.0829200744628906</v>
      </c>
      <c r="AH13" s="1">
        <v>-0.20638959109783173</v>
      </c>
      <c r="AI13" s="1">
        <v>0.66666668653488159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v>2.5014176940917965</v>
      </c>
      <c r="AQ13">
        <v>2.3121824223866914E-2</v>
      </c>
      <c r="AR13">
        <v>305.84871520996091</v>
      </c>
      <c r="AS13">
        <v>306.56957855224607</v>
      </c>
      <c r="AT13">
        <v>202.20151357598661</v>
      </c>
      <c r="AU13">
        <v>-6.1977351878791129</v>
      </c>
      <c r="AV13">
        <v>4.9672090011663332</v>
      </c>
      <c r="AW13">
        <v>50.899133796531807</v>
      </c>
      <c r="AX13">
        <v>26.791669959861885</v>
      </c>
      <c r="AY13">
        <v>33.059146881103516</v>
      </c>
      <c r="AZ13">
        <v>5.0689212163990387</v>
      </c>
      <c r="BA13">
        <v>0.83065667702518386</v>
      </c>
      <c r="BB13">
        <v>2.3526296507025837</v>
      </c>
      <c r="BC13">
        <v>2.716291565696455</v>
      </c>
      <c r="BD13">
        <v>0.53300669116903643</v>
      </c>
      <c r="BE13">
        <v>34.482638347711564</v>
      </c>
      <c r="BF13">
        <v>0.90410684524391005</v>
      </c>
      <c r="BG13">
        <v>55.195092591989678</v>
      </c>
      <c r="BH13">
        <v>387.4816626990268</v>
      </c>
      <c r="BI13">
        <v>1.6199377318932565E-2</v>
      </c>
    </row>
    <row r="14" spans="1:61">
      <c r="A14" s="1">
        <v>16</v>
      </c>
      <c r="B14" s="1" t="s">
        <v>130</v>
      </c>
      <c r="C14" s="1" t="s">
        <v>115</v>
      </c>
      <c r="D14" s="1">
        <v>31</v>
      </c>
      <c r="E14" s="1" t="s">
        <v>68</v>
      </c>
      <c r="F14" s="1" t="s">
        <v>93</v>
      </c>
      <c r="G14" s="1">
        <v>0</v>
      </c>
      <c r="H14" s="1">
        <v>1690</v>
      </c>
      <c r="I14" s="1">
        <v>0</v>
      </c>
      <c r="J14">
        <v>-1.5057929749646066</v>
      </c>
      <c r="K14">
        <v>4.684667631737742E-2</v>
      </c>
      <c r="L14">
        <v>426.66029849603984</v>
      </c>
      <c r="M14">
        <v>1.726681879215971</v>
      </c>
      <c r="N14">
        <v>3.5101348841313547</v>
      </c>
      <c r="O14">
        <v>32.911361694335938</v>
      </c>
      <c r="P14" s="1">
        <v>1.5</v>
      </c>
      <c r="Q14">
        <v>2.4080436080694199</v>
      </c>
      <c r="R14" s="1">
        <v>1</v>
      </c>
      <c r="S14">
        <v>4.8160872161388397</v>
      </c>
      <c r="T14" s="1">
        <v>33.496788024902344</v>
      </c>
      <c r="U14" s="1">
        <v>32.911361694335938</v>
      </c>
      <c r="V14" s="1">
        <v>33.522239685058594</v>
      </c>
      <c r="W14" s="1">
        <v>399.11782836914062</v>
      </c>
      <c r="X14" s="1">
        <v>399.362548828125</v>
      </c>
      <c r="Y14" s="1">
        <v>15.033891677856445</v>
      </c>
      <c r="Z14" s="1">
        <v>15.543540954589844</v>
      </c>
      <c r="AA14" s="1">
        <v>28.241973876953125</v>
      </c>
      <c r="AB14" s="1">
        <v>29.199378967285156</v>
      </c>
      <c r="AC14" s="1">
        <v>500.29791259765625</v>
      </c>
      <c r="AD14" s="1">
        <v>41.903839111328125</v>
      </c>
      <c r="AE14" s="1">
        <v>55.136615753173828</v>
      </c>
      <c r="AF14" s="1">
        <v>97.588119506835938</v>
      </c>
      <c r="AG14" s="1">
        <v>7.0829200744628906</v>
      </c>
      <c r="AH14" s="1">
        <v>-0.20638959109783173</v>
      </c>
      <c r="AI14" s="1">
        <v>1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v>3.3353194173177076</v>
      </c>
      <c r="AQ14">
        <v>1.726681879215971E-3</v>
      </c>
      <c r="AR14">
        <v>306.06136169433591</v>
      </c>
      <c r="AS14">
        <v>306.64678802490232</v>
      </c>
      <c r="AT14">
        <v>7.961729331245806</v>
      </c>
      <c r="AU14">
        <v>-0.44760540416028294</v>
      </c>
      <c r="AV14">
        <v>5.0269998163672671</v>
      </c>
      <c r="AW14">
        <v>51.512416078630672</v>
      </c>
      <c r="AX14">
        <v>35.968875124040828</v>
      </c>
      <c r="AY14">
        <v>33.204074859619141</v>
      </c>
      <c r="AZ14">
        <v>5.110327196436204</v>
      </c>
      <c r="BA14">
        <v>4.6395382688774002E-2</v>
      </c>
      <c r="BB14">
        <v>1.5168649322359125</v>
      </c>
      <c r="BC14">
        <v>3.5934622642002916</v>
      </c>
      <c r="BD14">
        <v>2.9037325181048339E-2</v>
      </c>
      <c r="BE14">
        <v>41.63697619845383</v>
      </c>
      <c r="BF14">
        <v>1.068353303903975</v>
      </c>
      <c r="BG14">
        <v>28.448024744200652</v>
      </c>
      <c r="BH14">
        <v>399.78463846748832</v>
      </c>
      <c r="BI14">
        <v>-1.071497793803307E-3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"/>
  <sheetViews>
    <sheetView workbookViewId="0">
      <selection sqref="A1:XFD10"/>
    </sheetView>
  </sheetViews>
  <sheetFormatPr baseColWidth="10" defaultRowHeight="15" x14ac:dyDescent="0"/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>
      <c r="A2" s="1" t="s">
        <v>61</v>
      </c>
      <c r="B2" s="1" t="s">
        <v>61</v>
      </c>
      <c r="C2" s="1" t="s">
        <v>61</v>
      </c>
      <c r="D2" s="1" t="s">
        <v>61</v>
      </c>
      <c r="E2" s="1" t="s">
        <v>61</v>
      </c>
      <c r="F2" s="1" t="s">
        <v>61</v>
      </c>
      <c r="G2" s="1" t="s">
        <v>61</v>
      </c>
      <c r="H2" s="1" t="s">
        <v>61</v>
      </c>
      <c r="I2" s="1" t="s">
        <v>61</v>
      </c>
      <c r="J2" s="1" t="s">
        <v>62</v>
      </c>
      <c r="K2" s="1" t="s">
        <v>62</v>
      </c>
      <c r="L2" s="1" t="s">
        <v>62</v>
      </c>
      <c r="M2" s="1" t="s">
        <v>62</v>
      </c>
      <c r="N2" s="1" t="s">
        <v>62</v>
      </c>
      <c r="O2" s="1" t="s">
        <v>62</v>
      </c>
      <c r="P2" s="1" t="s">
        <v>61</v>
      </c>
      <c r="Q2" s="1" t="s">
        <v>62</v>
      </c>
      <c r="R2" s="1" t="s">
        <v>61</v>
      </c>
      <c r="S2" s="1" t="s">
        <v>62</v>
      </c>
      <c r="T2" s="1" t="s">
        <v>61</v>
      </c>
      <c r="U2" s="1" t="s">
        <v>61</v>
      </c>
      <c r="V2" s="1" t="s">
        <v>61</v>
      </c>
      <c r="W2" s="1" t="s">
        <v>61</v>
      </c>
      <c r="X2" s="1" t="s">
        <v>61</v>
      </c>
      <c r="Y2" s="1" t="s">
        <v>61</v>
      </c>
      <c r="Z2" s="1" t="s">
        <v>61</v>
      </c>
      <c r="AA2" s="1" t="s">
        <v>61</v>
      </c>
      <c r="AB2" s="1" t="s">
        <v>61</v>
      </c>
      <c r="AC2" s="1" t="s">
        <v>61</v>
      </c>
      <c r="AD2" s="1" t="s">
        <v>61</v>
      </c>
      <c r="AE2" s="1" t="s">
        <v>61</v>
      </c>
      <c r="AF2" s="1" t="s">
        <v>61</v>
      </c>
      <c r="AG2" s="1" t="s">
        <v>61</v>
      </c>
      <c r="AH2" s="1" t="s">
        <v>61</v>
      </c>
      <c r="AI2" s="1" t="s">
        <v>61</v>
      </c>
      <c r="AJ2" s="1" t="s">
        <v>61</v>
      </c>
      <c r="AK2" s="1" t="s">
        <v>61</v>
      </c>
      <c r="AL2" s="1" t="s">
        <v>61</v>
      </c>
      <c r="AM2" s="1" t="s">
        <v>61</v>
      </c>
      <c r="AN2" s="1" t="s">
        <v>61</v>
      </c>
      <c r="AO2" s="1" t="s">
        <v>61</v>
      </c>
      <c r="AP2" s="1" t="s">
        <v>62</v>
      </c>
      <c r="AQ2" s="1" t="s">
        <v>62</v>
      </c>
      <c r="AR2" s="1" t="s">
        <v>62</v>
      </c>
      <c r="AS2" s="1" t="s">
        <v>62</v>
      </c>
      <c r="AT2" s="1" t="s">
        <v>62</v>
      </c>
      <c r="AU2" s="1" t="s">
        <v>62</v>
      </c>
      <c r="AV2" s="1" t="s">
        <v>62</v>
      </c>
      <c r="AW2" s="1" t="s">
        <v>62</v>
      </c>
      <c r="AX2" s="1" t="s">
        <v>62</v>
      </c>
      <c r="AY2" s="1" t="s">
        <v>62</v>
      </c>
      <c r="AZ2" s="1" t="s">
        <v>62</v>
      </c>
      <c r="BA2" s="1" t="s">
        <v>62</v>
      </c>
      <c r="BB2" s="1" t="s">
        <v>62</v>
      </c>
      <c r="BC2" s="1" t="s">
        <v>62</v>
      </c>
      <c r="BD2" s="1" t="s">
        <v>62</v>
      </c>
      <c r="BE2" s="1" t="s">
        <v>62</v>
      </c>
      <c r="BF2" s="1" t="s">
        <v>62</v>
      </c>
      <c r="BG2" s="1" t="s">
        <v>62</v>
      </c>
      <c r="BH2" s="1" t="s">
        <v>62</v>
      </c>
      <c r="BI2" s="1" t="s">
        <v>62</v>
      </c>
    </row>
    <row r="3" spans="1:61">
      <c r="A3" s="1">
        <v>13</v>
      </c>
      <c r="B3" s="1" t="s">
        <v>148</v>
      </c>
      <c r="C3" s="1" t="s">
        <v>137</v>
      </c>
      <c r="D3" s="1">
        <v>6</v>
      </c>
      <c r="E3" s="1" t="s">
        <v>65</v>
      </c>
      <c r="F3" s="1" t="s">
        <v>149</v>
      </c>
      <c r="G3" s="1">
        <v>0</v>
      </c>
      <c r="H3" s="1">
        <v>2046.5</v>
      </c>
      <c r="I3" s="1">
        <v>0</v>
      </c>
      <c r="J3">
        <v>-15.919368041585358</v>
      </c>
      <c r="K3">
        <v>0.99860187081719876</v>
      </c>
      <c r="L3">
        <v>425.10783601368428</v>
      </c>
      <c r="M3">
        <v>15.2213089753003</v>
      </c>
      <c r="N3">
        <v>1.8054448337860971</v>
      </c>
      <c r="O3">
        <v>28.80073356628418</v>
      </c>
      <c r="P3" s="1">
        <v>3.5</v>
      </c>
      <c r="Q3">
        <v>1.9689131230115891</v>
      </c>
      <c r="R3" s="1">
        <v>1</v>
      </c>
      <c r="S3">
        <v>3.9378262460231781</v>
      </c>
      <c r="T3" s="1">
        <v>31.107736587524414</v>
      </c>
      <c r="U3" s="1">
        <v>28.80073356628418</v>
      </c>
      <c r="V3" s="1">
        <v>31.093761444091797</v>
      </c>
      <c r="W3" s="1">
        <v>399.5953369140625</v>
      </c>
      <c r="X3" s="1">
        <v>406.4039306640625</v>
      </c>
      <c r="Y3" s="1">
        <v>11.834227561950684</v>
      </c>
      <c r="Z3" s="1">
        <v>22.244842529296875</v>
      </c>
      <c r="AA3" s="1">
        <v>25.434993743896484</v>
      </c>
      <c r="AB3" s="1">
        <v>47.810256958007812</v>
      </c>
      <c r="AC3" s="1">
        <v>500.349853515625</v>
      </c>
      <c r="AD3" s="1">
        <v>1484.4288330078125</v>
      </c>
      <c r="AE3" s="1">
        <v>1403.6136474609375</v>
      </c>
      <c r="AF3" s="1">
        <v>97.559097290039062</v>
      </c>
      <c r="AG3" s="1">
        <v>7.4879770278930664</v>
      </c>
      <c r="AH3" s="1">
        <v>-0.23425489664077759</v>
      </c>
      <c r="AI3" s="1">
        <v>0.66666668653488159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v>1.4295710100446428</v>
      </c>
      <c r="AQ3">
        <v>1.52213089753003E-2</v>
      </c>
      <c r="AR3">
        <v>301.95073356628416</v>
      </c>
      <c r="AS3">
        <v>304.25773658752439</v>
      </c>
      <c r="AT3">
        <v>282.04147473233024</v>
      </c>
      <c r="AU3">
        <v>-3.1975679779784159</v>
      </c>
      <c r="AV3">
        <v>3.9756315903033697</v>
      </c>
      <c r="AW3">
        <v>40.751008370690286</v>
      </c>
      <c r="AX3">
        <v>18.506165841393411</v>
      </c>
      <c r="AY3">
        <v>29.954235076904297</v>
      </c>
      <c r="AZ3">
        <v>4.2492631497278808</v>
      </c>
      <c r="BA3">
        <v>0.79659230584496876</v>
      </c>
      <c r="BB3">
        <v>2.1701867565172726</v>
      </c>
      <c r="BC3">
        <v>2.0790763932106082</v>
      </c>
      <c r="BD3">
        <v>0.51278164125116132</v>
      </c>
      <c r="BE3">
        <v>41.473136732416997</v>
      </c>
      <c r="BF3">
        <v>1.0460229440179372</v>
      </c>
      <c r="BG3">
        <v>62.59572281336294</v>
      </c>
      <c r="BH3">
        <v>411.86154750986526</v>
      </c>
      <c r="BI3">
        <v>-2.4194643936045448E-2</v>
      </c>
    </row>
    <row r="4" spans="1:61">
      <c r="A4" s="1">
        <v>14</v>
      </c>
      <c r="B4" s="1" t="s">
        <v>150</v>
      </c>
      <c r="C4" s="1" t="s">
        <v>137</v>
      </c>
      <c r="D4" s="1">
        <v>6</v>
      </c>
      <c r="E4" s="1" t="s">
        <v>68</v>
      </c>
      <c r="F4" s="1" t="s">
        <v>149</v>
      </c>
      <c r="G4" s="1">
        <v>0</v>
      </c>
      <c r="H4" s="1">
        <v>2143</v>
      </c>
      <c r="I4" s="1">
        <v>0</v>
      </c>
      <c r="J4">
        <v>-8.0215763148048129</v>
      </c>
      <c r="K4">
        <v>0.13174778051836283</v>
      </c>
      <c r="L4">
        <v>485.80783716606248</v>
      </c>
      <c r="M4">
        <v>3.7396318337175591</v>
      </c>
      <c r="N4">
        <v>2.7947118169932077</v>
      </c>
      <c r="O4">
        <v>30.176292419433594</v>
      </c>
      <c r="P4" s="1">
        <v>5</v>
      </c>
      <c r="Q4">
        <v>1.6395652592182159</v>
      </c>
      <c r="R4" s="1">
        <v>1</v>
      </c>
      <c r="S4">
        <v>3.2791305184364319</v>
      </c>
      <c r="T4" s="1">
        <v>31.211488723754883</v>
      </c>
      <c r="U4" s="1">
        <v>30.176292419433594</v>
      </c>
      <c r="V4" s="1">
        <v>31.261459350585938</v>
      </c>
      <c r="W4" s="1">
        <v>399.48715209960938</v>
      </c>
      <c r="X4" s="1">
        <v>405.98648071289062</v>
      </c>
      <c r="Y4" s="1">
        <v>11.788368225097656</v>
      </c>
      <c r="Z4" s="1">
        <v>15.467886924743652</v>
      </c>
      <c r="AA4" s="1">
        <v>25.187789916992188</v>
      </c>
      <c r="AB4" s="1">
        <v>33.049690246582031</v>
      </c>
      <c r="AC4" s="1">
        <v>500.30831909179688</v>
      </c>
      <c r="AD4" s="1">
        <v>19.815528869628906</v>
      </c>
      <c r="AE4" s="1">
        <v>30.18028450012207</v>
      </c>
      <c r="AF4" s="1">
        <v>97.561515808105469</v>
      </c>
      <c r="AG4" s="1">
        <v>7.4879770278930664</v>
      </c>
      <c r="AH4" s="1">
        <v>-0.23425489664077759</v>
      </c>
      <c r="AI4" s="1">
        <v>0.3333333432674408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v>1.0006166381835935</v>
      </c>
      <c r="AQ4">
        <v>3.7396318337175592E-3</v>
      </c>
      <c r="AR4">
        <v>303.32629241943357</v>
      </c>
      <c r="AS4">
        <v>304.36148872375486</v>
      </c>
      <c r="AT4">
        <v>3.7649504379855898</v>
      </c>
      <c r="AU4">
        <v>-1.5435077701263011</v>
      </c>
      <c r="AV4">
        <v>4.3037823117195737</v>
      </c>
      <c r="AW4">
        <v>44.113524437081502</v>
      </c>
      <c r="AX4">
        <v>28.645637512337849</v>
      </c>
      <c r="AY4">
        <v>30.693890571594238</v>
      </c>
      <c r="AZ4">
        <v>4.4332344347488926</v>
      </c>
      <c r="BA4">
        <v>0.12665892182855451</v>
      </c>
      <c r="BB4">
        <v>1.5090704947263658</v>
      </c>
      <c r="BC4">
        <v>2.9241639400225266</v>
      </c>
      <c r="BD4">
        <v>7.9603822673675412E-2</v>
      </c>
      <c r="BE4">
        <v>47.396148985378339</v>
      </c>
      <c r="BF4">
        <v>1.1966108731330407</v>
      </c>
      <c r="BG4">
        <v>35.65515138501668</v>
      </c>
      <c r="BH4">
        <v>409.28891956492816</v>
      </c>
      <c r="BI4">
        <v>-6.9879858500654602E-3</v>
      </c>
    </row>
    <row r="5" spans="1:61">
      <c r="A5" s="1">
        <v>5</v>
      </c>
      <c r="B5" s="1" t="s">
        <v>157</v>
      </c>
      <c r="C5" s="1" t="s">
        <v>152</v>
      </c>
      <c r="D5" s="1">
        <v>55</v>
      </c>
      <c r="E5" s="1" t="s">
        <v>68</v>
      </c>
      <c r="F5" s="1" t="s">
        <v>149</v>
      </c>
      <c r="G5" s="1">
        <v>0</v>
      </c>
      <c r="H5" s="1">
        <v>431.5</v>
      </c>
      <c r="I5" s="1">
        <v>0</v>
      </c>
      <c r="J5">
        <v>-8.279198585176001</v>
      </c>
      <c r="K5">
        <v>0.3678529735214639</v>
      </c>
      <c r="L5">
        <v>418.83190391580206</v>
      </c>
      <c r="M5">
        <v>11.299508217522432</v>
      </c>
      <c r="N5">
        <v>3.1166903038155387</v>
      </c>
      <c r="O5">
        <v>34.70697021484375</v>
      </c>
      <c r="P5" s="1">
        <v>2.5</v>
      </c>
      <c r="Q5">
        <v>2.1884783655405045</v>
      </c>
      <c r="R5" s="1">
        <v>1</v>
      </c>
      <c r="S5">
        <v>4.3769567310810089</v>
      </c>
      <c r="T5" s="1">
        <v>37.311885833740234</v>
      </c>
      <c r="U5" s="1">
        <v>34.70697021484375</v>
      </c>
      <c r="V5" s="1">
        <v>37.336231231689453</v>
      </c>
      <c r="W5" s="1">
        <v>399.97988891601562</v>
      </c>
      <c r="X5" s="1">
        <v>401.84823608398438</v>
      </c>
      <c r="Y5" s="1">
        <v>19.50208854675293</v>
      </c>
      <c r="Z5" s="1">
        <v>25.007877349853516</v>
      </c>
      <c r="AA5" s="1">
        <v>29.679145812988281</v>
      </c>
      <c r="AB5" s="1">
        <v>38.058101654052734</v>
      </c>
      <c r="AC5" s="1">
        <v>500.24310302734375</v>
      </c>
      <c r="AD5" s="1">
        <v>76.744148254394531</v>
      </c>
      <c r="AE5" s="1">
        <v>86.690109252929688</v>
      </c>
      <c r="AF5" s="1">
        <v>97.595993041992188</v>
      </c>
      <c r="AG5" s="1">
        <v>7.7121315002441406</v>
      </c>
      <c r="AH5" s="1">
        <v>-0.27208289504051208</v>
      </c>
      <c r="AI5" s="1">
        <v>1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v>2.000972412109375</v>
      </c>
      <c r="AQ5">
        <v>1.1299508217522432E-2</v>
      </c>
      <c r="AR5">
        <v>307.85697021484373</v>
      </c>
      <c r="AS5">
        <v>310.46188583374021</v>
      </c>
      <c r="AT5">
        <v>14.581387985362653</v>
      </c>
      <c r="AU5">
        <v>-3.602699439650662</v>
      </c>
      <c r="AV5">
        <v>5.5573589276468365</v>
      </c>
      <c r="AW5">
        <v>56.9424907153278</v>
      </c>
      <c r="AX5">
        <v>31.934613365474284</v>
      </c>
      <c r="AY5">
        <v>36.009428024291992</v>
      </c>
      <c r="AZ5">
        <v>5.9718830774052085</v>
      </c>
      <c r="BA5">
        <v>0.33933427233997576</v>
      </c>
      <c r="BB5">
        <v>2.4406686238312978</v>
      </c>
      <c r="BC5">
        <v>3.5312144535739107</v>
      </c>
      <c r="BD5">
        <v>0.21447414235277207</v>
      </c>
      <c r="BE5">
        <v>40.87631558033096</v>
      </c>
      <c r="BF5">
        <v>1.0422638854840418</v>
      </c>
      <c r="BG5">
        <v>46.055296340397902</v>
      </c>
      <c r="BH5">
        <v>404.40181812207481</v>
      </c>
      <c r="BI5">
        <v>-9.4287643431460108E-3</v>
      </c>
    </row>
    <row r="6" spans="1:61">
      <c r="A6" s="1">
        <v>6</v>
      </c>
      <c r="B6" s="1" t="s">
        <v>158</v>
      </c>
      <c r="C6" s="1" t="s">
        <v>152</v>
      </c>
      <c r="D6" s="1">
        <v>55</v>
      </c>
      <c r="E6" s="1" t="s">
        <v>65</v>
      </c>
      <c r="F6" s="1" t="s">
        <v>149</v>
      </c>
      <c r="G6" s="1">
        <v>0</v>
      </c>
      <c r="H6" s="1">
        <v>563.5</v>
      </c>
      <c r="I6" s="1">
        <v>0</v>
      </c>
      <c r="J6">
        <v>22.767544565984071</v>
      </c>
      <c r="K6">
        <v>0.8459469891379211</v>
      </c>
      <c r="L6">
        <v>313.56584831169266</v>
      </c>
      <c r="M6">
        <v>22.481196794927527</v>
      </c>
      <c r="N6">
        <v>2.9707531738710653</v>
      </c>
      <c r="O6">
        <v>36.681747436523438</v>
      </c>
      <c r="P6" s="1">
        <v>3</v>
      </c>
      <c r="Q6">
        <v>2.0786957442760468</v>
      </c>
      <c r="R6" s="1">
        <v>1</v>
      </c>
      <c r="S6">
        <v>4.1573914885520935</v>
      </c>
      <c r="T6" s="1">
        <v>37.343208312988281</v>
      </c>
      <c r="U6" s="1">
        <v>36.681747436523438</v>
      </c>
      <c r="V6" s="1">
        <v>37.324020385742188</v>
      </c>
      <c r="W6" s="1">
        <v>400.27987670898438</v>
      </c>
      <c r="X6" s="1">
        <v>381.48178100585938</v>
      </c>
      <c r="Y6" s="1">
        <v>20.011098861694336</v>
      </c>
      <c r="Z6" s="1">
        <v>33.048397064208984</v>
      </c>
      <c r="AA6" s="1">
        <v>30.402206420898438</v>
      </c>
      <c r="AB6" s="1">
        <v>50.209346771240234</v>
      </c>
      <c r="AC6" s="1">
        <v>500.21627807617188</v>
      </c>
      <c r="AD6" s="1">
        <v>1722.7891845703125</v>
      </c>
      <c r="AE6" s="1">
        <v>1804.2904052734375</v>
      </c>
      <c r="AF6" s="1">
        <v>97.597030639648438</v>
      </c>
      <c r="AG6" s="1">
        <v>7.7121315002441406</v>
      </c>
      <c r="AH6" s="1">
        <v>-0.27208289504051208</v>
      </c>
      <c r="AI6" s="1">
        <v>1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v>1.6673875935872393</v>
      </c>
      <c r="AQ6">
        <v>2.2481196794927528E-2</v>
      </c>
      <c r="AR6">
        <v>309.83174743652341</v>
      </c>
      <c r="AS6">
        <v>310.49320831298826</v>
      </c>
      <c r="AT6">
        <v>327.32994096090988</v>
      </c>
      <c r="AU6">
        <v>-5.4786656596178629</v>
      </c>
      <c r="AV6">
        <v>6.1961785947379369</v>
      </c>
      <c r="AW6">
        <v>63.487367946835484</v>
      </c>
      <c r="AX6">
        <v>30.438970882626499</v>
      </c>
      <c r="AY6">
        <v>37.012477874755859</v>
      </c>
      <c r="AZ6">
        <v>6.309174087283429</v>
      </c>
      <c r="BA6">
        <v>0.70291722778507515</v>
      </c>
      <c r="BB6">
        <v>3.2254254208668716</v>
      </c>
      <c r="BC6">
        <v>3.0837486664165574</v>
      </c>
      <c r="BD6">
        <v>0.45026689056835273</v>
      </c>
      <c r="BE6">
        <v>30.603095705223623</v>
      </c>
      <c r="BF6">
        <v>0.82196808320677428</v>
      </c>
      <c r="BG6">
        <v>58.140989701801345</v>
      </c>
      <c r="BH6">
        <v>374.08863911659671</v>
      </c>
      <c r="BI6">
        <v>3.5385398959779719E-2</v>
      </c>
    </row>
    <row r="7" spans="1:61">
      <c r="A7" s="1">
        <v>9</v>
      </c>
      <c r="B7" s="1" t="s">
        <v>161</v>
      </c>
      <c r="C7" s="1" t="s">
        <v>152</v>
      </c>
      <c r="D7" s="1">
        <v>54</v>
      </c>
      <c r="E7" s="1" t="s">
        <v>68</v>
      </c>
      <c r="F7" s="1" t="s">
        <v>149</v>
      </c>
      <c r="G7" s="1">
        <v>0</v>
      </c>
      <c r="H7" s="1">
        <v>784.5</v>
      </c>
      <c r="I7" s="1">
        <v>0</v>
      </c>
      <c r="J7">
        <v>-1.8852790232393548</v>
      </c>
      <c r="K7">
        <v>0.35523555188793915</v>
      </c>
      <c r="L7">
        <v>384.97141913885991</v>
      </c>
      <c r="M7">
        <v>11.572571601152404</v>
      </c>
      <c r="N7">
        <v>3.3206332315655294</v>
      </c>
      <c r="O7">
        <v>36.724582672119141</v>
      </c>
      <c r="P7" s="1">
        <v>4</v>
      </c>
      <c r="Q7">
        <v>1.8591305017471313</v>
      </c>
      <c r="R7" s="1">
        <v>1</v>
      </c>
      <c r="S7">
        <v>3.7182610034942627</v>
      </c>
      <c r="T7" s="1">
        <v>37.801345825195312</v>
      </c>
      <c r="U7" s="1">
        <v>36.724582672119141</v>
      </c>
      <c r="V7" s="1">
        <v>37.802677154541016</v>
      </c>
      <c r="W7" s="1">
        <v>400.03030395507812</v>
      </c>
      <c r="X7" s="1">
        <v>397.856201171875</v>
      </c>
      <c r="Y7" s="1">
        <v>20.63416862487793</v>
      </c>
      <c r="Z7" s="1">
        <v>29.613725662231445</v>
      </c>
      <c r="AA7" s="1">
        <v>30.57636833190918</v>
      </c>
      <c r="AB7" s="1">
        <v>43.882560729980469</v>
      </c>
      <c r="AC7" s="1">
        <v>500.24136352539062</v>
      </c>
      <c r="AD7" s="1">
        <v>56.937915802001953</v>
      </c>
      <c r="AE7" s="1">
        <v>62.612762451171875</v>
      </c>
      <c r="AF7" s="1">
        <v>97.592597961425781</v>
      </c>
      <c r="AG7" s="1">
        <v>7.7121315002441406</v>
      </c>
      <c r="AH7" s="1">
        <v>-0.27208289504051208</v>
      </c>
      <c r="AI7" s="1">
        <v>1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v>1.2506034088134763</v>
      </c>
      <c r="AQ7">
        <v>1.1572571601152404E-2</v>
      </c>
      <c r="AR7">
        <v>309.87458267211912</v>
      </c>
      <c r="AS7">
        <v>310.95134582519529</v>
      </c>
      <c r="AT7">
        <v>10.818203866629801</v>
      </c>
      <c r="AU7">
        <v>-4.4809758653357523</v>
      </c>
      <c r="AV7">
        <v>6.2107136542596404</v>
      </c>
      <c r="AW7">
        <v>63.639187643252122</v>
      </c>
      <c r="AX7">
        <v>34.025461981020676</v>
      </c>
      <c r="AY7">
        <v>37.262964248657227</v>
      </c>
      <c r="AZ7">
        <v>6.3959402898138382</v>
      </c>
      <c r="BA7">
        <v>0.32425668751197834</v>
      </c>
      <c r="BB7">
        <v>2.890080422694111</v>
      </c>
      <c r="BC7">
        <v>3.5058598671197272</v>
      </c>
      <c r="BD7">
        <v>0.20523322115094436</v>
      </c>
      <c r="BE7">
        <v>37.570360934658289</v>
      </c>
      <c r="BF7">
        <v>0.96761447478997864</v>
      </c>
      <c r="BG7">
        <v>48.809564310307273</v>
      </c>
      <c r="BH7">
        <v>398.54069499277176</v>
      </c>
      <c r="BI7">
        <v>-2.3089147202230756E-3</v>
      </c>
    </row>
    <row r="8" spans="1:61">
      <c r="A8" s="1">
        <v>10</v>
      </c>
      <c r="B8" s="1" t="s">
        <v>162</v>
      </c>
      <c r="C8" s="1" t="s">
        <v>152</v>
      </c>
      <c r="D8" s="1">
        <v>54</v>
      </c>
      <c r="E8" s="1" t="s">
        <v>65</v>
      </c>
      <c r="F8" s="1" t="s">
        <v>149</v>
      </c>
      <c r="G8" s="1">
        <v>0</v>
      </c>
      <c r="H8" s="1">
        <v>891.5</v>
      </c>
      <c r="I8" s="1">
        <v>0</v>
      </c>
      <c r="J8">
        <v>30.810093011295219</v>
      </c>
      <c r="K8">
        <v>0.72425074058395689</v>
      </c>
      <c r="L8">
        <v>283.62730786096495</v>
      </c>
      <c r="M8">
        <v>27.356331986368243</v>
      </c>
      <c r="N8">
        <v>4.044428210213856</v>
      </c>
      <c r="O8">
        <v>39.228408813476562</v>
      </c>
      <c r="P8" s="1">
        <v>2</v>
      </c>
      <c r="Q8">
        <v>2.2982609868049622</v>
      </c>
      <c r="R8" s="1">
        <v>1</v>
      </c>
      <c r="S8">
        <v>4.5965219736099243</v>
      </c>
      <c r="T8" s="1">
        <v>38.147724151611328</v>
      </c>
      <c r="U8" s="1">
        <v>39.228408813476562</v>
      </c>
      <c r="V8" s="1">
        <v>38.098392486572266</v>
      </c>
      <c r="W8" s="1">
        <v>400.2784423828125</v>
      </c>
      <c r="X8" s="1">
        <v>383.76303100585938</v>
      </c>
      <c r="Y8" s="1">
        <v>20.854446411132812</v>
      </c>
      <c r="Z8" s="1">
        <v>31.447751998901367</v>
      </c>
      <c r="AA8" s="1">
        <v>30.327663421630859</v>
      </c>
      <c r="AB8" s="1">
        <v>45.733020782470703</v>
      </c>
      <c r="AC8" s="1">
        <v>500.24114990234375</v>
      </c>
      <c r="AD8" s="1">
        <v>1809.761474609375</v>
      </c>
      <c r="AE8" s="1">
        <v>1885.1700439453125</v>
      </c>
      <c r="AF8" s="1">
        <v>97.591484069824219</v>
      </c>
      <c r="AG8" s="1">
        <v>7.7121315002441406</v>
      </c>
      <c r="AH8" s="1">
        <v>-0.27208289504051208</v>
      </c>
      <c r="AI8" s="1">
        <v>0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v>2.5012057495117181</v>
      </c>
      <c r="AQ8">
        <v>2.7356331986368242E-2</v>
      </c>
      <c r="AR8">
        <v>312.37840881347654</v>
      </c>
      <c r="AS8">
        <v>311.29772415161131</v>
      </c>
      <c r="AT8">
        <v>343.85467586097366</v>
      </c>
      <c r="AU8">
        <v>-6.6786663163419018</v>
      </c>
      <c r="AV8">
        <v>7.1134609984464214</v>
      </c>
      <c r="AW8">
        <v>72.890181620323773</v>
      </c>
      <c r="AX8">
        <v>41.442429621422406</v>
      </c>
      <c r="AY8">
        <v>38.688066482543945</v>
      </c>
      <c r="AZ8">
        <v>6.9095654319257029</v>
      </c>
      <c r="BA8">
        <v>0.6256674776986374</v>
      </c>
      <c r="BB8">
        <v>3.0690327882325654</v>
      </c>
      <c r="BC8">
        <v>3.8405326436931375</v>
      </c>
      <c r="BD8">
        <v>0.39884636166028808</v>
      </c>
      <c r="BE8">
        <v>27.679609896880493</v>
      </c>
      <c r="BF8">
        <v>0.73906886527752713</v>
      </c>
      <c r="BG8">
        <v>48.179704496630592</v>
      </c>
      <c r="BH8">
        <v>374.71409665853099</v>
      </c>
      <c r="BI8">
        <v>3.9614767366241588E-2</v>
      </c>
    </row>
    <row r="9" spans="1:61">
      <c r="A9" s="1">
        <v>15</v>
      </c>
      <c r="B9" s="1" t="s">
        <v>167</v>
      </c>
      <c r="C9" s="1" t="s">
        <v>152</v>
      </c>
      <c r="D9" s="1">
        <v>8</v>
      </c>
      <c r="E9" s="1" t="s">
        <v>65</v>
      </c>
      <c r="F9" s="1" t="s">
        <v>149</v>
      </c>
      <c r="G9" s="1">
        <v>0</v>
      </c>
      <c r="H9" s="1">
        <v>1695</v>
      </c>
      <c r="I9" s="1">
        <v>0</v>
      </c>
      <c r="J9">
        <v>0.8370425041706121</v>
      </c>
      <c r="K9">
        <v>0.16538624856070749</v>
      </c>
      <c r="L9">
        <v>362.20929433004989</v>
      </c>
      <c r="M9">
        <v>6.9306114990235352</v>
      </c>
      <c r="N9">
        <v>4.0582796174716673</v>
      </c>
      <c r="O9">
        <v>37.514854431152344</v>
      </c>
      <c r="P9" s="1">
        <v>3</v>
      </c>
      <c r="Q9">
        <v>2.0786957442760468</v>
      </c>
      <c r="R9" s="1">
        <v>1</v>
      </c>
      <c r="S9">
        <v>4.1573914885520935</v>
      </c>
      <c r="T9" s="1">
        <v>38.359657287597656</v>
      </c>
      <c r="U9" s="1">
        <v>37.514854431152344</v>
      </c>
      <c r="V9" s="1">
        <v>38.366287231445312</v>
      </c>
      <c r="W9" s="1">
        <v>399.05038452148438</v>
      </c>
      <c r="X9" s="1">
        <v>396.89849853515625</v>
      </c>
      <c r="Y9" s="1">
        <v>20.804300308227539</v>
      </c>
      <c r="Z9" s="1">
        <v>24.857812881469727</v>
      </c>
      <c r="AA9" s="1">
        <v>29.910427093505859</v>
      </c>
      <c r="AB9" s="1">
        <v>35.738178253173828</v>
      </c>
      <c r="AC9" s="1">
        <v>500.183349609375</v>
      </c>
      <c r="AD9" s="1">
        <v>1724.15234375</v>
      </c>
      <c r="AE9" s="1">
        <v>1052.619873046875</v>
      </c>
      <c r="AF9" s="1">
        <v>97.593292236328125</v>
      </c>
      <c r="AG9" s="1">
        <v>7.7121315002441406</v>
      </c>
      <c r="AH9" s="1">
        <v>-0.27208289504051208</v>
      </c>
      <c r="AI9" s="1">
        <v>1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v>1.6672778320312496</v>
      </c>
      <c r="AQ9">
        <v>6.9306114990235349E-3</v>
      </c>
      <c r="AR9">
        <v>310.66485443115232</v>
      </c>
      <c r="AS9">
        <v>311.50965728759763</v>
      </c>
      <c r="AT9">
        <v>327.58894120180048</v>
      </c>
      <c r="AU9">
        <v>0.27477659995978887</v>
      </c>
      <c r="AV9">
        <v>6.4842354143689036</v>
      </c>
      <c r="AW9">
        <v>66.441404586156708</v>
      </c>
      <c r="AX9">
        <v>41.583591704686981</v>
      </c>
      <c r="AY9">
        <v>37.937255859375</v>
      </c>
      <c r="AZ9">
        <v>6.6346754365919391</v>
      </c>
      <c r="BA9">
        <v>0.15905869417868343</v>
      </c>
      <c r="BB9">
        <v>2.4259557968972367</v>
      </c>
      <c r="BC9">
        <v>4.2087196396947029</v>
      </c>
      <c r="BD9">
        <v>9.9961448604668851E-2</v>
      </c>
      <c r="BE9">
        <v>35.349197512266741</v>
      </c>
      <c r="BF9">
        <v>0.91259930603634243</v>
      </c>
      <c r="BG9">
        <v>36.928471847165092</v>
      </c>
      <c r="BH9">
        <v>396.62669171019354</v>
      </c>
      <c r="BI9">
        <v>7.7933989810072572E-4</v>
      </c>
    </row>
    <row r="10" spans="1:61">
      <c r="A10" s="1">
        <v>16</v>
      </c>
      <c r="B10" s="1" t="s">
        <v>168</v>
      </c>
      <c r="C10" s="1" t="s">
        <v>152</v>
      </c>
      <c r="D10" s="1">
        <v>8</v>
      </c>
      <c r="E10" s="1" t="s">
        <v>68</v>
      </c>
      <c r="F10" s="1" t="s">
        <v>149</v>
      </c>
      <c r="G10" s="1">
        <v>0</v>
      </c>
      <c r="H10" s="1">
        <v>1763.5</v>
      </c>
      <c r="I10" s="1">
        <v>0</v>
      </c>
      <c r="J10">
        <v>15.091887513924652</v>
      </c>
      <c r="K10">
        <v>0.42518743539742582</v>
      </c>
      <c r="L10">
        <v>305.41266339391512</v>
      </c>
      <c r="M10">
        <v>9.8760177079199298</v>
      </c>
      <c r="N10">
        <v>2.4364814418067282</v>
      </c>
      <c r="O10">
        <v>33.789405822753906</v>
      </c>
      <c r="P10" s="1">
        <v>4.5</v>
      </c>
      <c r="Q10">
        <v>1.7493478804826736</v>
      </c>
      <c r="R10" s="1">
        <v>1</v>
      </c>
      <c r="S10">
        <v>3.4986957609653473</v>
      </c>
      <c r="T10" s="1">
        <v>38.182186126708984</v>
      </c>
      <c r="U10" s="1">
        <v>33.789405822753906</v>
      </c>
      <c r="V10" s="1">
        <v>38.265110015869141</v>
      </c>
      <c r="W10" s="1">
        <v>399.194091796875</v>
      </c>
      <c r="X10" s="1">
        <v>382.22091674804688</v>
      </c>
      <c r="Y10" s="1">
        <v>20.516544342041016</v>
      </c>
      <c r="Z10" s="1">
        <v>29.14244270324707</v>
      </c>
      <c r="AA10" s="1">
        <v>29.780977249145508</v>
      </c>
      <c r="AB10" s="1">
        <v>42.301979064941406</v>
      </c>
      <c r="AC10" s="1">
        <v>500.2021484375</v>
      </c>
      <c r="AD10" s="1">
        <v>30.873142242431641</v>
      </c>
      <c r="AE10" s="1">
        <v>57.208301544189453</v>
      </c>
      <c r="AF10" s="1">
        <v>97.592506408691406</v>
      </c>
      <c r="AG10" s="1">
        <v>7.7121315002441406</v>
      </c>
      <c r="AH10" s="1">
        <v>-0.27208289504051208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v>1.111560329861111</v>
      </c>
      <c r="AQ10">
        <v>9.8760177079199301E-3</v>
      </c>
      <c r="AR10">
        <v>306.93940582275388</v>
      </c>
      <c r="AS10">
        <v>311.33218612670896</v>
      </c>
      <c r="AT10">
        <v>5.8658969524547047</v>
      </c>
      <c r="AU10">
        <v>-3.650620312328186</v>
      </c>
      <c r="AV10">
        <v>5.2805654680882901</v>
      </c>
      <c r="AW10">
        <v>54.10830874631592</v>
      </c>
      <c r="AX10">
        <v>24.96586604306885</v>
      </c>
      <c r="AY10">
        <v>35.985795974731445</v>
      </c>
      <c r="AZ10">
        <v>5.9641291225017108</v>
      </c>
      <c r="BA10">
        <v>0.37911461768781168</v>
      </c>
      <c r="BB10">
        <v>2.8440840262815619</v>
      </c>
      <c r="BC10">
        <v>3.1200450962201489</v>
      </c>
      <c r="BD10">
        <v>0.24069585511478564</v>
      </c>
      <c r="BE10">
        <v>29.805987309566174</v>
      </c>
      <c r="BF10">
        <v>0.79904748801394776</v>
      </c>
      <c r="BG10">
        <v>57.072314047017393</v>
      </c>
      <c r="BH10">
        <v>376.3975901327093</v>
      </c>
      <c r="BI10">
        <v>2.2883487204402218E-2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"/>
  <sheetViews>
    <sheetView workbookViewId="0">
      <selection sqref="A1:XFD4"/>
    </sheetView>
  </sheetViews>
  <sheetFormatPr baseColWidth="10" defaultRowHeight="15" x14ac:dyDescent="0"/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>
      <c r="A2" s="1" t="s">
        <v>61</v>
      </c>
      <c r="B2" s="1" t="s">
        <v>61</v>
      </c>
      <c r="C2" s="1" t="s">
        <v>61</v>
      </c>
      <c r="D2" s="1" t="s">
        <v>61</v>
      </c>
      <c r="E2" s="1" t="s">
        <v>61</v>
      </c>
      <c r="F2" s="1" t="s">
        <v>61</v>
      </c>
      <c r="G2" s="1" t="s">
        <v>61</v>
      </c>
      <c r="H2" s="1" t="s">
        <v>61</v>
      </c>
      <c r="I2" s="1" t="s">
        <v>61</v>
      </c>
      <c r="J2" s="1" t="s">
        <v>62</v>
      </c>
      <c r="K2" s="1" t="s">
        <v>62</v>
      </c>
      <c r="L2" s="1" t="s">
        <v>62</v>
      </c>
      <c r="M2" s="1" t="s">
        <v>62</v>
      </c>
      <c r="N2" s="1" t="s">
        <v>62</v>
      </c>
      <c r="O2" s="1" t="s">
        <v>62</v>
      </c>
      <c r="P2" s="1" t="s">
        <v>61</v>
      </c>
      <c r="Q2" s="1" t="s">
        <v>62</v>
      </c>
      <c r="R2" s="1" t="s">
        <v>61</v>
      </c>
      <c r="S2" s="1" t="s">
        <v>62</v>
      </c>
      <c r="T2" s="1" t="s">
        <v>61</v>
      </c>
      <c r="U2" s="1" t="s">
        <v>61</v>
      </c>
      <c r="V2" s="1" t="s">
        <v>61</v>
      </c>
      <c r="W2" s="1" t="s">
        <v>61</v>
      </c>
      <c r="X2" s="1" t="s">
        <v>61</v>
      </c>
      <c r="Y2" s="1" t="s">
        <v>61</v>
      </c>
      <c r="Z2" s="1" t="s">
        <v>61</v>
      </c>
      <c r="AA2" s="1" t="s">
        <v>61</v>
      </c>
      <c r="AB2" s="1" t="s">
        <v>61</v>
      </c>
      <c r="AC2" s="1" t="s">
        <v>61</v>
      </c>
      <c r="AD2" s="1" t="s">
        <v>61</v>
      </c>
      <c r="AE2" s="1" t="s">
        <v>61</v>
      </c>
      <c r="AF2" s="1" t="s">
        <v>61</v>
      </c>
      <c r="AG2" s="1" t="s">
        <v>61</v>
      </c>
      <c r="AH2" s="1" t="s">
        <v>61</v>
      </c>
      <c r="AI2" s="1" t="s">
        <v>61</v>
      </c>
      <c r="AJ2" s="1" t="s">
        <v>61</v>
      </c>
      <c r="AK2" s="1" t="s">
        <v>61</v>
      </c>
      <c r="AL2" s="1" t="s">
        <v>61</v>
      </c>
      <c r="AM2" s="1" t="s">
        <v>61</v>
      </c>
      <c r="AN2" s="1" t="s">
        <v>61</v>
      </c>
      <c r="AO2" s="1" t="s">
        <v>61</v>
      </c>
      <c r="AP2" s="1" t="s">
        <v>62</v>
      </c>
      <c r="AQ2" s="1" t="s">
        <v>62</v>
      </c>
      <c r="AR2" s="1" t="s">
        <v>62</v>
      </c>
      <c r="AS2" s="1" t="s">
        <v>62</v>
      </c>
      <c r="AT2" s="1" t="s">
        <v>62</v>
      </c>
      <c r="AU2" s="1" t="s">
        <v>62</v>
      </c>
      <c r="AV2" s="1" t="s">
        <v>62</v>
      </c>
      <c r="AW2" s="1" t="s">
        <v>62</v>
      </c>
      <c r="AX2" s="1" t="s">
        <v>62</v>
      </c>
      <c r="AY2" s="1" t="s">
        <v>62</v>
      </c>
      <c r="AZ2" s="1" t="s">
        <v>62</v>
      </c>
      <c r="BA2" s="1" t="s">
        <v>62</v>
      </c>
      <c r="BB2" s="1" t="s">
        <v>62</v>
      </c>
      <c r="BC2" s="1" t="s">
        <v>62</v>
      </c>
      <c r="BD2" s="1" t="s">
        <v>62</v>
      </c>
      <c r="BE2" s="1" t="s">
        <v>62</v>
      </c>
      <c r="BF2" s="1" t="s">
        <v>62</v>
      </c>
      <c r="BG2" s="1" t="s">
        <v>62</v>
      </c>
      <c r="BH2" s="1" t="s">
        <v>62</v>
      </c>
      <c r="BI2" s="1" t="s">
        <v>62</v>
      </c>
    </row>
    <row r="3" spans="1:61">
      <c r="A3" s="1">
        <v>20</v>
      </c>
      <c r="B3" s="1" t="s">
        <v>107</v>
      </c>
      <c r="C3" s="1" t="s">
        <v>88</v>
      </c>
      <c r="D3" s="1">
        <v>16</v>
      </c>
      <c r="E3" s="1" t="s">
        <v>65</v>
      </c>
      <c r="F3" s="1" t="s">
        <v>108</v>
      </c>
      <c r="G3" s="1">
        <v>0</v>
      </c>
      <c r="H3" s="1">
        <v>1903</v>
      </c>
      <c r="I3" s="1">
        <v>0</v>
      </c>
      <c r="J3">
        <v>29.070942495069737</v>
      </c>
      <c r="K3">
        <v>0.68563548378668038</v>
      </c>
      <c r="L3">
        <v>292.67700237623779</v>
      </c>
      <c r="M3">
        <v>30.629576122086966</v>
      </c>
      <c r="N3">
        <v>4.6906303679093222</v>
      </c>
      <c r="O3">
        <v>38.914386749267578</v>
      </c>
      <c r="P3" s="1">
        <v>0.5</v>
      </c>
      <c r="Q3">
        <v>2.6276088505983353</v>
      </c>
      <c r="R3" s="1">
        <v>1</v>
      </c>
      <c r="S3">
        <v>5.2552177011966705</v>
      </c>
      <c r="T3" s="1">
        <v>38.538211822509766</v>
      </c>
      <c r="U3" s="1">
        <v>38.914386749267578</v>
      </c>
      <c r="V3" s="1">
        <v>38.542125701904297</v>
      </c>
      <c r="W3" s="1">
        <v>399.55154418945312</v>
      </c>
      <c r="X3" s="1">
        <v>395.43502807617188</v>
      </c>
      <c r="Y3" s="1">
        <v>20.631284713745117</v>
      </c>
      <c r="Z3" s="1">
        <v>23.620601654052734</v>
      </c>
      <c r="AA3" s="1">
        <v>29.357826232910156</v>
      </c>
      <c r="AB3" s="1">
        <v>33.611553192138672</v>
      </c>
      <c r="AC3" s="1">
        <v>500.216064453125</v>
      </c>
      <c r="AD3" s="1">
        <v>1874.7666015625</v>
      </c>
      <c r="AE3" s="1">
        <v>1976.1131591796875</v>
      </c>
      <c r="AF3" s="1">
        <v>97.529708862304688</v>
      </c>
      <c r="AG3" s="1">
        <v>7.712130069732666</v>
      </c>
      <c r="AH3" s="1">
        <v>-0.27208301424980164</v>
      </c>
      <c r="AI3" s="1">
        <v>0.66666668653488159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v>10.004321289062499</v>
      </c>
      <c r="AQ3">
        <v>3.0629576122086968E-2</v>
      </c>
      <c r="AR3">
        <v>312.06438674926756</v>
      </c>
      <c r="AS3">
        <v>311.68821182250974</v>
      </c>
      <c r="AT3">
        <v>356.20564982708311</v>
      </c>
      <c r="AU3">
        <v>-6.7461598091294492</v>
      </c>
      <c r="AV3">
        <v>6.9943407703815579</v>
      </c>
      <c r="AW3">
        <v>71.714976410484056</v>
      </c>
      <c r="AX3">
        <v>48.094374756431321</v>
      </c>
      <c r="AY3">
        <v>38.726299285888672</v>
      </c>
      <c r="AZ3">
        <v>6.9238238445342555</v>
      </c>
      <c r="BA3">
        <v>0.60650610590276743</v>
      </c>
      <c r="BB3">
        <v>2.3037104024722357</v>
      </c>
      <c r="BC3">
        <v>4.6201134420620198</v>
      </c>
      <c r="BD3">
        <v>0.3854612049414658</v>
      </c>
      <c r="BE3">
        <v>28.544702832446529</v>
      </c>
      <c r="BF3">
        <v>0.7401392936790111</v>
      </c>
      <c r="BG3">
        <v>37.707201606859577</v>
      </c>
      <c r="BH3">
        <v>387.96706488229552</v>
      </c>
      <c r="BI3">
        <v>2.8254560471404573E-2</v>
      </c>
    </row>
    <row r="4" spans="1:61">
      <c r="A4" s="1">
        <v>21</v>
      </c>
      <c r="B4" s="1" t="s">
        <v>109</v>
      </c>
      <c r="C4" s="1" t="s">
        <v>88</v>
      </c>
      <c r="D4" s="1">
        <v>16</v>
      </c>
      <c r="E4" s="1" t="s">
        <v>68</v>
      </c>
      <c r="F4" s="1" t="s">
        <v>108</v>
      </c>
      <c r="G4" s="1">
        <v>0</v>
      </c>
      <c r="H4" s="1">
        <v>2017.5</v>
      </c>
      <c r="I4" s="1">
        <v>0</v>
      </c>
      <c r="J4">
        <v>-493.04681366264799</v>
      </c>
      <c r="K4">
        <v>0.65819445841855828</v>
      </c>
      <c r="L4">
        <v>1695.7208718025663</v>
      </c>
      <c r="M4">
        <v>27.395629510463362</v>
      </c>
      <c r="N4">
        <v>4.3602798916329277</v>
      </c>
      <c r="O4">
        <v>37.861968994140625</v>
      </c>
      <c r="P4" s="1">
        <v>0.5</v>
      </c>
      <c r="Q4">
        <v>2.6276088505983353</v>
      </c>
      <c r="R4" s="1">
        <v>1</v>
      </c>
      <c r="S4">
        <v>5.2552177011966705</v>
      </c>
      <c r="T4" s="1">
        <v>38.434268951416016</v>
      </c>
      <c r="U4" s="1">
        <v>37.861968994140625</v>
      </c>
      <c r="V4" s="1">
        <v>38.428401947021484</v>
      </c>
      <c r="W4" s="1">
        <v>399.61892700195312</v>
      </c>
      <c r="X4" s="1">
        <v>447.66729736328125</v>
      </c>
      <c r="Y4" s="1">
        <v>20.369096755981445</v>
      </c>
      <c r="Z4" s="1">
        <v>23.043865203857422</v>
      </c>
      <c r="AA4" s="1">
        <v>29.1466064453125</v>
      </c>
      <c r="AB4" s="1">
        <v>32.973995208740234</v>
      </c>
      <c r="AC4" s="1">
        <v>500.31112670898438</v>
      </c>
      <c r="AD4" s="1">
        <v>189.95100402832031</v>
      </c>
      <c r="AE4" s="1">
        <v>380.33642578125</v>
      </c>
      <c r="AF4" s="1">
        <v>97.525398254394531</v>
      </c>
      <c r="AG4" s="1">
        <v>7.712130069732666</v>
      </c>
      <c r="AH4" s="1">
        <v>-0.27208301424980164</v>
      </c>
      <c r="AI4" s="1">
        <v>0.3333333432674408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v>10.006222534179686</v>
      </c>
      <c r="AQ4">
        <v>2.739562951046336E-2</v>
      </c>
      <c r="AR4">
        <v>311.0119689941406</v>
      </c>
      <c r="AS4">
        <v>311.58426895141599</v>
      </c>
      <c r="AT4">
        <v>36.090690312502375</v>
      </c>
      <c r="AU4">
        <v>-7.8678233220970153</v>
      </c>
      <c r="AV4">
        <v>6.6076420229597073</v>
      </c>
      <c r="AW4">
        <v>67.753038092945843</v>
      </c>
      <c r="AX4">
        <v>44.709172889088421</v>
      </c>
      <c r="AY4">
        <v>38.14811897277832</v>
      </c>
      <c r="AZ4">
        <v>6.7109019540889046</v>
      </c>
      <c r="BA4">
        <v>0.58493388848035732</v>
      </c>
      <c r="BB4">
        <v>2.2473621313267795</v>
      </c>
      <c r="BC4">
        <v>4.463539822762125</v>
      </c>
      <c r="BD4">
        <v>0.37152818522328296</v>
      </c>
      <c r="BE4">
        <v>165.37585335083438</v>
      </c>
      <c r="BF4">
        <v>3.7879042802326741</v>
      </c>
      <c r="BG4">
        <v>38.567485930894797</v>
      </c>
      <c r="BH4">
        <v>574.32488536253913</v>
      </c>
      <c r="BI4">
        <v>-0.331094412480546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"/>
  <sheetViews>
    <sheetView workbookViewId="0">
      <selection sqref="A1:XFD6"/>
    </sheetView>
  </sheetViews>
  <sheetFormatPr baseColWidth="10" defaultRowHeight="15" x14ac:dyDescent="0"/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>
      <c r="A2" s="1" t="s">
        <v>61</v>
      </c>
      <c r="B2" s="1" t="s">
        <v>61</v>
      </c>
      <c r="C2" s="1" t="s">
        <v>61</v>
      </c>
      <c r="D2" s="1" t="s">
        <v>61</v>
      </c>
      <c r="E2" s="1" t="s">
        <v>61</v>
      </c>
      <c r="F2" s="1" t="s">
        <v>61</v>
      </c>
      <c r="G2" s="1" t="s">
        <v>61</v>
      </c>
      <c r="H2" s="1" t="s">
        <v>61</v>
      </c>
      <c r="I2" s="1" t="s">
        <v>61</v>
      </c>
      <c r="J2" s="1" t="s">
        <v>62</v>
      </c>
      <c r="K2" s="1" t="s">
        <v>62</v>
      </c>
      <c r="L2" s="1" t="s">
        <v>62</v>
      </c>
      <c r="M2" s="1" t="s">
        <v>62</v>
      </c>
      <c r="N2" s="1" t="s">
        <v>62</v>
      </c>
      <c r="O2" s="1" t="s">
        <v>62</v>
      </c>
      <c r="P2" s="1" t="s">
        <v>61</v>
      </c>
      <c r="Q2" s="1" t="s">
        <v>62</v>
      </c>
      <c r="R2" s="1" t="s">
        <v>61</v>
      </c>
      <c r="S2" s="1" t="s">
        <v>62</v>
      </c>
      <c r="T2" s="1" t="s">
        <v>61</v>
      </c>
      <c r="U2" s="1" t="s">
        <v>61</v>
      </c>
      <c r="V2" s="1" t="s">
        <v>61</v>
      </c>
      <c r="W2" s="1" t="s">
        <v>61</v>
      </c>
      <c r="X2" s="1" t="s">
        <v>61</v>
      </c>
      <c r="Y2" s="1" t="s">
        <v>61</v>
      </c>
      <c r="Z2" s="1" t="s">
        <v>61</v>
      </c>
      <c r="AA2" s="1" t="s">
        <v>61</v>
      </c>
      <c r="AB2" s="1" t="s">
        <v>61</v>
      </c>
      <c r="AC2" s="1" t="s">
        <v>61</v>
      </c>
      <c r="AD2" s="1" t="s">
        <v>61</v>
      </c>
      <c r="AE2" s="1" t="s">
        <v>61</v>
      </c>
      <c r="AF2" s="1" t="s">
        <v>61</v>
      </c>
      <c r="AG2" s="1" t="s">
        <v>61</v>
      </c>
      <c r="AH2" s="1" t="s">
        <v>61</v>
      </c>
      <c r="AI2" s="1" t="s">
        <v>61</v>
      </c>
      <c r="AJ2" s="1" t="s">
        <v>61</v>
      </c>
      <c r="AK2" s="1" t="s">
        <v>61</v>
      </c>
      <c r="AL2" s="1" t="s">
        <v>61</v>
      </c>
      <c r="AM2" s="1" t="s">
        <v>61</v>
      </c>
      <c r="AN2" s="1" t="s">
        <v>61</v>
      </c>
      <c r="AO2" s="1" t="s">
        <v>61</v>
      </c>
      <c r="AP2" s="1" t="s">
        <v>62</v>
      </c>
      <c r="AQ2" s="1" t="s">
        <v>62</v>
      </c>
      <c r="AR2" s="1" t="s">
        <v>62</v>
      </c>
      <c r="AS2" s="1" t="s">
        <v>62</v>
      </c>
      <c r="AT2" s="1" t="s">
        <v>62</v>
      </c>
      <c r="AU2" s="1" t="s">
        <v>62</v>
      </c>
      <c r="AV2" s="1" t="s">
        <v>62</v>
      </c>
      <c r="AW2" s="1" t="s">
        <v>62</v>
      </c>
      <c r="AX2" s="1" t="s">
        <v>62</v>
      </c>
      <c r="AY2" s="1" t="s">
        <v>62</v>
      </c>
      <c r="AZ2" s="1" t="s">
        <v>62</v>
      </c>
      <c r="BA2" s="1" t="s">
        <v>62</v>
      </c>
      <c r="BB2" s="1" t="s">
        <v>62</v>
      </c>
      <c r="BC2" s="1" t="s">
        <v>62</v>
      </c>
      <c r="BD2" s="1" t="s">
        <v>62</v>
      </c>
      <c r="BE2" s="1" t="s">
        <v>62</v>
      </c>
      <c r="BF2" s="1" t="s">
        <v>62</v>
      </c>
      <c r="BG2" s="1" t="s">
        <v>62</v>
      </c>
      <c r="BH2" s="1" t="s">
        <v>62</v>
      </c>
      <c r="BI2" s="1" t="s">
        <v>62</v>
      </c>
    </row>
    <row r="3" spans="1:61">
      <c r="A3" s="1">
        <v>10</v>
      </c>
      <c r="B3" s="1" t="s">
        <v>75</v>
      </c>
      <c r="C3" s="1" t="s">
        <v>64</v>
      </c>
      <c r="D3" s="1">
        <v>10</v>
      </c>
      <c r="E3" s="1" t="s">
        <v>65</v>
      </c>
      <c r="F3" s="1" t="s">
        <v>76</v>
      </c>
      <c r="G3" s="1">
        <v>0</v>
      </c>
      <c r="H3" s="1">
        <v>1797.5</v>
      </c>
      <c r="I3" s="1">
        <v>0</v>
      </c>
      <c r="J3">
        <v>17.9697267808282</v>
      </c>
      <c r="K3">
        <v>0.56981264037434909</v>
      </c>
      <c r="L3">
        <v>304.46794519111631</v>
      </c>
      <c r="M3">
        <v>19.136515301536047</v>
      </c>
      <c r="N3">
        <v>3.5506416205143281</v>
      </c>
      <c r="O3">
        <v>38.587711334228516</v>
      </c>
      <c r="P3" s="1">
        <v>3.5</v>
      </c>
      <c r="Q3">
        <v>1.9689131230115891</v>
      </c>
      <c r="R3" s="1">
        <v>1</v>
      </c>
      <c r="S3">
        <v>3.9378262460231781</v>
      </c>
      <c r="T3" s="1">
        <v>40.103069305419922</v>
      </c>
      <c r="U3" s="1">
        <v>38.587711334228516</v>
      </c>
      <c r="V3" s="1">
        <v>40.106704711914062</v>
      </c>
      <c r="W3" s="1">
        <v>399.59140014648438</v>
      </c>
      <c r="X3" s="1">
        <v>381.9033203125</v>
      </c>
      <c r="Y3" s="1">
        <v>21.148750305175781</v>
      </c>
      <c r="Z3" s="1">
        <v>34.082969665527344</v>
      </c>
      <c r="AA3" s="1">
        <v>27.648674011230469</v>
      </c>
      <c r="AB3" s="1">
        <v>44.558139801025391</v>
      </c>
      <c r="AC3" s="1">
        <v>500.184814453125</v>
      </c>
      <c r="AD3" s="1">
        <v>1417.841064453125</v>
      </c>
      <c r="AE3" s="1">
        <v>1235.1060791015625</v>
      </c>
      <c r="AF3" s="1">
        <v>97.45684814453125</v>
      </c>
      <c r="AG3" s="1">
        <v>8.7204608917236328</v>
      </c>
      <c r="AH3" s="1">
        <v>-0.44099971652030945</v>
      </c>
      <c r="AI3" s="1">
        <v>0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v>1.4290994698660713</v>
      </c>
      <c r="AQ3">
        <v>1.9136515301536046E-2</v>
      </c>
      <c r="AR3">
        <v>311.73771133422849</v>
      </c>
      <c r="AS3">
        <v>313.2530693054199</v>
      </c>
      <c r="AT3">
        <v>269.38979886569723</v>
      </c>
      <c r="AU3">
        <v>-4.8540089283585859</v>
      </c>
      <c r="AV3">
        <v>6.8722604195222914</v>
      </c>
      <c r="AW3">
        <v>70.515931413362921</v>
      </c>
      <c r="AX3">
        <v>36.432961747835577</v>
      </c>
      <c r="AY3">
        <v>39.345390319824219</v>
      </c>
      <c r="AZ3">
        <v>7.158283997649125</v>
      </c>
      <c r="BA3">
        <v>0.4977823705782975</v>
      </c>
      <c r="BB3">
        <v>3.3216187990079633</v>
      </c>
      <c r="BC3">
        <v>3.8366651986411617</v>
      </c>
      <c r="BD3">
        <v>0.31687202205435705</v>
      </c>
      <c r="BE3">
        <v>29.672486299368089</v>
      </c>
      <c r="BF3">
        <v>0.79723827732625985</v>
      </c>
      <c r="BG3">
        <v>52.374063215067004</v>
      </c>
      <c r="BH3">
        <v>375.74278156891847</v>
      </c>
      <c r="BI3">
        <v>2.5047656336784581E-2</v>
      </c>
    </row>
    <row r="4" spans="1:61">
      <c r="A4" s="1">
        <v>11</v>
      </c>
      <c r="B4" s="1" t="s">
        <v>77</v>
      </c>
      <c r="C4" s="1" t="s">
        <v>64</v>
      </c>
      <c r="D4" s="1">
        <v>10</v>
      </c>
      <c r="E4" s="1" t="s">
        <v>68</v>
      </c>
      <c r="F4" s="1" t="s">
        <v>76</v>
      </c>
      <c r="G4" s="1">
        <v>0</v>
      </c>
      <c r="H4" s="1">
        <v>1860</v>
      </c>
      <c r="I4" s="1">
        <v>0</v>
      </c>
      <c r="J4">
        <v>0.29496266956737005</v>
      </c>
      <c r="K4">
        <v>6.604306303309429E-2</v>
      </c>
      <c r="L4">
        <v>361.47534995616218</v>
      </c>
      <c r="M4">
        <v>3.0755798978768638</v>
      </c>
      <c r="N4">
        <v>4.4245268299748064</v>
      </c>
      <c r="O4">
        <v>38.445911407470703</v>
      </c>
      <c r="P4" s="1">
        <v>6</v>
      </c>
      <c r="Q4">
        <v>1.4200000166893005</v>
      </c>
      <c r="R4" s="1">
        <v>1</v>
      </c>
      <c r="S4">
        <v>2.8400000333786011</v>
      </c>
      <c r="T4" s="1">
        <v>39.924442291259766</v>
      </c>
      <c r="U4" s="1">
        <v>38.445911407470703</v>
      </c>
      <c r="V4" s="1">
        <v>39.992588043212891</v>
      </c>
      <c r="W4" s="1">
        <v>399.42752075195312</v>
      </c>
      <c r="X4" s="1">
        <v>397.60662841796875</v>
      </c>
      <c r="Y4" s="1">
        <v>20.979021072387695</v>
      </c>
      <c r="Z4" s="1">
        <v>24.5780029296875</v>
      </c>
      <c r="AA4" s="1">
        <v>27.690029144287109</v>
      </c>
      <c r="AB4" s="1">
        <v>32.440296173095703</v>
      </c>
      <c r="AC4" s="1">
        <v>500.13949584960938</v>
      </c>
      <c r="AD4" s="1">
        <v>73.56768798828125</v>
      </c>
      <c r="AE4" s="1">
        <v>51.938945770263672</v>
      </c>
      <c r="AF4" s="1">
        <v>97.4578857421875</v>
      </c>
      <c r="AG4" s="1">
        <v>8.7204608917236328</v>
      </c>
      <c r="AH4" s="1">
        <v>-0.44099971652030945</v>
      </c>
      <c r="AI4" s="1">
        <v>1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v>0.83356582641601551</v>
      </c>
      <c r="AQ4">
        <v>3.0755798978768637E-3</v>
      </c>
      <c r="AR4">
        <v>311.59591140747068</v>
      </c>
      <c r="AS4">
        <v>313.07444229125974</v>
      </c>
      <c r="AT4">
        <v>13.977860542374401</v>
      </c>
      <c r="AU4">
        <v>-1.1885200651637045</v>
      </c>
      <c r="AV4">
        <v>6.8198470312674404</v>
      </c>
      <c r="AW4">
        <v>69.977375143438707</v>
      </c>
      <c r="AX4">
        <v>45.399372213751207</v>
      </c>
      <c r="AY4">
        <v>39.185176849365234</v>
      </c>
      <c r="AZ4">
        <v>7.0969578048691142</v>
      </c>
      <c r="BA4">
        <v>6.454216093698327E-2</v>
      </c>
      <c r="BB4">
        <v>2.395320201292634</v>
      </c>
      <c r="BC4">
        <v>4.7016376035764802</v>
      </c>
      <c r="BD4">
        <v>4.047106464492084E-2</v>
      </c>
      <c r="BE4">
        <v>35.228623354644895</v>
      </c>
      <c r="BF4">
        <v>0.90912807815712526</v>
      </c>
      <c r="BG4">
        <v>33.450904324768018</v>
      </c>
      <c r="BH4">
        <v>397.46641729147723</v>
      </c>
      <c r="BI4">
        <v>2.4824155223762174E-4</v>
      </c>
    </row>
    <row r="5" spans="1:61">
      <c r="A5" s="1">
        <v>18</v>
      </c>
      <c r="B5" s="1" t="s">
        <v>85</v>
      </c>
      <c r="C5" s="1" t="s">
        <v>64</v>
      </c>
      <c r="D5" s="1">
        <v>8</v>
      </c>
      <c r="E5" s="1" t="s">
        <v>68</v>
      </c>
      <c r="F5" s="1" t="s">
        <v>76</v>
      </c>
      <c r="G5" s="1">
        <v>0</v>
      </c>
      <c r="H5" s="1">
        <v>2500.5</v>
      </c>
      <c r="I5" s="1">
        <v>0</v>
      </c>
      <c r="J5">
        <v>-1.0728682468395636</v>
      </c>
      <c r="K5">
        <v>1.5315344469386443E-2</v>
      </c>
      <c r="L5">
        <v>474.3324543380254</v>
      </c>
      <c r="M5">
        <v>0.85405209678276373</v>
      </c>
      <c r="N5">
        <v>5.2003721058501053</v>
      </c>
      <c r="O5">
        <v>39.412300109863281</v>
      </c>
      <c r="P5" s="1">
        <v>4.5</v>
      </c>
      <c r="Q5">
        <v>1.7493478804826736</v>
      </c>
      <c r="R5" s="1">
        <v>1</v>
      </c>
      <c r="S5">
        <v>3.4986957609653473</v>
      </c>
      <c r="T5" s="1">
        <v>39.971450805664062</v>
      </c>
      <c r="U5" s="1">
        <v>39.412300109863281</v>
      </c>
      <c r="V5" s="1">
        <v>39.952293395996094</v>
      </c>
      <c r="W5" s="1">
        <v>400.36984252929688</v>
      </c>
      <c r="X5" s="1">
        <v>401.02691650390625</v>
      </c>
      <c r="Y5" s="1">
        <v>19.606426239013672</v>
      </c>
      <c r="Z5" s="1">
        <v>20.359127044677734</v>
      </c>
      <c r="AA5" s="1">
        <v>25.806940078735352</v>
      </c>
      <c r="AB5" s="1">
        <v>26.79768180847168</v>
      </c>
      <c r="AC5" s="1">
        <v>500.19735717773438</v>
      </c>
      <c r="AD5" s="1">
        <v>26.964860916137695</v>
      </c>
      <c r="AE5" s="1">
        <v>36.146144866943359</v>
      </c>
      <c r="AF5" s="1">
        <v>97.43341064453125</v>
      </c>
      <c r="AG5" s="1">
        <v>8.7204608917236328</v>
      </c>
      <c r="AH5" s="1">
        <v>-0.44099971652030945</v>
      </c>
      <c r="AI5" s="1">
        <v>1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v>1.1115496826171876</v>
      </c>
      <c r="AQ5">
        <v>8.5405209678276377E-4</v>
      </c>
      <c r="AR5">
        <v>312.56230010986326</v>
      </c>
      <c r="AS5">
        <v>313.12145080566404</v>
      </c>
      <c r="AT5">
        <v>5.1233235097769239</v>
      </c>
      <c r="AU5">
        <v>-0.24412346493756248</v>
      </c>
      <c r="AV5">
        <v>7.1840312915583731</v>
      </c>
      <c r="AW5">
        <v>73.732729297222832</v>
      </c>
      <c r="AX5">
        <v>53.373602252545098</v>
      </c>
      <c r="AY5">
        <v>39.691875457763672</v>
      </c>
      <c r="AZ5">
        <v>7.292484257744694</v>
      </c>
      <c r="BA5">
        <v>1.524859460173429E-2</v>
      </c>
      <c r="BB5">
        <v>1.9836591857082677</v>
      </c>
      <c r="BC5">
        <v>5.3088250720364263</v>
      </c>
      <c r="BD5">
        <v>9.5363462903507393E-3</v>
      </c>
      <c r="BE5">
        <v>46.2158288055452</v>
      </c>
      <c r="BF5">
        <v>1.1827945577149437</v>
      </c>
      <c r="BG5">
        <v>24.369445614029996</v>
      </c>
      <c r="BH5">
        <v>401.440891376884</v>
      </c>
      <c r="BI5">
        <v>-6.5128403593122254E-4</v>
      </c>
    </row>
    <row r="6" spans="1:61">
      <c r="A6" s="1">
        <v>20</v>
      </c>
      <c r="B6" s="1" t="s">
        <v>86</v>
      </c>
      <c r="C6" s="1" t="s">
        <v>64</v>
      </c>
      <c r="D6" s="1">
        <v>8</v>
      </c>
      <c r="E6" s="1" t="s">
        <v>65</v>
      </c>
      <c r="F6" s="1" t="s">
        <v>76</v>
      </c>
      <c r="G6" s="1">
        <v>0</v>
      </c>
      <c r="H6" s="1">
        <v>2689</v>
      </c>
      <c r="I6" s="1">
        <v>0</v>
      </c>
      <c r="J6">
        <v>24.767675526537445</v>
      </c>
      <c r="K6">
        <v>0.56221523713082566</v>
      </c>
      <c r="L6">
        <v>280.7482134534568</v>
      </c>
      <c r="M6">
        <v>26.581837188289711</v>
      </c>
      <c r="N6">
        <v>4.8868878180820143</v>
      </c>
      <c r="O6">
        <v>40.911235809326172</v>
      </c>
      <c r="P6" s="1">
        <v>2</v>
      </c>
      <c r="Q6">
        <v>2.2982609868049622</v>
      </c>
      <c r="R6" s="1">
        <v>1</v>
      </c>
      <c r="S6">
        <v>4.5965219736099243</v>
      </c>
      <c r="T6" s="1">
        <v>40.283721923828125</v>
      </c>
      <c r="U6" s="1">
        <v>40.911235809326172</v>
      </c>
      <c r="V6" s="1">
        <v>40.179359436035156</v>
      </c>
      <c r="W6" s="1">
        <v>400.50942993164062</v>
      </c>
      <c r="X6" s="1">
        <v>386.49761962890625</v>
      </c>
      <c r="Y6" s="1">
        <v>19.403093338012695</v>
      </c>
      <c r="Z6" s="1">
        <v>29.716339111328125</v>
      </c>
      <c r="AA6" s="1">
        <v>25.117254257202148</v>
      </c>
      <c r="AB6" s="1">
        <v>38.467723846435547</v>
      </c>
      <c r="AC6" s="1">
        <v>500.17080688476562</v>
      </c>
      <c r="AD6" s="1">
        <v>1807.7408447265625</v>
      </c>
      <c r="AE6" s="1">
        <v>1854.431884765625</v>
      </c>
      <c r="AF6" s="1">
        <v>97.433792114257812</v>
      </c>
      <c r="AG6" s="1">
        <v>8.7204608917236328</v>
      </c>
      <c r="AH6" s="1">
        <v>-0.44099971652030945</v>
      </c>
      <c r="AI6" s="1">
        <v>0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v>2.5008540344238277</v>
      </c>
      <c r="AQ6">
        <v>2.6581837188289711E-2</v>
      </c>
      <c r="AR6">
        <v>314.06123580932615</v>
      </c>
      <c r="AS6">
        <v>313.4337219238281</v>
      </c>
      <c r="AT6">
        <v>343.47075618805684</v>
      </c>
      <c r="AU6">
        <v>-6.3670819074143594</v>
      </c>
      <c r="AV6">
        <v>7.7822634254519478</v>
      </c>
      <c r="AW6">
        <v>79.872324134997342</v>
      </c>
      <c r="AX6">
        <v>50.155985023669217</v>
      </c>
      <c r="AY6">
        <v>40.597478866577148</v>
      </c>
      <c r="AZ6">
        <v>7.6535908607295768</v>
      </c>
      <c r="BA6">
        <v>0.50094327076588585</v>
      </c>
      <c r="BB6">
        <v>2.8953756073699335</v>
      </c>
      <c r="BC6">
        <v>4.7582152533596433</v>
      </c>
      <c r="BD6">
        <v>0.31807257168434411</v>
      </c>
      <c r="BE6">
        <v>27.354363066073386</v>
      </c>
      <c r="BF6">
        <v>0.72639053695341205</v>
      </c>
      <c r="BG6">
        <v>40.804858883117348</v>
      </c>
      <c r="BH6">
        <v>379.22334526389847</v>
      </c>
      <c r="BI6">
        <v>2.6650297703056817E-2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8"/>
  <sheetViews>
    <sheetView tabSelected="1" workbookViewId="0">
      <selection activeCell="F25" sqref="F25"/>
    </sheetView>
  </sheetViews>
  <sheetFormatPr baseColWidth="10" defaultRowHeight="15" x14ac:dyDescent="0"/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>
      <c r="A2" s="1" t="s">
        <v>61</v>
      </c>
      <c r="B2" s="1" t="s">
        <v>61</v>
      </c>
      <c r="C2" s="1" t="s">
        <v>61</v>
      </c>
      <c r="D2" s="1" t="s">
        <v>61</v>
      </c>
      <c r="E2" s="1" t="s">
        <v>61</v>
      </c>
      <c r="F2" s="1" t="s">
        <v>61</v>
      </c>
      <c r="G2" s="1" t="s">
        <v>61</v>
      </c>
      <c r="H2" s="1" t="s">
        <v>61</v>
      </c>
      <c r="I2" s="1" t="s">
        <v>61</v>
      </c>
      <c r="J2" s="1" t="s">
        <v>62</v>
      </c>
      <c r="K2" s="1" t="s">
        <v>62</v>
      </c>
      <c r="L2" s="1" t="s">
        <v>62</v>
      </c>
      <c r="M2" s="1" t="s">
        <v>62</v>
      </c>
      <c r="N2" s="1" t="s">
        <v>62</v>
      </c>
      <c r="O2" s="1" t="s">
        <v>62</v>
      </c>
      <c r="P2" s="1" t="s">
        <v>61</v>
      </c>
      <c r="Q2" s="1" t="s">
        <v>62</v>
      </c>
      <c r="R2" s="1" t="s">
        <v>61</v>
      </c>
      <c r="S2" s="1" t="s">
        <v>62</v>
      </c>
      <c r="T2" s="1" t="s">
        <v>61</v>
      </c>
      <c r="U2" s="1" t="s">
        <v>61</v>
      </c>
      <c r="V2" s="1" t="s">
        <v>61</v>
      </c>
      <c r="W2" s="1" t="s">
        <v>61</v>
      </c>
      <c r="X2" s="1" t="s">
        <v>61</v>
      </c>
      <c r="Y2" s="1" t="s">
        <v>61</v>
      </c>
      <c r="Z2" s="1" t="s">
        <v>61</v>
      </c>
      <c r="AA2" s="1" t="s">
        <v>61</v>
      </c>
      <c r="AB2" s="1" t="s">
        <v>61</v>
      </c>
      <c r="AC2" s="1" t="s">
        <v>61</v>
      </c>
      <c r="AD2" s="1" t="s">
        <v>61</v>
      </c>
      <c r="AE2" s="1" t="s">
        <v>61</v>
      </c>
      <c r="AF2" s="1" t="s">
        <v>61</v>
      </c>
      <c r="AG2" s="1" t="s">
        <v>61</v>
      </c>
      <c r="AH2" s="1" t="s">
        <v>61</v>
      </c>
      <c r="AI2" s="1" t="s">
        <v>61</v>
      </c>
      <c r="AJ2" s="1" t="s">
        <v>61</v>
      </c>
      <c r="AK2" s="1" t="s">
        <v>61</v>
      </c>
      <c r="AL2" s="1" t="s">
        <v>61</v>
      </c>
      <c r="AM2" s="1" t="s">
        <v>61</v>
      </c>
      <c r="AN2" s="1" t="s">
        <v>61</v>
      </c>
      <c r="AO2" s="1" t="s">
        <v>61</v>
      </c>
      <c r="AP2" s="1" t="s">
        <v>62</v>
      </c>
      <c r="AQ2" s="1" t="s">
        <v>62</v>
      </c>
      <c r="AR2" s="1" t="s">
        <v>62</v>
      </c>
      <c r="AS2" s="1" t="s">
        <v>62</v>
      </c>
      <c r="AT2" s="1" t="s">
        <v>62</v>
      </c>
      <c r="AU2" s="1" t="s">
        <v>62</v>
      </c>
      <c r="AV2" s="1" t="s">
        <v>62</v>
      </c>
      <c r="AW2" s="1" t="s">
        <v>62</v>
      </c>
      <c r="AX2" s="1" t="s">
        <v>62</v>
      </c>
      <c r="AY2" s="1" t="s">
        <v>62</v>
      </c>
      <c r="AZ2" s="1" t="s">
        <v>62</v>
      </c>
      <c r="BA2" s="1" t="s">
        <v>62</v>
      </c>
      <c r="BB2" s="1" t="s">
        <v>62</v>
      </c>
      <c r="BC2" s="1" t="s">
        <v>62</v>
      </c>
      <c r="BD2" s="1" t="s">
        <v>62</v>
      </c>
      <c r="BE2" s="1" t="s">
        <v>62</v>
      </c>
      <c r="BF2" s="1" t="s">
        <v>62</v>
      </c>
      <c r="BG2" s="1" t="s">
        <v>62</v>
      </c>
      <c r="BH2" s="1" t="s">
        <v>62</v>
      </c>
      <c r="BI2" s="1" t="s">
        <v>62</v>
      </c>
    </row>
    <row r="3" spans="1:61">
      <c r="A3" s="1">
        <v>3</v>
      </c>
      <c r="B3" s="1" t="s">
        <v>67</v>
      </c>
      <c r="C3" s="1" t="s">
        <v>64</v>
      </c>
      <c r="D3" s="1">
        <v>52</v>
      </c>
      <c r="E3" s="1" t="s">
        <v>68</v>
      </c>
      <c r="F3" s="1" t="s">
        <v>66</v>
      </c>
      <c r="G3" s="1">
        <v>0</v>
      </c>
      <c r="H3" s="1">
        <v>793</v>
      </c>
      <c r="I3" s="1">
        <v>0</v>
      </c>
      <c r="J3">
        <v>-1.1284732065207599</v>
      </c>
      <c r="K3">
        <v>2.6851388662750584E-2</v>
      </c>
      <c r="L3">
        <v>433.04142895945495</v>
      </c>
      <c r="M3">
        <v>1.3905603782721296</v>
      </c>
      <c r="N3">
        <v>4.8374249249779213</v>
      </c>
      <c r="O3">
        <v>39.441162109375</v>
      </c>
      <c r="P3" s="1">
        <v>4.5</v>
      </c>
      <c r="Q3">
        <v>1.7493478804826736</v>
      </c>
      <c r="R3" s="1">
        <v>1</v>
      </c>
      <c r="S3">
        <v>3.4986957609653473</v>
      </c>
      <c r="T3" s="1">
        <v>41.481735229492188</v>
      </c>
      <c r="U3" s="1">
        <v>39.441162109375</v>
      </c>
      <c r="V3" s="1">
        <v>41.538097381591797</v>
      </c>
      <c r="W3" s="1">
        <v>399.58596801757812</v>
      </c>
      <c r="X3" s="1">
        <v>400.1007080078125</v>
      </c>
      <c r="Y3" s="1">
        <v>22.967380523681641</v>
      </c>
      <c r="Z3" s="1">
        <v>24.188238143920898</v>
      </c>
      <c r="AA3" s="1">
        <v>27.910802841186523</v>
      </c>
      <c r="AB3" s="1">
        <v>29.394433975219727</v>
      </c>
      <c r="AC3" s="1">
        <v>500.15359497070312</v>
      </c>
      <c r="AD3" s="1">
        <v>14.505502700805664</v>
      </c>
      <c r="AE3" s="1">
        <v>38.581047058105469</v>
      </c>
      <c r="AF3" s="1">
        <v>97.474540710449219</v>
      </c>
      <c r="AG3" s="1">
        <v>8.7204608917236328</v>
      </c>
      <c r="AH3" s="1">
        <v>-0.44099971652030945</v>
      </c>
      <c r="AI3" s="1">
        <v>1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v>1.111452433268229</v>
      </c>
      <c r="AQ3">
        <v>1.3905603782721297E-3</v>
      </c>
      <c r="AR3">
        <v>312.59116210937498</v>
      </c>
      <c r="AS3">
        <v>314.63173522949216</v>
      </c>
      <c r="AT3">
        <v>2.7560454785692627</v>
      </c>
      <c r="AU3">
        <v>-0.30506036207630011</v>
      </c>
      <c r="AV3">
        <v>7.1951623286515796</v>
      </c>
      <c r="AW3">
        <v>73.81581155663001</v>
      </c>
      <c r="AX3">
        <v>49.627573412709111</v>
      </c>
      <c r="AY3">
        <v>40.461448669433594</v>
      </c>
      <c r="AZ3">
        <v>7.598379946465351</v>
      </c>
      <c r="BA3">
        <v>2.6646882229417489E-2</v>
      </c>
      <c r="BB3">
        <v>2.3577374036736582</v>
      </c>
      <c r="BC3">
        <v>5.2406425427916927</v>
      </c>
      <c r="BD3">
        <v>1.6672555065178372E-2</v>
      </c>
      <c r="BE3">
        <v>42.210514396419498</v>
      </c>
      <c r="BF3">
        <v>1.0823310738830265</v>
      </c>
      <c r="BG3">
        <v>29.842565258920562</v>
      </c>
      <c r="BH3">
        <v>400.53613850331311</v>
      </c>
      <c r="BI3">
        <v>-8.407864377576145E-4</v>
      </c>
    </row>
    <row r="4" spans="1:61">
      <c r="A4" s="1">
        <v>5</v>
      </c>
      <c r="B4" s="1" t="s">
        <v>70</v>
      </c>
      <c r="C4" s="1" t="s">
        <v>64</v>
      </c>
      <c r="D4" s="1">
        <v>41</v>
      </c>
      <c r="E4" s="1" t="s">
        <v>68</v>
      </c>
      <c r="F4" s="1" t="s">
        <v>66</v>
      </c>
      <c r="G4" s="1">
        <v>0</v>
      </c>
      <c r="H4" s="1">
        <v>1134</v>
      </c>
      <c r="I4" s="1">
        <v>0</v>
      </c>
      <c r="J4">
        <v>-1.2101096749720452</v>
      </c>
      <c r="K4">
        <v>1.220514581134865E-2</v>
      </c>
      <c r="L4">
        <v>514.88304116597988</v>
      </c>
      <c r="M4">
        <v>0.73229823413340567</v>
      </c>
      <c r="N4">
        <v>5.5646067417758633</v>
      </c>
      <c r="O4">
        <v>40.870086669921875</v>
      </c>
      <c r="P4" s="1">
        <v>2.5</v>
      </c>
      <c r="Q4">
        <v>2.1884783655405045</v>
      </c>
      <c r="R4" s="1">
        <v>1</v>
      </c>
      <c r="S4">
        <v>4.3769567310810089</v>
      </c>
      <c r="T4" s="1">
        <v>41.3255615234375</v>
      </c>
      <c r="U4" s="1">
        <v>40.870086669921875</v>
      </c>
      <c r="V4" s="1">
        <v>41.360145568847656</v>
      </c>
      <c r="W4" s="1">
        <v>399.42266845703125</v>
      </c>
      <c r="X4" s="1">
        <v>399.88116455078125</v>
      </c>
      <c r="Y4" s="1">
        <v>22.220237731933594</v>
      </c>
      <c r="Z4" s="1">
        <v>22.578008651733398</v>
      </c>
      <c r="AA4" s="1">
        <v>27.225522994995117</v>
      </c>
      <c r="AB4" s="1">
        <v>27.663883209228516</v>
      </c>
      <c r="AC4" s="1">
        <v>500.155517578125</v>
      </c>
      <c r="AD4" s="1">
        <v>36.376976013183594</v>
      </c>
      <c r="AE4" s="1">
        <v>33.822223663330078</v>
      </c>
      <c r="AF4" s="1">
        <v>97.469856262207031</v>
      </c>
      <c r="AG4" s="1">
        <v>8.7204608917236328</v>
      </c>
      <c r="AH4" s="1">
        <v>-0.44099971652030945</v>
      </c>
      <c r="AI4" s="1">
        <v>1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v>2.0006220703124997</v>
      </c>
      <c r="AQ4">
        <v>7.3229823413340563E-4</v>
      </c>
      <c r="AR4">
        <v>314.02008666992185</v>
      </c>
      <c r="AS4">
        <v>314.47556152343748</v>
      </c>
      <c r="AT4">
        <v>6.9116253557754135</v>
      </c>
      <c r="AU4">
        <v>-0.15331542651385421</v>
      </c>
      <c r="AV4">
        <v>7.7652819997471845</v>
      </c>
      <c r="AW4">
        <v>79.668548795819817</v>
      </c>
      <c r="AX4">
        <v>57.090540144086418</v>
      </c>
      <c r="AY4">
        <v>41.097824096679688</v>
      </c>
      <c r="AZ4">
        <v>7.8596689904023256</v>
      </c>
      <c r="BA4">
        <v>1.217120639684208E-2</v>
      </c>
      <c r="BB4">
        <v>2.2006752579713211</v>
      </c>
      <c r="BC4">
        <v>5.6589937324310045</v>
      </c>
      <c r="BD4">
        <v>7.6100459791015847E-3</v>
      </c>
      <c r="BE4">
        <v>50.185576014296089</v>
      </c>
      <c r="BF4">
        <v>1.2875901312941045</v>
      </c>
      <c r="BG4">
        <v>24.689053055331811</v>
      </c>
      <c r="BH4">
        <v>400.25440289001625</v>
      </c>
      <c r="BI4">
        <v>-7.4643680999968295E-4</v>
      </c>
    </row>
    <row r="5" spans="1:61">
      <c r="A5" s="1">
        <v>7</v>
      </c>
      <c r="B5" s="1" t="s">
        <v>72</v>
      </c>
      <c r="C5" s="1" t="s">
        <v>64</v>
      </c>
      <c r="D5" s="1">
        <v>27</v>
      </c>
      <c r="E5" s="1" t="s">
        <v>68</v>
      </c>
      <c r="F5" s="1" t="s">
        <v>66</v>
      </c>
      <c r="G5" s="1">
        <v>0</v>
      </c>
      <c r="H5" s="1">
        <v>1424</v>
      </c>
      <c r="I5" s="1">
        <v>0</v>
      </c>
      <c r="J5">
        <v>-6.2896101605817734</v>
      </c>
      <c r="K5">
        <v>0.26876509340196258</v>
      </c>
      <c r="L5">
        <v>404.11436656346103</v>
      </c>
      <c r="M5">
        <v>13.958359564177346</v>
      </c>
      <c r="N5">
        <v>5.0664867348284126</v>
      </c>
      <c r="O5">
        <v>40.47320556640625</v>
      </c>
      <c r="P5" s="1">
        <v>1.5</v>
      </c>
      <c r="Q5">
        <v>2.4080436080694199</v>
      </c>
      <c r="R5" s="1">
        <v>1</v>
      </c>
      <c r="S5">
        <v>4.8160872161388397</v>
      </c>
      <c r="T5" s="1">
        <v>40.898372650146484</v>
      </c>
      <c r="U5" s="1">
        <v>40.47320556640625</v>
      </c>
      <c r="V5" s="1">
        <v>40.893218994140625</v>
      </c>
      <c r="W5" s="1">
        <v>399.670654296875</v>
      </c>
      <c r="X5" s="1">
        <v>399.88296508789062</v>
      </c>
      <c r="Y5" s="1">
        <v>21.948184967041016</v>
      </c>
      <c r="Z5" s="1">
        <v>26.02557373046875</v>
      </c>
      <c r="AA5" s="1">
        <v>27.507408142089844</v>
      </c>
      <c r="AB5" s="1">
        <v>32.6175537109375</v>
      </c>
      <c r="AC5" s="1">
        <v>500.139404296875</v>
      </c>
      <c r="AD5" s="1">
        <v>29.7015380859375</v>
      </c>
      <c r="AE5" s="1">
        <v>24.269182205200195</v>
      </c>
      <c r="AF5" s="1">
        <v>97.467643737792969</v>
      </c>
      <c r="AG5" s="1">
        <v>8.7204608917236328</v>
      </c>
      <c r="AH5" s="1">
        <v>-0.44099971652030945</v>
      </c>
      <c r="AI5" s="1">
        <v>1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v>3.3342626953124994</v>
      </c>
      <c r="AQ5">
        <v>1.3958359564177347E-2</v>
      </c>
      <c r="AR5">
        <v>313.62320556640623</v>
      </c>
      <c r="AS5">
        <v>314.04837265014646</v>
      </c>
      <c r="AT5">
        <v>5.6432921655141399</v>
      </c>
      <c r="AU5">
        <v>-4.4084997986879513</v>
      </c>
      <c r="AV5">
        <v>7.6031380832614044</v>
      </c>
      <c r="AW5">
        <v>78.006790681380721</v>
      </c>
      <c r="AX5">
        <v>51.981216950911971</v>
      </c>
      <c r="AY5">
        <v>40.685789108276367</v>
      </c>
      <c r="AZ5">
        <v>7.6896193454821882</v>
      </c>
      <c r="BA5">
        <v>0.25455923823959525</v>
      </c>
      <c r="BB5">
        <v>2.5366513484329918</v>
      </c>
      <c r="BC5">
        <v>5.1529679970491964</v>
      </c>
      <c r="BD5">
        <v>0.16031762587027235</v>
      </c>
      <c r="BE5">
        <v>39.388075109531293</v>
      </c>
      <c r="BF5">
        <v>1.0105815997304122</v>
      </c>
      <c r="BG5">
        <v>33.422250948856068</v>
      </c>
      <c r="BH5">
        <v>401.64600909762783</v>
      </c>
      <c r="BI5">
        <v>-5.2337860801784444E-3</v>
      </c>
    </row>
    <row r="6" spans="1:61">
      <c r="A6" s="1">
        <v>9</v>
      </c>
      <c r="B6" s="1" t="s">
        <v>74</v>
      </c>
      <c r="C6" s="1" t="s">
        <v>64</v>
      </c>
      <c r="D6" s="1">
        <v>10</v>
      </c>
      <c r="E6" s="1" t="s">
        <v>68</v>
      </c>
      <c r="F6" s="1" t="s">
        <v>66</v>
      </c>
      <c r="G6" s="1">
        <v>0</v>
      </c>
      <c r="H6" s="1">
        <v>1657</v>
      </c>
      <c r="I6" s="1">
        <v>0</v>
      </c>
      <c r="J6">
        <v>-0.94395536220093412</v>
      </c>
      <c r="K6">
        <v>4.2534282690239997E-2</v>
      </c>
      <c r="L6">
        <v>401.08109661414102</v>
      </c>
      <c r="M6">
        <v>2.2798077073642826</v>
      </c>
      <c r="N6">
        <v>5.0238160533074367</v>
      </c>
      <c r="O6">
        <v>39.710723876953125</v>
      </c>
      <c r="P6" s="1">
        <v>4</v>
      </c>
      <c r="Q6">
        <v>1.8591305017471313</v>
      </c>
      <c r="R6" s="1">
        <v>1</v>
      </c>
      <c r="S6">
        <v>3.7182610034942627</v>
      </c>
      <c r="T6" s="1">
        <v>40.454010009765625</v>
      </c>
      <c r="U6" s="1">
        <v>39.710723876953125</v>
      </c>
      <c r="V6" s="1">
        <v>40.502262115478516</v>
      </c>
      <c r="W6" s="1">
        <v>399.88134765625</v>
      </c>
      <c r="X6" s="1">
        <v>399.90713500976562</v>
      </c>
      <c r="Y6" s="1">
        <v>21.573492050170898</v>
      </c>
      <c r="Z6" s="1">
        <v>23.354202270507812</v>
      </c>
      <c r="AA6" s="1">
        <v>27.681177139282227</v>
      </c>
      <c r="AB6" s="1">
        <v>29.966022491455078</v>
      </c>
      <c r="AC6" s="1">
        <v>500.15203857421875</v>
      </c>
      <c r="AD6" s="1">
        <v>53.341892242431641</v>
      </c>
      <c r="AE6" s="1">
        <v>75.365119934082031</v>
      </c>
      <c r="AF6" s="1">
        <v>97.457008361816406</v>
      </c>
      <c r="AG6" s="1">
        <v>8.7204608917236328</v>
      </c>
      <c r="AH6" s="1">
        <v>-0.44099971652030945</v>
      </c>
      <c r="AI6" s="1">
        <v>1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v>1.2503800964355467</v>
      </c>
      <c r="AQ6">
        <v>2.2798077073642826E-3</v>
      </c>
      <c r="AR6">
        <v>312.8607238769531</v>
      </c>
      <c r="AS6">
        <v>313.6040100097656</v>
      </c>
      <c r="AT6">
        <v>10.13495939888503</v>
      </c>
      <c r="AU6">
        <v>-0.74075289877721107</v>
      </c>
      <c r="AV6">
        <v>7.2998467392678679</v>
      </c>
      <c r="AW6">
        <v>74.903250797178615</v>
      </c>
      <c r="AX6">
        <v>51.549048526670802</v>
      </c>
      <c r="AY6">
        <v>40.082366943359375</v>
      </c>
      <c r="AZ6">
        <v>7.4463381798128596</v>
      </c>
      <c r="BA6">
        <v>4.2053223481667984E-2</v>
      </c>
      <c r="BB6">
        <v>2.2760306859604316</v>
      </c>
      <c r="BC6">
        <v>5.1703074938524285</v>
      </c>
      <c r="BD6">
        <v>2.6326065608632397E-2</v>
      </c>
      <c r="BE6">
        <v>39.088163786490831</v>
      </c>
      <c r="BF6">
        <v>1.0029355855437456</v>
      </c>
      <c r="BG6">
        <v>28.441959775845259</v>
      </c>
      <c r="BH6">
        <v>400.24985966996934</v>
      </c>
      <c r="BI6">
        <v>-6.7077950918084499E-4</v>
      </c>
    </row>
    <row r="7" spans="1:61">
      <c r="A7" s="1">
        <v>17</v>
      </c>
      <c r="B7" s="1" t="s">
        <v>84</v>
      </c>
      <c r="C7" s="1" t="s">
        <v>64</v>
      </c>
      <c r="D7" s="1">
        <v>8</v>
      </c>
      <c r="E7" s="1" t="s">
        <v>68</v>
      </c>
      <c r="F7" s="1" t="s">
        <v>66</v>
      </c>
      <c r="G7" s="1">
        <v>0</v>
      </c>
      <c r="H7" s="1">
        <v>2428.5</v>
      </c>
      <c r="I7" s="1">
        <v>0</v>
      </c>
      <c r="J7">
        <v>-4.9822573270946338</v>
      </c>
      <c r="K7">
        <v>0.11568877582571917</v>
      </c>
      <c r="L7">
        <v>435.22581951723845</v>
      </c>
      <c r="M7">
        <v>6.208192598989144</v>
      </c>
      <c r="N7">
        <v>5.1040101191340383</v>
      </c>
      <c r="O7">
        <v>39.774925231933594</v>
      </c>
      <c r="P7" s="1">
        <v>2.5</v>
      </c>
      <c r="Q7">
        <v>2.1884783655405045</v>
      </c>
      <c r="R7" s="1">
        <v>1</v>
      </c>
      <c r="S7">
        <v>4.3769567310810089</v>
      </c>
      <c r="T7" s="1">
        <v>39.958694458007812</v>
      </c>
      <c r="U7" s="1">
        <v>39.774925231933594</v>
      </c>
      <c r="V7" s="1">
        <v>39.891937255859375</v>
      </c>
      <c r="W7" s="1">
        <v>400.24990844726562</v>
      </c>
      <c r="X7" s="1">
        <v>401.49429321289062</v>
      </c>
      <c r="Y7" s="1">
        <v>19.761808395385742</v>
      </c>
      <c r="Z7" s="1">
        <v>22.794012069702148</v>
      </c>
      <c r="AA7" s="1">
        <v>26.029956817626953</v>
      </c>
      <c r="AB7" s="1">
        <v>30.023927688598633</v>
      </c>
      <c r="AC7" s="1">
        <v>500.1876220703125</v>
      </c>
      <c r="AD7" s="1">
        <v>80.940025329589844</v>
      </c>
      <c r="AE7" s="1">
        <v>72.175559997558594</v>
      </c>
      <c r="AF7" s="1">
        <v>97.436248779296875</v>
      </c>
      <c r="AG7" s="1">
        <v>8.7204608917236328</v>
      </c>
      <c r="AH7" s="1">
        <v>-0.44099971652030945</v>
      </c>
      <c r="AI7" s="1">
        <v>1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v>2.0007504882812501</v>
      </c>
      <c r="AQ7">
        <v>6.2081925989891443E-3</v>
      </c>
      <c r="AR7">
        <v>312.92492523193357</v>
      </c>
      <c r="AS7">
        <v>313.10869445800779</v>
      </c>
      <c r="AT7">
        <v>15.378604619646012</v>
      </c>
      <c r="AU7">
        <v>-2.0365155300183919</v>
      </c>
      <c r="AV7">
        <v>7.3249731498358326</v>
      </c>
      <c r="AW7">
        <v>75.177084930964966</v>
      </c>
      <c r="AX7">
        <v>52.383072861262818</v>
      </c>
      <c r="AY7">
        <v>39.866809844970703</v>
      </c>
      <c r="AZ7">
        <v>7.3610643450702513</v>
      </c>
      <c r="BA7">
        <v>0.11270970862990373</v>
      </c>
      <c r="BB7">
        <v>2.2209630307017942</v>
      </c>
      <c r="BC7">
        <v>5.1401013143684571</v>
      </c>
      <c r="BD7">
        <v>7.0705295098044449E-2</v>
      </c>
      <c r="BE7">
        <v>42.406771225655007</v>
      </c>
      <c r="BF7">
        <v>1.0840149583059249</v>
      </c>
      <c r="BG7">
        <v>28.618039000754735</v>
      </c>
      <c r="BH7">
        <v>403.03098818266625</v>
      </c>
      <c r="BI7">
        <v>-3.5377536387839097E-3</v>
      </c>
    </row>
    <row r="8" spans="1:61">
      <c r="A8" s="1">
        <v>4</v>
      </c>
      <c r="B8" s="1" t="s">
        <v>91</v>
      </c>
      <c r="C8" s="1" t="s">
        <v>88</v>
      </c>
      <c r="D8" s="1">
        <v>51</v>
      </c>
      <c r="E8" s="1" t="s">
        <v>68</v>
      </c>
      <c r="F8" s="1" t="s">
        <v>66</v>
      </c>
      <c r="G8" s="1">
        <v>0</v>
      </c>
      <c r="H8" s="1">
        <v>345</v>
      </c>
      <c r="I8" s="1">
        <v>0</v>
      </c>
      <c r="J8">
        <v>-1.527476311441289</v>
      </c>
      <c r="K8">
        <v>6.9855927649963942E-2</v>
      </c>
      <c r="L8">
        <v>409.61791633477981</v>
      </c>
      <c r="M8">
        <v>2.7759476404435937</v>
      </c>
      <c r="N8">
        <v>3.7879270880672502</v>
      </c>
      <c r="O8">
        <v>36.840362548828125</v>
      </c>
      <c r="P8" s="1">
        <v>5.5</v>
      </c>
      <c r="Q8">
        <v>1.5297826379537582</v>
      </c>
      <c r="R8" s="1">
        <v>1</v>
      </c>
      <c r="S8">
        <v>3.0595652759075165</v>
      </c>
      <c r="T8" s="1">
        <v>38.604415893554688</v>
      </c>
      <c r="U8" s="1">
        <v>36.840362548828125</v>
      </c>
      <c r="V8" s="1">
        <v>38.605865478515625</v>
      </c>
      <c r="W8" s="1">
        <v>399.7379150390625</v>
      </c>
      <c r="X8" s="1">
        <v>400.1959228515625</v>
      </c>
      <c r="Y8" s="1">
        <v>22.265325546264648</v>
      </c>
      <c r="Z8" s="1">
        <v>25.240489959716797</v>
      </c>
      <c r="AA8" s="1">
        <v>31.576742172241211</v>
      </c>
      <c r="AB8" s="1">
        <v>35.796131134033203</v>
      </c>
      <c r="AC8" s="1">
        <v>500.21932983398438</v>
      </c>
      <c r="AD8" s="1">
        <v>101.90281677246094</v>
      </c>
      <c r="AE8" s="1">
        <v>49.730281829833984</v>
      </c>
      <c r="AF8" s="1">
        <v>97.55047607421875</v>
      </c>
      <c r="AG8" s="1">
        <v>7.712130069732666</v>
      </c>
      <c r="AH8" s="1">
        <v>-0.27208301424980164</v>
      </c>
      <c r="AI8" s="1">
        <v>1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v>0.90948969060724416</v>
      </c>
      <c r="AQ8">
        <v>2.7759476404435935E-3</v>
      </c>
      <c r="AR8">
        <v>309.9903625488281</v>
      </c>
      <c r="AS8">
        <v>311.75441589355466</v>
      </c>
      <c r="AT8">
        <v>19.36153494381233</v>
      </c>
      <c r="AU8">
        <v>-0.87703319997587825</v>
      </c>
      <c r="AV8">
        <v>6.2501488999841621</v>
      </c>
      <c r="AW8">
        <v>64.070921552744636</v>
      </c>
      <c r="AX8">
        <v>38.830431593027839</v>
      </c>
      <c r="AY8">
        <v>37.722389221191406</v>
      </c>
      <c r="AZ8">
        <v>6.5577756204199078</v>
      </c>
      <c r="BA8">
        <v>6.8296581588689217E-2</v>
      </c>
      <c r="BB8">
        <v>2.4622218119169119</v>
      </c>
      <c r="BC8">
        <v>4.0955538085029959</v>
      </c>
      <c r="BD8">
        <v>4.2822774619408033E-2</v>
      </c>
      <c r="BE8">
        <v>39.958422746987281</v>
      </c>
      <c r="BF8">
        <v>1.0235434519574353</v>
      </c>
      <c r="BG8">
        <v>37.977818810573169</v>
      </c>
      <c r="BH8">
        <v>400.86990520999871</v>
      </c>
      <c r="BI8">
        <v>-1.447108347107544E-3</v>
      </c>
    </row>
    <row r="9" spans="1:61">
      <c r="A9" s="1">
        <v>9</v>
      </c>
      <c r="B9" s="1" t="s">
        <v>96</v>
      </c>
      <c r="C9" s="1" t="s">
        <v>88</v>
      </c>
      <c r="D9" s="1">
        <v>37</v>
      </c>
      <c r="E9" s="1" t="s">
        <v>68</v>
      </c>
      <c r="F9" s="1" t="s">
        <v>66</v>
      </c>
      <c r="G9" s="1">
        <v>0</v>
      </c>
      <c r="H9" s="1">
        <v>839</v>
      </c>
      <c r="I9" s="1">
        <v>0</v>
      </c>
      <c r="J9">
        <v>-3.469567361029692</v>
      </c>
      <c r="K9">
        <v>9.3944639045233369E-2</v>
      </c>
      <c r="L9">
        <v>435.49802723540608</v>
      </c>
      <c r="M9">
        <v>3.6509699814495074</v>
      </c>
      <c r="N9">
        <v>3.7121168342855584</v>
      </c>
      <c r="O9">
        <v>36.805137634277344</v>
      </c>
      <c r="P9" s="1">
        <v>4</v>
      </c>
      <c r="Q9">
        <v>1.8591305017471313</v>
      </c>
      <c r="R9" s="1">
        <v>1</v>
      </c>
      <c r="S9">
        <v>3.7182610034942627</v>
      </c>
      <c r="T9" s="1">
        <v>38.624977111816406</v>
      </c>
      <c r="U9" s="1">
        <v>36.805137634277344</v>
      </c>
      <c r="V9" s="1">
        <v>38.631671905517578</v>
      </c>
      <c r="W9" s="1">
        <v>400.1192626953125</v>
      </c>
      <c r="X9" s="1">
        <v>401.72097778320312</v>
      </c>
      <c r="Y9" s="1">
        <v>23.051454544067383</v>
      </c>
      <c r="Z9" s="1">
        <v>25.895526885986328</v>
      </c>
      <c r="AA9" s="1">
        <v>32.653972625732422</v>
      </c>
      <c r="AB9" s="1">
        <v>36.682796478271484</v>
      </c>
      <c r="AC9" s="1">
        <v>500.1878662109375</v>
      </c>
      <c r="AD9" s="1">
        <v>30.191154479980469</v>
      </c>
      <c r="AE9" s="1">
        <v>157.83279418945312</v>
      </c>
      <c r="AF9" s="1">
        <v>97.546241760253906</v>
      </c>
      <c r="AG9" s="1">
        <v>7.712130069732666</v>
      </c>
      <c r="AH9" s="1">
        <v>-0.27208301424980164</v>
      </c>
      <c r="AI9" s="1">
        <v>0.66666668653488159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v>1.2504696655273435</v>
      </c>
      <c r="AQ9">
        <v>3.6509699814495072E-3</v>
      </c>
      <c r="AR9">
        <v>309.95513763427732</v>
      </c>
      <c r="AS9">
        <v>311.77497711181638</v>
      </c>
      <c r="AT9">
        <v>5.7363192792149675</v>
      </c>
      <c r="AU9">
        <v>-1.2151612365514513</v>
      </c>
      <c r="AV9">
        <v>6.238128160415136</v>
      </c>
      <c r="AW9">
        <v>63.950471569648087</v>
      </c>
      <c r="AX9">
        <v>38.054944683661759</v>
      </c>
      <c r="AY9">
        <v>37.715057373046875</v>
      </c>
      <c r="AZ9">
        <v>6.5551652903314723</v>
      </c>
      <c r="BA9">
        <v>9.1629550082860389E-2</v>
      </c>
      <c r="BB9">
        <v>2.5260113261295776</v>
      </c>
      <c r="BC9">
        <v>4.0291539642018943</v>
      </c>
      <c r="BD9">
        <v>5.7472060612212536E-2</v>
      </c>
      <c r="BE9">
        <v>42.481195850818565</v>
      </c>
      <c r="BF9">
        <v>1.0840808703558205</v>
      </c>
      <c r="BG9">
        <v>39.229542097856815</v>
      </c>
      <c r="BH9">
        <v>402.98068384821266</v>
      </c>
      <c r="BI9">
        <v>-3.377569801884884E-3</v>
      </c>
    </row>
    <row r="10" spans="1:61">
      <c r="A10" s="1">
        <v>13</v>
      </c>
      <c r="B10" s="1" t="s">
        <v>100</v>
      </c>
      <c r="C10" s="1" t="s">
        <v>88</v>
      </c>
      <c r="D10" s="1">
        <v>25</v>
      </c>
      <c r="E10" s="1" t="s">
        <v>68</v>
      </c>
      <c r="F10" s="1" t="s">
        <v>66</v>
      </c>
      <c r="G10" s="1">
        <v>0</v>
      </c>
      <c r="H10" s="1">
        <v>1214</v>
      </c>
      <c r="I10" s="1">
        <v>0</v>
      </c>
      <c r="J10">
        <v>-2.4075341292677956</v>
      </c>
      <c r="K10">
        <v>0.1051273174904177</v>
      </c>
      <c r="L10">
        <v>407.5947715641779</v>
      </c>
      <c r="M10">
        <v>4.68432351099624</v>
      </c>
      <c r="N10">
        <v>4.2463212440599616</v>
      </c>
      <c r="O10">
        <v>38.15093994140625</v>
      </c>
      <c r="P10" s="1">
        <v>3</v>
      </c>
      <c r="Q10">
        <v>2.0786957442760468</v>
      </c>
      <c r="R10" s="1">
        <v>1</v>
      </c>
      <c r="S10">
        <v>4.1573914885520935</v>
      </c>
      <c r="T10" s="1">
        <v>38.754135131835938</v>
      </c>
      <c r="U10" s="1">
        <v>38.15093994140625</v>
      </c>
      <c r="V10" s="1">
        <v>38.752994537353516</v>
      </c>
      <c r="W10" s="1">
        <v>399.2335205078125</v>
      </c>
      <c r="X10" s="1">
        <v>399.554931640625</v>
      </c>
      <c r="Y10" s="1">
        <v>22.540445327758789</v>
      </c>
      <c r="Z10" s="1">
        <v>25.278945922851562</v>
      </c>
      <c r="AA10" s="1">
        <v>31.705127716064453</v>
      </c>
      <c r="AB10" s="1">
        <v>35.557071685791016</v>
      </c>
      <c r="AC10" s="1">
        <v>500.19073486328125</v>
      </c>
      <c r="AD10" s="1">
        <v>9.1099138259887695</v>
      </c>
      <c r="AE10" s="1">
        <v>299.76803588867188</v>
      </c>
      <c r="AF10" s="1">
        <v>97.535934448242188</v>
      </c>
      <c r="AG10" s="1">
        <v>7.712130069732666</v>
      </c>
      <c r="AH10" s="1">
        <v>-0.27208301424980164</v>
      </c>
      <c r="AI10" s="1">
        <v>0.66666668653488159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v>1.6673024495442705</v>
      </c>
      <c r="AQ10">
        <v>4.6843235109962399E-3</v>
      </c>
      <c r="AR10">
        <v>311.30093994140623</v>
      </c>
      <c r="AS10">
        <v>311.90413513183591</v>
      </c>
      <c r="AT10">
        <v>1.7308836052181391</v>
      </c>
      <c r="AU10">
        <v>-1.6436551583326038</v>
      </c>
      <c r="AV10">
        <v>6.7119268565118713</v>
      </c>
      <c r="AW10">
        <v>68.814913134128844</v>
      </c>
      <c r="AX10">
        <v>43.535967211277281</v>
      </c>
      <c r="AY10">
        <v>38.452537536621094</v>
      </c>
      <c r="AZ10">
        <v>6.8222884953930443</v>
      </c>
      <c r="BA10">
        <v>0.1025345423296221</v>
      </c>
      <c r="BB10">
        <v>2.4656056124519092</v>
      </c>
      <c r="BC10">
        <v>4.3566828829411346</v>
      </c>
      <c r="BD10">
        <v>6.4312096804951632E-2</v>
      </c>
      <c r="BE10">
        <v>39.75513692072991</v>
      </c>
      <c r="BF10">
        <v>1.0201219889604172</v>
      </c>
      <c r="BG10">
        <v>35.248664211425563</v>
      </c>
      <c r="BH10">
        <v>400.33671297718212</v>
      </c>
      <c r="BI10">
        <v>-2.1197746634080052E-3</v>
      </c>
    </row>
    <row r="11" spans="1:61">
      <c r="A11" s="1">
        <v>19</v>
      </c>
      <c r="B11" s="1" t="s">
        <v>106</v>
      </c>
      <c r="C11" s="1" t="s">
        <v>88</v>
      </c>
      <c r="D11" s="1">
        <v>16</v>
      </c>
      <c r="E11" s="1" t="s">
        <v>68</v>
      </c>
      <c r="F11" s="1" t="s">
        <v>66</v>
      </c>
      <c r="G11" s="1">
        <v>0</v>
      </c>
      <c r="H11" s="1">
        <v>1850</v>
      </c>
      <c r="I11" s="1">
        <v>0</v>
      </c>
      <c r="J11">
        <v>-4.6206717712634626</v>
      </c>
      <c r="K11">
        <v>0.3607648633453619</v>
      </c>
      <c r="L11">
        <v>396.79489956959105</v>
      </c>
      <c r="M11">
        <v>12.639415637316626</v>
      </c>
      <c r="N11">
        <v>3.532060722721369</v>
      </c>
      <c r="O11">
        <v>36.568881988525391</v>
      </c>
      <c r="P11" s="1">
        <v>2.5</v>
      </c>
      <c r="Q11">
        <v>2.1884783655405045</v>
      </c>
      <c r="R11" s="1">
        <v>1</v>
      </c>
      <c r="S11">
        <v>4.3769567310810089</v>
      </c>
      <c r="T11" s="1">
        <v>38.574466705322266</v>
      </c>
      <c r="U11" s="1">
        <v>36.568881988525391</v>
      </c>
      <c r="V11" s="1">
        <v>38.6080322265625</v>
      </c>
      <c r="W11" s="1">
        <v>398.93576049804688</v>
      </c>
      <c r="X11" s="1">
        <v>398.72634887695312</v>
      </c>
      <c r="Y11" s="1">
        <v>20.777568817138672</v>
      </c>
      <c r="Z11" s="1">
        <v>26.924581527709961</v>
      </c>
      <c r="AA11" s="1">
        <v>29.50834846496582</v>
      </c>
      <c r="AB11" s="1">
        <v>38.238349914550781</v>
      </c>
      <c r="AC11" s="1">
        <v>500.20657348632812</v>
      </c>
      <c r="AD11" s="1">
        <v>8.4100484848022461</v>
      </c>
      <c r="AE11" s="1">
        <v>22.098894119262695</v>
      </c>
      <c r="AF11" s="1">
        <v>97.530250549316406</v>
      </c>
      <c r="AG11" s="1">
        <v>7.712130069732666</v>
      </c>
      <c r="AH11" s="1">
        <v>-0.27208301424980164</v>
      </c>
      <c r="AI11" s="1">
        <v>0.66666668653488159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v>2.0008262939453125</v>
      </c>
      <c r="AQ11">
        <v>1.2639415637316626E-2</v>
      </c>
      <c r="AR11">
        <v>309.71888198852537</v>
      </c>
      <c r="AS11">
        <v>311.72446670532224</v>
      </c>
      <c r="AT11">
        <v>1.5979091920613087</v>
      </c>
      <c r="AU11">
        <v>-4.2291580908881636</v>
      </c>
      <c r="AV11">
        <v>6.1580219050544178</v>
      </c>
      <c r="AW11">
        <v>63.139609201973684</v>
      </c>
      <c r="AX11">
        <v>36.215027674263723</v>
      </c>
      <c r="AY11">
        <v>37.571674346923828</v>
      </c>
      <c r="AZ11">
        <v>6.5042981088031366</v>
      </c>
      <c r="BA11">
        <v>0.33329358120465685</v>
      </c>
      <c r="BB11">
        <v>2.6259611823330489</v>
      </c>
      <c r="BC11">
        <v>3.8783369264700878</v>
      </c>
      <c r="BD11">
        <v>0.21061390578693232</v>
      </c>
      <c r="BE11">
        <v>38.699505971713059</v>
      </c>
      <c r="BF11">
        <v>0.9951559526657765</v>
      </c>
      <c r="BG11">
        <v>44.511769808895949</v>
      </c>
      <c r="BH11">
        <v>400.15151875512669</v>
      </c>
      <c r="BI11">
        <v>-5.1399099742216762E-3</v>
      </c>
    </row>
    <row r="12" spans="1:61">
      <c r="A12" s="1">
        <v>25</v>
      </c>
      <c r="B12" s="1" t="s">
        <v>113</v>
      </c>
      <c r="C12" s="1" t="s">
        <v>88</v>
      </c>
      <c r="D12" s="1">
        <v>14</v>
      </c>
      <c r="E12" s="1" t="s">
        <v>68</v>
      </c>
      <c r="F12" s="1" t="s">
        <v>66</v>
      </c>
      <c r="G12" s="1">
        <v>0</v>
      </c>
      <c r="H12" s="1">
        <v>2411</v>
      </c>
      <c r="I12" s="1">
        <v>0</v>
      </c>
      <c r="J12">
        <v>-1.0651478990982393</v>
      </c>
      <c r="K12">
        <v>0.20109130885586232</v>
      </c>
      <c r="L12">
        <v>384.79326534317516</v>
      </c>
      <c r="M12">
        <v>6.8592456957425689</v>
      </c>
      <c r="N12">
        <v>3.3636126456435638</v>
      </c>
      <c r="O12">
        <v>35.950359344482422</v>
      </c>
      <c r="P12" s="1">
        <v>4.5</v>
      </c>
      <c r="Q12">
        <v>1.7493478804826736</v>
      </c>
      <c r="R12" s="1">
        <v>1</v>
      </c>
      <c r="S12">
        <v>3.4986957609653473</v>
      </c>
      <c r="T12" s="1">
        <v>38.332366943359375</v>
      </c>
      <c r="U12" s="1">
        <v>35.950359344482422</v>
      </c>
      <c r="V12" s="1">
        <v>38.34979248046875</v>
      </c>
      <c r="W12" s="1">
        <v>399.82235717773438</v>
      </c>
      <c r="X12" s="1">
        <v>398.32266235351562</v>
      </c>
      <c r="Y12" s="1">
        <v>20.540182113647461</v>
      </c>
      <c r="Z12" s="1">
        <v>26.547033309936523</v>
      </c>
      <c r="AA12" s="1">
        <v>29.552536010742188</v>
      </c>
      <c r="AB12" s="1">
        <v>38.194992065429688</v>
      </c>
      <c r="AC12" s="1">
        <v>500.21530151367188</v>
      </c>
      <c r="AD12" s="1">
        <v>21.166332244873047</v>
      </c>
      <c r="AE12" s="1">
        <v>29.750301361083984</v>
      </c>
      <c r="AF12" s="1">
        <v>97.521469116210938</v>
      </c>
      <c r="AG12" s="1">
        <v>7.712130069732666</v>
      </c>
      <c r="AH12" s="1">
        <v>-0.27208301424980164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v>1.1115895589192706</v>
      </c>
      <c r="AQ12">
        <v>6.8592456957425685E-3</v>
      </c>
      <c r="AR12">
        <v>309.1003593444824</v>
      </c>
      <c r="AS12">
        <v>311.48236694335935</v>
      </c>
      <c r="AT12">
        <v>4.0216030760614103</v>
      </c>
      <c r="AU12">
        <v>-2.6091050460030933</v>
      </c>
      <c r="AV12">
        <v>5.9525183347055615</v>
      </c>
      <c r="AW12">
        <v>61.038029765653704</v>
      </c>
      <c r="AX12">
        <v>34.49099645571718</v>
      </c>
      <c r="AY12">
        <v>37.141363143920898</v>
      </c>
      <c r="AZ12">
        <v>6.3536902739288905</v>
      </c>
      <c r="BA12">
        <v>0.1901615678371939</v>
      </c>
      <c r="BB12">
        <v>2.5889056890619977</v>
      </c>
      <c r="BC12">
        <v>3.7647845848668928</v>
      </c>
      <c r="BD12">
        <v>0.11978688908482726</v>
      </c>
      <c r="BE12">
        <v>37.525604542290424</v>
      </c>
      <c r="BF12">
        <v>0.96603407666939878</v>
      </c>
      <c r="BG12">
        <v>44.116634645007537</v>
      </c>
      <c r="BH12">
        <v>398.73365826800057</v>
      </c>
      <c r="BI12">
        <v>-1.1784994753523046E-3</v>
      </c>
    </row>
    <row r="13" spans="1:61">
      <c r="A13" s="1">
        <v>4</v>
      </c>
      <c r="B13" s="1" t="s">
        <v>118</v>
      </c>
      <c r="C13" s="1" t="s">
        <v>115</v>
      </c>
      <c r="D13" s="1">
        <v>61</v>
      </c>
      <c r="E13" s="1" t="s">
        <v>68</v>
      </c>
      <c r="F13" s="1" t="s">
        <v>66</v>
      </c>
      <c r="G13" s="1">
        <v>0</v>
      </c>
      <c r="H13" s="1">
        <v>394.5</v>
      </c>
      <c r="I13" s="1">
        <v>0</v>
      </c>
      <c r="J13">
        <v>-0.99259185395703153</v>
      </c>
      <c r="K13">
        <v>3.5292858721499565E-2</v>
      </c>
      <c r="L13">
        <v>423.6694896364292</v>
      </c>
      <c r="M13">
        <v>1.1631256943143544</v>
      </c>
      <c r="N13">
        <v>3.1499486228779396</v>
      </c>
      <c r="O13">
        <v>31.335203170776367</v>
      </c>
      <c r="P13" s="1">
        <v>5</v>
      </c>
      <c r="Q13">
        <v>1.6395652592182159</v>
      </c>
      <c r="R13" s="1">
        <v>1</v>
      </c>
      <c r="S13">
        <v>3.2791305184364319</v>
      </c>
      <c r="T13" s="1">
        <v>31.751005172729492</v>
      </c>
      <c r="U13" s="1">
        <v>31.335203170776367</v>
      </c>
      <c r="V13" s="1">
        <v>31.752859115600586</v>
      </c>
      <c r="W13" s="1">
        <v>399.64987182617188</v>
      </c>
      <c r="X13" s="1">
        <v>400.17666625976562</v>
      </c>
      <c r="Y13" s="1">
        <v>13.697084426879883</v>
      </c>
      <c r="Z13" s="1">
        <v>14.842204093933105</v>
      </c>
      <c r="AA13" s="1">
        <v>28.389373779296875</v>
      </c>
      <c r="AB13" s="1">
        <v>30.762815475463867</v>
      </c>
      <c r="AC13" s="1">
        <v>500.32427978515625</v>
      </c>
      <c r="AD13" s="1">
        <v>33.82305908203125</v>
      </c>
      <c r="AE13" s="1">
        <v>46.388675689697266</v>
      </c>
      <c r="AF13" s="1">
        <v>97.584854125976562</v>
      </c>
      <c r="AG13" s="1">
        <v>7.0829200744628906</v>
      </c>
      <c r="AH13" s="1">
        <v>-0.20638959109783173</v>
      </c>
      <c r="AI13" s="1">
        <v>0.66666668653488159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v>1.0006485595703125</v>
      </c>
      <c r="AQ13">
        <v>1.1631256943143544E-3</v>
      </c>
      <c r="AR13">
        <v>304.48520317077634</v>
      </c>
      <c r="AS13">
        <v>304.90100517272947</v>
      </c>
      <c r="AT13">
        <v>6.4263811449454806</v>
      </c>
      <c r="AU13">
        <v>-0.41268983372691292</v>
      </c>
      <c r="AV13">
        <v>4.5983229442923736</v>
      </c>
      <c r="AW13">
        <v>47.121277020675741</v>
      </c>
      <c r="AX13">
        <v>32.279072926742636</v>
      </c>
      <c r="AY13">
        <v>31.54310417175293</v>
      </c>
      <c r="AZ13">
        <v>4.6529781678553244</v>
      </c>
      <c r="BA13">
        <v>3.4917051006251129E-2</v>
      </c>
      <c r="BB13">
        <v>1.4483743214144342</v>
      </c>
      <c r="BC13">
        <v>3.2046038464408904</v>
      </c>
      <c r="BD13">
        <v>2.1856612535749921E-2</v>
      </c>
      <c r="BE13">
        <v>41.343725343797878</v>
      </c>
      <c r="BF13">
        <v>1.0587061299606453</v>
      </c>
      <c r="BG13">
        <v>30.060461792144256</v>
      </c>
      <c r="BH13">
        <v>400.58531086701993</v>
      </c>
      <c r="BI13">
        <v>-7.4485430922288751E-4</v>
      </c>
    </row>
    <row r="14" spans="1:61">
      <c r="A14" s="1">
        <v>8</v>
      </c>
      <c r="B14" s="1" t="s">
        <v>122</v>
      </c>
      <c r="C14" s="1" t="s">
        <v>115</v>
      </c>
      <c r="D14" s="1">
        <v>59</v>
      </c>
      <c r="E14" s="1" t="s">
        <v>68</v>
      </c>
      <c r="F14" s="1" t="s">
        <v>66</v>
      </c>
      <c r="G14" s="1">
        <v>0</v>
      </c>
      <c r="H14" s="1">
        <v>833</v>
      </c>
      <c r="I14" s="1">
        <v>0</v>
      </c>
      <c r="J14">
        <v>-2.2529075294859893</v>
      </c>
      <c r="K14">
        <v>0.31159543022105601</v>
      </c>
      <c r="L14">
        <v>393.25006939387168</v>
      </c>
      <c r="M14">
        <v>8.117236663865695</v>
      </c>
      <c r="N14">
        <v>2.6701176296010494</v>
      </c>
      <c r="O14">
        <v>32.1201171875</v>
      </c>
      <c r="P14" s="1">
        <v>4.5</v>
      </c>
      <c r="Q14">
        <v>1.7493478804826736</v>
      </c>
      <c r="R14" s="1">
        <v>1</v>
      </c>
      <c r="S14">
        <v>3.4986957609653473</v>
      </c>
      <c r="T14" s="1">
        <v>32.744815826416016</v>
      </c>
      <c r="U14" s="1">
        <v>32.1201171875</v>
      </c>
      <c r="V14" s="1">
        <v>32.731887817382812</v>
      </c>
      <c r="W14" s="1">
        <v>399.44305419921875</v>
      </c>
      <c r="X14" s="1">
        <v>398.5595703125</v>
      </c>
      <c r="Y14" s="1">
        <v>14.762754440307617</v>
      </c>
      <c r="Z14" s="1">
        <v>21.90355110168457</v>
      </c>
      <c r="AA14" s="1">
        <v>28.928415298461914</v>
      </c>
      <c r="AB14" s="1">
        <v>42.921192169189453</v>
      </c>
      <c r="AC14" s="1">
        <v>500.32907104492188</v>
      </c>
      <c r="AD14" s="1">
        <v>57.570972442626953</v>
      </c>
      <c r="AE14" s="1">
        <v>72.646690368652344</v>
      </c>
      <c r="AF14" s="1">
        <v>97.588111877441406</v>
      </c>
      <c r="AG14" s="1">
        <v>7.0829200744628906</v>
      </c>
      <c r="AH14" s="1">
        <v>-0.20638959109783173</v>
      </c>
      <c r="AI14" s="1">
        <v>0.66666668653488159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v>1.1118423800998263</v>
      </c>
      <c r="AQ14">
        <v>8.117236663865695E-3</v>
      </c>
      <c r="AR14">
        <v>305.27011718749998</v>
      </c>
      <c r="AS14">
        <v>305.89481582641599</v>
      </c>
      <c r="AT14">
        <v>10.938484626839227</v>
      </c>
      <c r="AU14">
        <v>-3.3212522529436681</v>
      </c>
      <c r="AV14">
        <v>4.8076438250254983</v>
      </c>
      <c r="AW14">
        <v>49.264646405530463</v>
      </c>
      <c r="AX14">
        <v>27.361095303845893</v>
      </c>
      <c r="AY14">
        <v>32.432466506958008</v>
      </c>
      <c r="AZ14">
        <v>4.8932198181365383</v>
      </c>
      <c r="BA14">
        <v>0.28611398870833693</v>
      </c>
      <c r="BB14">
        <v>2.1375261954244489</v>
      </c>
      <c r="BC14">
        <v>2.7556936227120894</v>
      </c>
      <c r="BD14">
        <v>0.18094837996103771</v>
      </c>
      <c r="BE14">
        <v>38.376531767820744</v>
      </c>
      <c r="BF14">
        <v>0.9866782751836437</v>
      </c>
      <c r="BG14">
        <v>47.121179600149276</v>
      </c>
      <c r="BH14">
        <v>399.42887286768041</v>
      </c>
      <c r="BI14">
        <v>-2.6577863427165323E-3</v>
      </c>
    </row>
    <row r="15" spans="1:61">
      <c r="A15" s="1">
        <v>10</v>
      </c>
      <c r="B15" s="1" t="s">
        <v>124</v>
      </c>
      <c r="C15" s="1" t="s">
        <v>115</v>
      </c>
      <c r="D15" s="1">
        <v>35</v>
      </c>
      <c r="E15" s="1" t="s">
        <v>68</v>
      </c>
      <c r="F15" s="1" t="s">
        <v>66</v>
      </c>
      <c r="G15" s="1">
        <v>0</v>
      </c>
      <c r="H15" s="1">
        <v>1094.5</v>
      </c>
      <c r="I15" s="1">
        <v>0</v>
      </c>
      <c r="J15">
        <v>0.34477517970373667</v>
      </c>
      <c r="K15">
        <v>0.24720929700907918</v>
      </c>
      <c r="L15">
        <v>375.20862300397982</v>
      </c>
      <c r="M15">
        <v>6.9987712445845398</v>
      </c>
      <c r="N15">
        <v>2.8513498740797436</v>
      </c>
      <c r="O15">
        <v>32.635757446289062</v>
      </c>
      <c r="P15" s="1">
        <v>4.5</v>
      </c>
      <c r="Q15">
        <v>1.7493478804826736</v>
      </c>
      <c r="R15" s="1">
        <v>1</v>
      </c>
      <c r="S15">
        <v>3.4986957609653473</v>
      </c>
      <c r="T15" s="1">
        <v>33.187999725341797</v>
      </c>
      <c r="U15" s="1">
        <v>32.635757446289062</v>
      </c>
      <c r="V15" s="1">
        <v>33.1927490234375</v>
      </c>
      <c r="W15" s="1">
        <v>398.90509033203125</v>
      </c>
      <c r="X15" s="1">
        <v>396.101318359375</v>
      </c>
      <c r="Y15" s="1">
        <v>15.340343475341797</v>
      </c>
      <c r="Z15" s="1">
        <v>21.500455856323242</v>
      </c>
      <c r="AA15" s="1">
        <v>29.321964263916016</v>
      </c>
      <c r="AB15" s="1">
        <v>41.096576690673828</v>
      </c>
      <c r="AC15" s="1">
        <v>500.27212524414062</v>
      </c>
      <c r="AD15" s="1">
        <v>33.060672760009766</v>
      </c>
      <c r="AE15" s="1">
        <v>40.977405548095703</v>
      </c>
      <c r="AF15" s="1">
        <v>97.592170715332031</v>
      </c>
      <c r="AG15" s="1">
        <v>7.0829200744628906</v>
      </c>
      <c r="AH15" s="1">
        <v>-0.20638959109783173</v>
      </c>
      <c r="AI15" s="1">
        <v>0.66666668653488159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v>1.1117158338758679</v>
      </c>
      <c r="AQ15">
        <v>6.9987712445845401E-3</v>
      </c>
      <c r="AR15">
        <v>305.78575744628904</v>
      </c>
      <c r="AS15">
        <v>306.33799972534177</v>
      </c>
      <c r="AT15">
        <v>6.2815277455790692</v>
      </c>
      <c r="AU15">
        <v>-2.8907344906333914</v>
      </c>
      <c r="AV15">
        <v>4.9496260324675019</v>
      </c>
      <c r="AW15">
        <v>50.717449936687395</v>
      </c>
      <c r="AX15">
        <v>29.216994080364152</v>
      </c>
      <c r="AY15">
        <v>32.91187858581543</v>
      </c>
      <c r="AZ15">
        <v>5.027145912740183</v>
      </c>
      <c r="BA15">
        <v>0.2308948321249186</v>
      </c>
      <c r="BB15">
        <v>2.0982761583877583</v>
      </c>
      <c r="BC15">
        <v>2.9288697543524247</v>
      </c>
      <c r="BD15">
        <v>0.14569140300299838</v>
      </c>
      <c r="BE15">
        <v>36.617423990069057</v>
      </c>
      <c r="BF15">
        <v>0.94725416355105474</v>
      </c>
      <c r="BG15">
        <v>44.178745805781404</v>
      </c>
      <c r="BH15">
        <v>395.96828407334391</v>
      </c>
      <c r="BI15">
        <v>3.8467058188561032E-4</v>
      </c>
    </row>
    <row r="16" spans="1:61">
      <c r="A16" s="1">
        <v>14</v>
      </c>
      <c r="B16" s="1" t="s">
        <v>128</v>
      </c>
      <c r="C16" s="1" t="s">
        <v>115</v>
      </c>
      <c r="D16" s="1">
        <v>31</v>
      </c>
      <c r="E16" s="1" t="s">
        <v>68</v>
      </c>
      <c r="F16" s="1" t="s">
        <v>66</v>
      </c>
      <c r="G16" s="1">
        <v>0</v>
      </c>
      <c r="H16" s="1">
        <v>1475.5</v>
      </c>
      <c r="I16" s="1">
        <v>0</v>
      </c>
      <c r="J16">
        <v>-7.1274278007678674E-2</v>
      </c>
      <c r="K16">
        <v>0.20807031089915767</v>
      </c>
      <c r="L16">
        <v>377.61155970697638</v>
      </c>
      <c r="M16">
        <v>6.4408898838423712</v>
      </c>
      <c r="N16">
        <v>3.0683909350677006</v>
      </c>
      <c r="O16">
        <v>32.73419189453125</v>
      </c>
      <c r="P16" s="1">
        <v>3.5</v>
      </c>
      <c r="Q16">
        <v>1.9689131230115891</v>
      </c>
      <c r="R16" s="1">
        <v>1</v>
      </c>
      <c r="S16">
        <v>3.9378262460231781</v>
      </c>
      <c r="T16" s="1">
        <v>33.284500122070312</v>
      </c>
      <c r="U16" s="1">
        <v>32.73419189453125</v>
      </c>
      <c r="V16" s="1">
        <v>33.309703826904297</v>
      </c>
      <c r="W16" s="1">
        <v>398.8311767578125</v>
      </c>
      <c r="X16" s="1">
        <v>397.09164428710938</v>
      </c>
      <c r="Y16" s="1">
        <v>15.140471458435059</v>
      </c>
      <c r="Z16" s="1">
        <v>19.558595657348633</v>
      </c>
      <c r="AA16" s="1">
        <v>28.78346061706543</v>
      </c>
      <c r="AB16" s="1">
        <v>37.182731628417969</v>
      </c>
      <c r="AC16" s="1">
        <v>500.26214599609375</v>
      </c>
      <c r="AD16" s="1">
        <v>32.103885650634766</v>
      </c>
      <c r="AE16" s="1">
        <v>37.224514007568359</v>
      </c>
      <c r="AF16" s="1">
        <v>97.591361999511719</v>
      </c>
      <c r="AG16" s="1">
        <v>7.0829200744628906</v>
      </c>
      <c r="AH16" s="1">
        <v>-0.20638959109783173</v>
      </c>
      <c r="AI16" s="1">
        <v>0.3333333432674408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v>1.4293204171316962</v>
      </c>
      <c r="AQ16">
        <v>6.4408898838423708E-3</v>
      </c>
      <c r="AR16">
        <v>305.88419189453123</v>
      </c>
      <c r="AS16">
        <v>306.43450012207029</v>
      </c>
      <c r="AT16">
        <v>6.0997381970789775</v>
      </c>
      <c r="AU16">
        <v>-2.3881444277955137</v>
      </c>
      <c r="AV16">
        <v>4.9771409240660889</v>
      </c>
      <c r="AW16">
        <v>50.99981004559595</v>
      </c>
      <c r="AX16">
        <v>31.441214388247317</v>
      </c>
      <c r="AY16">
        <v>33.009346008300781</v>
      </c>
      <c r="AZ16">
        <v>5.0547606300234396</v>
      </c>
      <c r="BA16">
        <v>0.19762787614873292</v>
      </c>
      <c r="BB16">
        <v>1.9087499889983883</v>
      </c>
      <c r="BC16">
        <v>3.1460106410250512</v>
      </c>
      <c r="BD16">
        <v>0.12441500070574468</v>
      </c>
      <c r="BE16">
        <v>36.851626418563761</v>
      </c>
      <c r="BF16">
        <v>0.95094310127047577</v>
      </c>
      <c r="BG16">
        <v>39.30300370617659</v>
      </c>
      <c r="BH16">
        <v>397.11607915784742</v>
      </c>
      <c r="BI16">
        <v>-7.054091636459236E-5</v>
      </c>
    </row>
    <row r="17" spans="1:61">
      <c r="A17" s="1">
        <v>17</v>
      </c>
      <c r="B17" s="1" t="s">
        <v>131</v>
      </c>
      <c r="C17" s="1" t="s">
        <v>115</v>
      </c>
      <c r="D17" s="1">
        <v>1</v>
      </c>
      <c r="E17" s="1" t="s">
        <v>68</v>
      </c>
      <c r="F17" s="1" t="s">
        <v>66</v>
      </c>
      <c r="G17" s="1">
        <v>0</v>
      </c>
      <c r="H17" s="1">
        <v>1915</v>
      </c>
      <c r="I17" s="1">
        <v>0</v>
      </c>
      <c r="J17">
        <v>-13.689703504383079</v>
      </c>
      <c r="K17">
        <v>0.33641174878788033</v>
      </c>
      <c r="L17">
        <v>454.12353160827126</v>
      </c>
      <c r="M17">
        <v>9.2413888399966293</v>
      </c>
      <c r="N17">
        <v>2.7968004664621327</v>
      </c>
      <c r="O17">
        <v>32.074069976806641</v>
      </c>
      <c r="P17" s="1">
        <v>3</v>
      </c>
      <c r="Q17">
        <v>2.0786957442760468</v>
      </c>
      <c r="R17" s="1">
        <v>1</v>
      </c>
      <c r="S17">
        <v>4.1573914885520935</v>
      </c>
      <c r="T17" s="1">
        <v>32.820480346679688</v>
      </c>
      <c r="U17" s="1">
        <v>32.074069976806641</v>
      </c>
      <c r="V17" s="1">
        <v>32.948314666748047</v>
      </c>
      <c r="W17" s="1">
        <v>398.71795654296875</v>
      </c>
      <c r="X17" s="1">
        <v>404.6842041015625</v>
      </c>
      <c r="Y17" s="1">
        <v>15.049725532531738</v>
      </c>
      <c r="Z17" s="1">
        <v>20.477676391601562</v>
      </c>
      <c r="AA17" s="1">
        <v>29.364862442016602</v>
      </c>
      <c r="AB17" s="1">
        <v>39.955821990966797</v>
      </c>
      <c r="AC17" s="1">
        <v>500.30740356445312</v>
      </c>
      <c r="AD17" s="1">
        <v>60.958469390869141</v>
      </c>
      <c r="AE17" s="1">
        <v>56.001049041748047</v>
      </c>
      <c r="AF17" s="1">
        <v>97.586189270019531</v>
      </c>
      <c r="AG17" s="1">
        <v>7.0829200744628906</v>
      </c>
      <c r="AH17" s="1">
        <v>-0.20638959109783173</v>
      </c>
      <c r="AI17" s="1">
        <v>0.3333333432674408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v>1.6676913452148434</v>
      </c>
      <c r="AQ17">
        <v>9.2413888399966292E-3</v>
      </c>
      <c r="AR17">
        <v>305.22406997680662</v>
      </c>
      <c r="AS17">
        <v>305.97048034667966</v>
      </c>
      <c r="AT17">
        <v>11.58210903892882</v>
      </c>
      <c r="AU17">
        <v>-3.2476003387153534</v>
      </c>
      <c r="AV17">
        <v>4.7951388706231732</v>
      </c>
      <c r="AW17">
        <v>49.137474334150859</v>
      </c>
      <c r="AX17">
        <v>28.659797942549297</v>
      </c>
      <c r="AY17">
        <v>32.447275161743164</v>
      </c>
      <c r="AZ17">
        <v>4.8973097309375291</v>
      </c>
      <c r="BA17">
        <v>0.31122754317288093</v>
      </c>
      <c r="BB17">
        <v>1.9983384041610406</v>
      </c>
      <c r="BC17">
        <v>2.8989713267764885</v>
      </c>
      <c r="BD17">
        <v>0.1966332448761178</v>
      </c>
      <c r="BE17">
        <v>44.316184907494453</v>
      </c>
      <c r="BF17">
        <v>1.1221676729796479</v>
      </c>
      <c r="BG17">
        <v>44.094664338349709</v>
      </c>
      <c r="BH17">
        <v>409.12956359724802</v>
      </c>
      <c r="BI17">
        <v>-1.4754320748904245E-2</v>
      </c>
    </row>
    <row r="18" spans="1:61">
      <c r="A18" s="1">
        <v>2</v>
      </c>
      <c r="B18" s="1" t="s">
        <v>136</v>
      </c>
      <c r="C18" s="1" t="s">
        <v>137</v>
      </c>
      <c r="D18" s="1">
        <v>41</v>
      </c>
      <c r="E18" s="1" t="s">
        <v>68</v>
      </c>
      <c r="F18" s="1" t="s">
        <v>66</v>
      </c>
      <c r="G18" s="1">
        <v>0</v>
      </c>
      <c r="H18" s="1">
        <v>244</v>
      </c>
      <c r="I18" s="1">
        <v>0</v>
      </c>
      <c r="J18">
        <v>0.87200949446746345</v>
      </c>
      <c r="K18">
        <v>0.29921155230668112</v>
      </c>
      <c r="L18">
        <v>377.59271280318916</v>
      </c>
      <c r="M18">
        <v>7.2063823471036468</v>
      </c>
      <c r="N18">
        <v>2.4408338817871669</v>
      </c>
      <c r="O18">
        <v>28.437788009643555</v>
      </c>
      <c r="P18" s="1">
        <v>2.5</v>
      </c>
      <c r="Q18">
        <v>2.1884783655405045</v>
      </c>
      <c r="R18" s="1">
        <v>1</v>
      </c>
      <c r="S18">
        <v>4.3769567310810089</v>
      </c>
      <c r="T18" s="1">
        <v>28.959535598754883</v>
      </c>
      <c r="U18" s="1">
        <v>28.437788009643555</v>
      </c>
      <c r="V18" s="1">
        <v>28.993436813354492</v>
      </c>
      <c r="W18" s="1">
        <v>400.22488403320312</v>
      </c>
      <c r="X18" s="1">
        <v>398.35443115234375</v>
      </c>
      <c r="Y18" s="1">
        <v>11.338973045349121</v>
      </c>
      <c r="Z18" s="1">
        <v>14.886818885803223</v>
      </c>
      <c r="AA18" s="1">
        <v>27.56260871887207</v>
      </c>
      <c r="AB18" s="1">
        <v>36.186656951904297</v>
      </c>
      <c r="AC18" s="1">
        <v>500.24032592773438</v>
      </c>
      <c r="AD18" s="1">
        <v>68.9512939453125</v>
      </c>
      <c r="AE18" s="1">
        <v>77.389190673828125</v>
      </c>
      <c r="AF18" s="1">
        <v>97.531982421875</v>
      </c>
      <c r="AG18" s="1">
        <v>7.4879770278930664</v>
      </c>
      <c r="AH18" s="1">
        <v>-0.23425489664077759</v>
      </c>
      <c r="AI18" s="1">
        <v>0.66666668653488159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v>2.0009613037109375</v>
      </c>
      <c r="AQ18">
        <v>7.2063823471036469E-3</v>
      </c>
      <c r="AR18">
        <v>301.58778800964353</v>
      </c>
      <c r="AS18">
        <v>302.10953559875486</v>
      </c>
      <c r="AT18">
        <v>13.10074568521668</v>
      </c>
      <c r="AU18">
        <v>-2.4014264587283005</v>
      </c>
      <c r="AV18">
        <v>3.8927748396749635</v>
      </c>
      <c r="AW18">
        <v>39.912803400598889</v>
      </c>
      <c r="AX18">
        <v>25.025984514795667</v>
      </c>
      <c r="AY18">
        <v>28.698661804199219</v>
      </c>
      <c r="AZ18">
        <v>3.9521756538863069</v>
      </c>
      <c r="BA18">
        <v>0.28006605804553042</v>
      </c>
      <c r="BB18">
        <v>1.4519409578877966</v>
      </c>
      <c r="BC18">
        <v>2.5002346959985102</v>
      </c>
      <c r="BD18">
        <v>0.17666627265753881</v>
      </c>
      <c r="BE18">
        <v>36.827365827748743</v>
      </c>
      <c r="BF18">
        <v>0.94788129182071368</v>
      </c>
      <c r="BG18">
        <v>39.657026006786424</v>
      </c>
      <c r="BH18">
        <v>398.08547422865024</v>
      </c>
      <c r="BI18">
        <v>8.6869040542781164E-4</v>
      </c>
    </row>
    <row r="19" spans="1:61">
      <c r="A19" s="1">
        <v>4</v>
      </c>
      <c r="B19" s="1" t="s">
        <v>139</v>
      </c>
      <c r="C19" s="1" t="s">
        <v>137</v>
      </c>
      <c r="D19" s="1">
        <v>37</v>
      </c>
      <c r="E19" s="1" t="s">
        <v>68</v>
      </c>
      <c r="F19" s="1" t="s">
        <v>66</v>
      </c>
      <c r="G19" s="1">
        <v>0</v>
      </c>
      <c r="H19" s="1">
        <v>579.5</v>
      </c>
      <c r="I19" s="1">
        <v>0</v>
      </c>
      <c r="J19">
        <v>-2.1506546787156742</v>
      </c>
      <c r="K19">
        <v>1.7434589679612245E-2</v>
      </c>
      <c r="L19">
        <v>578.30490420910098</v>
      </c>
      <c r="M19">
        <v>0.49232538062839487</v>
      </c>
      <c r="N19">
        <v>2.6964888129517592</v>
      </c>
      <c r="O19">
        <v>28.339653015136719</v>
      </c>
      <c r="P19" s="1">
        <v>4.5</v>
      </c>
      <c r="Q19">
        <v>1.7493478804826736</v>
      </c>
      <c r="R19" s="1">
        <v>1</v>
      </c>
      <c r="S19">
        <v>3.4986957609653473</v>
      </c>
      <c r="T19" s="1">
        <v>28.777065277099609</v>
      </c>
      <c r="U19" s="1">
        <v>28.339653015136719</v>
      </c>
      <c r="V19" s="1">
        <v>28.847400665283203</v>
      </c>
      <c r="W19" s="1">
        <v>400.58538818359375</v>
      </c>
      <c r="X19" s="1">
        <v>402.34182739257812</v>
      </c>
      <c r="Y19" s="1">
        <v>11.600143432617188</v>
      </c>
      <c r="Z19" s="1">
        <v>12.037684440612793</v>
      </c>
      <c r="AA19" s="1">
        <v>28.499094009399414</v>
      </c>
      <c r="AB19" s="1">
        <v>29.574039459228516</v>
      </c>
      <c r="AC19" s="1">
        <v>500.2491455078125</v>
      </c>
      <c r="AD19" s="1">
        <v>11.669087409973145</v>
      </c>
      <c r="AE19" s="1">
        <v>9.1964359283447266</v>
      </c>
      <c r="AF19" s="1">
        <v>97.538955688476562</v>
      </c>
      <c r="AG19" s="1">
        <v>7.4879770278930664</v>
      </c>
      <c r="AH19" s="1">
        <v>-0.23425489664077759</v>
      </c>
      <c r="AI19" s="1">
        <v>1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v>1.1116647677951386</v>
      </c>
      <c r="AQ19">
        <v>4.9232538062839485E-4</v>
      </c>
      <c r="AR19">
        <v>301.4896530151367</v>
      </c>
      <c r="AS19">
        <v>301.92706527709959</v>
      </c>
      <c r="AT19">
        <v>2.2171265800736251</v>
      </c>
      <c r="AU19">
        <v>-0.14074897469607978</v>
      </c>
      <c r="AV19">
        <v>3.8706319821965542</v>
      </c>
      <c r="AW19">
        <v>39.682934422208895</v>
      </c>
      <c r="AX19">
        <v>27.645249981596102</v>
      </c>
      <c r="AY19">
        <v>28.558359146118164</v>
      </c>
      <c r="AZ19">
        <v>3.920131320963423</v>
      </c>
      <c r="BA19">
        <v>1.7348140974079843E-2</v>
      </c>
      <c r="BB19">
        <v>1.174143169244795</v>
      </c>
      <c r="BC19">
        <v>2.745988151718628</v>
      </c>
      <c r="BD19">
        <v>1.0850321985489979E-2</v>
      </c>
      <c r="BE19">
        <v>56.407256426080181</v>
      </c>
      <c r="BF19">
        <v>1.4373472128336036</v>
      </c>
      <c r="BG19">
        <v>28.839872878280204</v>
      </c>
      <c r="BH19">
        <v>403.17167485992837</v>
      </c>
      <c r="BI19">
        <v>-1.5384167938084304E-3</v>
      </c>
    </row>
    <row r="20" spans="1:61">
      <c r="A20" s="1">
        <v>6</v>
      </c>
      <c r="B20" s="1" t="s">
        <v>141</v>
      </c>
      <c r="C20" s="1" t="s">
        <v>137</v>
      </c>
      <c r="D20" s="1">
        <v>36</v>
      </c>
      <c r="E20" s="1" t="s">
        <v>68</v>
      </c>
      <c r="F20" s="1" t="s">
        <v>66</v>
      </c>
      <c r="G20" s="1">
        <v>0</v>
      </c>
      <c r="H20" s="1">
        <v>815.5</v>
      </c>
      <c r="I20" s="1">
        <v>0</v>
      </c>
      <c r="J20">
        <v>-7.9547829523678644</v>
      </c>
      <c r="K20">
        <v>0.10584197149461785</v>
      </c>
      <c r="L20">
        <v>508.94851271723655</v>
      </c>
      <c r="M20">
        <v>2.752613060355479</v>
      </c>
      <c r="N20">
        <v>2.5357178682912513</v>
      </c>
      <c r="O20">
        <v>28.290035247802734</v>
      </c>
      <c r="P20" s="1">
        <v>3.5</v>
      </c>
      <c r="Q20">
        <v>1.9689131230115891</v>
      </c>
      <c r="R20" s="1">
        <v>1</v>
      </c>
      <c r="S20">
        <v>3.9378262460231781</v>
      </c>
      <c r="T20" s="1">
        <v>28.795011520385742</v>
      </c>
      <c r="U20" s="1">
        <v>28.290035247802734</v>
      </c>
      <c r="V20" s="1">
        <v>28.889036178588867</v>
      </c>
      <c r="W20" s="1">
        <v>400.6058349609375</v>
      </c>
      <c r="X20" s="1">
        <v>405.39056396484375</v>
      </c>
      <c r="Y20" s="1">
        <v>11.671557426452637</v>
      </c>
      <c r="Z20" s="1">
        <v>13.571244239807129</v>
      </c>
      <c r="AA20" s="1">
        <v>28.645500183105469</v>
      </c>
      <c r="AB20" s="1">
        <v>33.307899475097656</v>
      </c>
      <c r="AC20" s="1">
        <v>500.26132202148438</v>
      </c>
      <c r="AD20" s="1">
        <v>4.8558554649353027</v>
      </c>
      <c r="AE20" s="1">
        <v>9.0106582641601562</v>
      </c>
      <c r="AF20" s="1">
        <v>97.54156494140625</v>
      </c>
      <c r="AG20" s="1">
        <v>7.4879770278930664</v>
      </c>
      <c r="AH20" s="1">
        <v>-0.23425489664077759</v>
      </c>
      <c r="AI20" s="1">
        <v>0.66666668653488159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v>1.4293180629185267</v>
      </c>
      <c r="AQ20">
        <v>2.752613060355479E-3</v>
      </c>
      <c r="AR20">
        <v>301.44003524780271</v>
      </c>
      <c r="AS20">
        <v>301.94501152038572</v>
      </c>
      <c r="AT20">
        <v>0.92261252676044592</v>
      </c>
      <c r="AU20">
        <v>-1.0131584245901761</v>
      </c>
      <c r="AV20">
        <v>3.8594782696440837</v>
      </c>
      <c r="AW20">
        <v>39.567524592849146</v>
      </c>
      <c r="AX20">
        <v>25.996280353042017</v>
      </c>
      <c r="AY20">
        <v>28.542523384094238</v>
      </c>
      <c r="AZ20">
        <v>3.916528794404436</v>
      </c>
      <c r="BA20">
        <v>0.10307158521976562</v>
      </c>
      <c r="BB20">
        <v>1.3237604013528326</v>
      </c>
      <c r="BC20">
        <v>2.5927683930516032</v>
      </c>
      <c r="BD20">
        <v>6.4663043165760839E-2</v>
      </c>
      <c r="BE20">
        <v>49.643634405040451</v>
      </c>
      <c r="BF20">
        <v>1.2554522920799251</v>
      </c>
      <c r="BG20">
        <v>34.272310733104426</v>
      </c>
      <c r="BH20">
        <v>408.11769216064516</v>
      </c>
      <c r="BI20">
        <v>-6.6801512993619463E-3</v>
      </c>
    </row>
    <row r="21" spans="1:61">
      <c r="A21" s="1">
        <v>10</v>
      </c>
      <c r="B21" s="1" t="s">
        <v>145</v>
      </c>
      <c r="C21" s="1" t="s">
        <v>137</v>
      </c>
      <c r="D21" s="1">
        <v>9</v>
      </c>
      <c r="E21" s="1" t="s">
        <v>68</v>
      </c>
      <c r="F21" s="1" t="s">
        <v>66</v>
      </c>
      <c r="G21" s="1">
        <v>0</v>
      </c>
      <c r="H21" s="1">
        <v>1611</v>
      </c>
      <c r="I21" s="1">
        <v>0</v>
      </c>
      <c r="J21">
        <v>-3.5976282792761536</v>
      </c>
      <c r="K21">
        <v>0.37368676140163193</v>
      </c>
      <c r="L21">
        <v>401.94943081449827</v>
      </c>
      <c r="M21">
        <v>8.0076581665032407</v>
      </c>
      <c r="N21">
        <v>2.255480196226332</v>
      </c>
      <c r="O21">
        <v>29.712085723876953</v>
      </c>
      <c r="P21" s="1">
        <v>5</v>
      </c>
      <c r="Q21">
        <v>1.6395652592182159</v>
      </c>
      <c r="R21" s="1">
        <v>1</v>
      </c>
      <c r="S21">
        <v>3.2791305184364319</v>
      </c>
      <c r="T21" s="1">
        <v>30.303466796875</v>
      </c>
      <c r="U21" s="1">
        <v>29.712085723876953</v>
      </c>
      <c r="V21" s="1">
        <v>30.300413131713867</v>
      </c>
      <c r="W21" s="1">
        <v>399.74114990234375</v>
      </c>
      <c r="X21" s="1">
        <v>400.1343994140625</v>
      </c>
      <c r="Y21" s="1">
        <v>11.99217414855957</v>
      </c>
      <c r="Z21" s="1">
        <v>19.836217880249023</v>
      </c>
      <c r="AA21" s="1">
        <v>26.984037399291992</v>
      </c>
      <c r="AB21" s="1">
        <v>44.634212493896484</v>
      </c>
      <c r="AC21" s="1">
        <v>500.30422973632812</v>
      </c>
      <c r="AD21" s="1">
        <v>9.7396202087402344</v>
      </c>
      <c r="AE21" s="1">
        <v>27.670053482055664</v>
      </c>
      <c r="AF21" s="1">
        <v>97.549736022949219</v>
      </c>
      <c r="AG21" s="1">
        <v>7.4879770278930664</v>
      </c>
      <c r="AH21" s="1">
        <v>-0.23425489664077759</v>
      </c>
      <c r="AI21" s="1">
        <v>0.66666668653488159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v>1.0006084594726561</v>
      </c>
      <c r="AQ21">
        <v>8.0076581665032408E-3</v>
      </c>
      <c r="AR21">
        <v>302.86208572387693</v>
      </c>
      <c r="AS21">
        <v>303.45346679687498</v>
      </c>
      <c r="AT21">
        <v>1.8505278164395804</v>
      </c>
      <c r="AU21">
        <v>-3.5761664449513297</v>
      </c>
      <c r="AV21">
        <v>4.1904980141383295</v>
      </c>
      <c r="AW21">
        <v>42.957553602733348</v>
      </c>
      <c r="AX21">
        <v>23.121335722484325</v>
      </c>
      <c r="AY21">
        <v>30.007776260375977</v>
      </c>
      <c r="AZ21">
        <v>4.2623531239587464</v>
      </c>
      <c r="BA21">
        <v>0.3354582421659173</v>
      </c>
      <c r="BB21">
        <v>1.9350178179119975</v>
      </c>
      <c r="BC21">
        <v>2.327335306046749</v>
      </c>
      <c r="BD21">
        <v>0.21279065062370942</v>
      </c>
      <c r="BE21">
        <v>39.210060870528999</v>
      </c>
      <c r="BF21">
        <v>1.0045360543934578</v>
      </c>
      <c r="BG21">
        <v>50.116344360995527</v>
      </c>
      <c r="BH21">
        <v>401.61552319053806</v>
      </c>
      <c r="BI21">
        <v>-4.4893677489034698E-3</v>
      </c>
    </row>
    <row r="22" spans="1:61">
      <c r="A22" s="1">
        <v>12</v>
      </c>
      <c r="B22" s="1" t="s">
        <v>164</v>
      </c>
      <c r="C22" s="1" t="s">
        <v>152</v>
      </c>
      <c r="D22" s="1">
        <v>33</v>
      </c>
      <c r="E22" s="1" t="s">
        <v>68</v>
      </c>
      <c r="F22" s="1" t="s">
        <v>66</v>
      </c>
      <c r="G22" s="1">
        <v>0</v>
      </c>
      <c r="H22" s="1">
        <v>1195</v>
      </c>
      <c r="I22" s="1">
        <v>0</v>
      </c>
      <c r="J22">
        <v>-3.4100880200974197</v>
      </c>
      <c r="K22">
        <v>0.1888012802307534</v>
      </c>
      <c r="L22">
        <v>401.32980696133217</v>
      </c>
      <c r="M22">
        <v>8.0621335018397673</v>
      </c>
      <c r="N22">
        <v>4.1496737209119896</v>
      </c>
      <c r="O22">
        <v>38.143039703369141</v>
      </c>
      <c r="P22" s="1">
        <v>3</v>
      </c>
      <c r="Q22">
        <v>2.0786957442760468</v>
      </c>
      <c r="R22" s="1">
        <v>1</v>
      </c>
      <c r="S22">
        <v>4.1573914885520935</v>
      </c>
      <c r="T22" s="1">
        <v>38.669609069824219</v>
      </c>
      <c r="U22" s="1">
        <v>38.143039703369141</v>
      </c>
      <c r="V22" s="1">
        <v>38.658134460449219</v>
      </c>
      <c r="W22" s="1">
        <v>399.62448120117188</v>
      </c>
      <c r="X22" s="1">
        <v>399.73684692382812</v>
      </c>
      <c r="Y22" s="1">
        <v>21.5172119140625</v>
      </c>
      <c r="Z22" s="1">
        <v>26.225620269775391</v>
      </c>
      <c r="AA22" s="1">
        <v>30.421255111694336</v>
      </c>
      <c r="AB22" s="1">
        <v>37.078052520751953</v>
      </c>
      <c r="AC22" s="1">
        <v>500.21356201171875</v>
      </c>
      <c r="AD22" s="1">
        <v>82.9945068359375</v>
      </c>
      <c r="AE22" s="1">
        <v>82.209228515625</v>
      </c>
      <c r="AF22" s="1">
        <v>97.590950012207031</v>
      </c>
      <c r="AG22" s="1">
        <v>7.7121315002441406</v>
      </c>
      <c r="AH22" s="1">
        <v>-0.27208289504051208</v>
      </c>
      <c r="AI22" s="1">
        <v>1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v>1.6673785400390624</v>
      </c>
      <c r="AQ22">
        <v>8.0621335018397668E-3</v>
      </c>
      <c r="AR22">
        <v>311.29303970336912</v>
      </c>
      <c r="AS22">
        <v>311.8196090698242</v>
      </c>
      <c r="AT22">
        <v>15.768956100953801</v>
      </c>
      <c r="AU22">
        <v>-2.7778568579142919</v>
      </c>
      <c r="AV22">
        <v>6.7090569176987627</v>
      </c>
      <c r="AW22">
        <v>68.746711829934739</v>
      </c>
      <c r="AX22">
        <v>42.521091560159348</v>
      </c>
      <c r="AY22">
        <v>38.40632438659668</v>
      </c>
      <c r="AZ22">
        <v>6.8052765789400658</v>
      </c>
      <c r="BA22">
        <v>0.18059963678944005</v>
      </c>
      <c r="BB22">
        <v>2.5593831967867735</v>
      </c>
      <c r="BC22">
        <v>4.2458933821532927</v>
      </c>
      <c r="BD22">
        <v>0.11358405866465117</v>
      </c>
      <c r="BE22">
        <v>39.166157129572063</v>
      </c>
      <c r="BF22">
        <v>1.0039850217706039</v>
      </c>
      <c r="BG22">
        <v>37.885481935320655</v>
      </c>
      <c r="BH22">
        <v>400.84418041402461</v>
      </c>
      <c r="BI22">
        <v>-3.2230186789742902E-3</v>
      </c>
    </row>
    <row r="23" spans="1:61">
      <c r="A23" s="1">
        <v>14</v>
      </c>
      <c r="B23" s="1" t="s">
        <v>166</v>
      </c>
      <c r="C23" s="1" t="s">
        <v>152</v>
      </c>
      <c r="D23" s="1">
        <v>17</v>
      </c>
      <c r="E23" s="1" t="s">
        <v>68</v>
      </c>
      <c r="F23" s="1" t="s">
        <v>66</v>
      </c>
      <c r="G23" s="1">
        <v>0</v>
      </c>
      <c r="H23" s="1">
        <v>1485</v>
      </c>
      <c r="I23" s="1">
        <v>0</v>
      </c>
      <c r="J23">
        <v>-1.3043741356699665</v>
      </c>
      <c r="K23">
        <v>0.11909265241946486</v>
      </c>
      <c r="L23">
        <v>387.43946386216948</v>
      </c>
      <c r="M23">
        <v>5.4624777607968609</v>
      </c>
      <c r="N23">
        <v>4.3809243947508278</v>
      </c>
      <c r="O23">
        <v>38.075550079345703</v>
      </c>
      <c r="P23" s="1">
        <v>2</v>
      </c>
      <c r="Q23">
        <v>2.2982609868049622</v>
      </c>
      <c r="R23" s="1">
        <v>1</v>
      </c>
      <c r="S23">
        <v>4.5965219736099243</v>
      </c>
      <c r="T23" s="1">
        <v>38.463077545166016</v>
      </c>
      <c r="U23" s="1">
        <v>38.075550079345703</v>
      </c>
      <c r="V23" s="1">
        <v>38.472023010253906</v>
      </c>
      <c r="W23" s="1">
        <v>399.37521362304688</v>
      </c>
      <c r="X23" s="1">
        <v>399.0252685546875</v>
      </c>
      <c r="Y23" s="1">
        <v>21.471990585327148</v>
      </c>
      <c r="Z23" s="1">
        <v>23.604358673095703</v>
      </c>
      <c r="AA23" s="1">
        <v>30.698764801025391</v>
      </c>
      <c r="AB23" s="1">
        <v>33.7474365234375</v>
      </c>
      <c r="AC23" s="1">
        <v>500.24566650390625</v>
      </c>
      <c r="AD23" s="1">
        <v>65.996795654296875</v>
      </c>
      <c r="AE23" s="1">
        <v>72.386825561523438</v>
      </c>
      <c r="AF23" s="1">
        <v>97.594635009765625</v>
      </c>
      <c r="AG23" s="1">
        <v>7.7121315002441406</v>
      </c>
      <c r="AH23" s="1">
        <v>-0.27208289504051208</v>
      </c>
      <c r="AI23" s="1">
        <v>1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v>2.5012283325195308</v>
      </c>
      <c r="AQ23">
        <v>5.4624777607968607E-3</v>
      </c>
      <c r="AR23">
        <v>311.22555007934568</v>
      </c>
      <c r="AS23">
        <v>311.61307754516599</v>
      </c>
      <c r="AT23">
        <v>12.539391016967784</v>
      </c>
      <c r="AU23">
        <v>-1.703101067101715</v>
      </c>
      <c r="AV23">
        <v>6.6845831640911983</v>
      </c>
      <c r="AW23">
        <v>68.493346621177665</v>
      </c>
      <c r="AX23">
        <v>44.888987948081962</v>
      </c>
      <c r="AY23">
        <v>38.269313812255859</v>
      </c>
      <c r="AZ23">
        <v>6.7550565498244959</v>
      </c>
      <c r="BA23">
        <v>0.11608497240634093</v>
      </c>
      <c r="BB23">
        <v>2.3036587693403709</v>
      </c>
      <c r="BC23">
        <v>4.4513977804841254</v>
      </c>
      <c r="BD23">
        <v>7.2817464298696719E-2</v>
      </c>
      <c r="BE23">
        <v>37.812013064007715</v>
      </c>
      <c r="BF23">
        <v>0.970964734302459</v>
      </c>
      <c r="BG23">
        <v>33.033696417478687</v>
      </c>
      <c r="BH23">
        <v>399.40836366295946</v>
      </c>
      <c r="BI23">
        <v>-1.0788031281411239E-3</v>
      </c>
    </row>
    <row r="24" spans="1:61">
      <c r="A24" s="1">
        <v>21</v>
      </c>
      <c r="B24" s="1" t="s">
        <v>173</v>
      </c>
      <c r="C24" s="1" t="s">
        <v>152</v>
      </c>
      <c r="D24" s="1">
        <v>8</v>
      </c>
      <c r="E24" s="1" t="s">
        <v>68</v>
      </c>
      <c r="F24" s="1" t="s">
        <v>66</v>
      </c>
      <c r="G24" s="1">
        <v>0</v>
      </c>
      <c r="H24" s="1">
        <v>2162</v>
      </c>
      <c r="I24" s="1">
        <v>0</v>
      </c>
      <c r="J24">
        <v>-15.675336856292519</v>
      </c>
      <c r="K24">
        <v>0.28374453396447641</v>
      </c>
      <c r="L24">
        <v>469.76659335136947</v>
      </c>
      <c r="M24">
        <v>11.481140300993827</v>
      </c>
      <c r="N24">
        <v>4.0220612713320003</v>
      </c>
      <c r="O24">
        <v>37.698005676269531</v>
      </c>
      <c r="P24" s="1">
        <v>3</v>
      </c>
      <c r="Q24">
        <v>2.0786957442760468</v>
      </c>
      <c r="R24" s="1">
        <v>1</v>
      </c>
      <c r="S24">
        <v>4.1573914885520935</v>
      </c>
      <c r="T24" s="1">
        <v>38.226333618164062</v>
      </c>
      <c r="U24" s="1">
        <v>37.698005676269531</v>
      </c>
      <c r="V24" s="1">
        <v>38.244041442871094</v>
      </c>
      <c r="W24" s="1">
        <v>399.6192626953125</v>
      </c>
      <c r="X24" s="1">
        <v>406.22299194335938</v>
      </c>
      <c r="Y24" s="1">
        <v>19.187719345092773</v>
      </c>
      <c r="Z24" s="1">
        <v>25.894842147827148</v>
      </c>
      <c r="AA24" s="1">
        <v>27.784488677978516</v>
      </c>
      <c r="AB24" s="1">
        <v>37.496635437011719</v>
      </c>
      <c r="AC24" s="1">
        <v>500.237060546875</v>
      </c>
      <c r="AD24" s="1">
        <v>51.599365234375</v>
      </c>
      <c r="AE24" s="1">
        <v>61.874763488769531</v>
      </c>
      <c r="AF24" s="1">
        <v>97.588417053222656</v>
      </c>
      <c r="AG24" s="1">
        <v>7.7121315002441406</v>
      </c>
      <c r="AH24" s="1">
        <v>-0.27208289504051208</v>
      </c>
      <c r="AI24" s="1">
        <v>0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v>1.667456868489583</v>
      </c>
      <c r="AQ24">
        <v>1.1481140300993828E-2</v>
      </c>
      <c r="AR24">
        <v>310.84800567626951</v>
      </c>
      <c r="AS24">
        <v>311.37633361816404</v>
      </c>
      <c r="AT24">
        <v>9.8038792715087766</v>
      </c>
      <c r="AU24">
        <v>-4.0877061551123379</v>
      </c>
      <c r="AV24">
        <v>6.5490979263815241</v>
      </c>
      <c r="AW24">
        <v>67.109377568956617</v>
      </c>
      <c r="AX24">
        <v>41.214535421129469</v>
      </c>
      <c r="AY24">
        <v>37.962169647216797</v>
      </c>
      <c r="AZ24">
        <v>6.6436423917773313</v>
      </c>
      <c r="BA24">
        <v>0.26561607310524421</v>
      </c>
      <c r="BB24">
        <v>2.5270366550495238</v>
      </c>
      <c r="BC24">
        <v>4.1166057367278075</v>
      </c>
      <c r="BD24">
        <v>0.16754884763993463</v>
      </c>
      <c r="BE24">
        <v>45.843778229645096</v>
      </c>
      <c r="BF24">
        <v>1.1564254182266229</v>
      </c>
      <c r="BG24">
        <v>39.705970479976692</v>
      </c>
      <c r="BH24">
        <v>411.31313195405272</v>
      </c>
      <c r="BI24">
        <v>-1.5132132045547466E-2</v>
      </c>
    </row>
    <row r="25" spans="1:61">
      <c r="A25" s="1">
        <v>2</v>
      </c>
      <c r="B25" s="1" t="s">
        <v>153</v>
      </c>
      <c r="C25" s="1" t="s">
        <v>152</v>
      </c>
      <c r="D25" s="1">
        <v>55</v>
      </c>
      <c r="E25" s="1" t="s">
        <v>68</v>
      </c>
      <c r="F25" s="1" t="s">
        <v>66</v>
      </c>
      <c r="G25" s="1">
        <v>0</v>
      </c>
      <c r="H25" s="1">
        <v>187.5</v>
      </c>
      <c r="I25" s="1">
        <v>0</v>
      </c>
      <c r="J25">
        <v>-4.3469857627187167</v>
      </c>
      <c r="K25">
        <v>8.6572315144065076E-2</v>
      </c>
      <c r="L25">
        <v>452.53376526857153</v>
      </c>
      <c r="M25">
        <v>3.8832851444284469</v>
      </c>
      <c r="N25">
        <v>4.2806500514595509</v>
      </c>
      <c r="O25">
        <v>37.145729064941406</v>
      </c>
      <c r="P25" s="1">
        <v>3.5</v>
      </c>
      <c r="Q25">
        <v>1.9689131230115891</v>
      </c>
      <c r="R25" s="1">
        <v>1</v>
      </c>
      <c r="S25">
        <v>3.9378262460231781</v>
      </c>
      <c r="T25" s="1">
        <v>37.577293395996094</v>
      </c>
      <c r="U25" s="1">
        <v>37.145729064941406</v>
      </c>
      <c r="V25" s="1">
        <v>37.539779663085938</v>
      </c>
      <c r="W25" s="1">
        <v>399.97164916992188</v>
      </c>
      <c r="X25" s="1">
        <v>401.9210205078125</v>
      </c>
      <c r="Y25" s="1">
        <v>18.598011016845703</v>
      </c>
      <c r="Z25" s="1">
        <v>21.257194519042969</v>
      </c>
      <c r="AA25" s="1">
        <v>27.896646499633789</v>
      </c>
      <c r="AB25" s="1">
        <v>31.885368347167969</v>
      </c>
      <c r="AC25" s="1">
        <v>500.25057983398438</v>
      </c>
      <c r="AD25" s="1">
        <v>53.459808349609375</v>
      </c>
      <c r="AE25" s="1">
        <v>47.678688049316406</v>
      </c>
      <c r="AF25" s="1">
        <v>97.592979431152344</v>
      </c>
      <c r="AG25" s="1">
        <v>7.7121315002441406</v>
      </c>
      <c r="AH25" s="1">
        <v>-0.27208289504051208</v>
      </c>
      <c r="AI25" s="1">
        <v>1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v>1.4292873709542411</v>
      </c>
      <c r="AQ25">
        <v>3.8832851444284468E-3</v>
      </c>
      <c r="AR25">
        <v>310.29572906494138</v>
      </c>
      <c r="AS25">
        <v>310.72729339599607</v>
      </c>
      <c r="AT25">
        <v>10.157363458967666</v>
      </c>
      <c r="AU25">
        <v>-1.3633648266610858</v>
      </c>
      <c r="AV25">
        <v>6.3552029989205154</v>
      </c>
      <c r="AW25">
        <v>65.119469002417731</v>
      </c>
      <c r="AX25">
        <v>43.862274483374762</v>
      </c>
      <c r="AY25">
        <v>37.36151123046875</v>
      </c>
      <c r="AZ25">
        <v>6.4303589018256391</v>
      </c>
      <c r="BA25">
        <v>8.4709983261303051E-2</v>
      </c>
      <c r="BB25">
        <v>2.074552947460965</v>
      </c>
      <c r="BC25">
        <v>4.3558059543646745</v>
      </c>
      <c r="BD25">
        <v>5.3107966922732758E-2</v>
      </c>
      <c r="BE25">
        <v>44.164118445757623</v>
      </c>
      <c r="BF25">
        <v>1.1259270905931014</v>
      </c>
      <c r="BG25">
        <v>31.11742097868968</v>
      </c>
      <c r="BH25">
        <v>403.41129214831386</v>
      </c>
      <c r="BI25">
        <v>-3.3530788205392605E-3</v>
      </c>
    </row>
    <row r="26" spans="1:61">
      <c r="A26" s="1">
        <v>2</v>
      </c>
      <c r="B26" s="1" t="s">
        <v>63</v>
      </c>
      <c r="C26" s="1" t="s">
        <v>64</v>
      </c>
      <c r="D26" s="1">
        <v>52</v>
      </c>
      <c r="E26" s="1" t="s">
        <v>65</v>
      </c>
      <c r="F26" s="1" t="s">
        <v>66</v>
      </c>
      <c r="G26" s="1">
        <v>0</v>
      </c>
      <c r="H26" s="1">
        <v>716.5</v>
      </c>
      <c r="I26" s="1">
        <v>0</v>
      </c>
      <c r="J26">
        <v>12.201409803232222</v>
      </c>
      <c r="K26">
        <v>0.5854421022781785</v>
      </c>
      <c r="L26">
        <v>323.0052011334256</v>
      </c>
      <c r="M26">
        <v>17.562536717941793</v>
      </c>
      <c r="N26">
        <v>3.2503023855575628</v>
      </c>
      <c r="O26">
        <v>39.366985321044922</v>
      </c>
      <c r="P26" s="1">
        <v>5</v>
      </c>
      <c r="Q26">
        <v>1.6395652592182159</v>
      </c>
      <c r="R26" s="1">
        <v>1</v>
      </c>
      <c r="S26">
        <v>3.2791305184364319</v>
      </c>
      <c r="T26" s="1">
        <v>41.588756561279297</v>
      </c>
      <c r="U26" s="1">
        <v>39.366985321044922</v>
      </c>
      <c r="V26" s="1">
        <v>41.610286712646484</v>
      </c>
      <c r="W26" s="1">
        <v>399.81011962890625</v>
      </c>
      <c r="X26" s="1">
        <v>380.92523193359375</v>
      </c>
      <c r="Y26" s="1">
        <v>23.325895309448242</v>
      </c>
      <c r="Z26" s="1">
        <v>40.176990509033203</v>
      </c>
      <c r="AA26" s="1">
        <v>28.186975479125977</v>
      </c>
      <c r="AB26" s="1">
        <v>48.549812316894531</v>
      </c>
      <c r="AC26" s="1">
        <v>500.17303466796875</v>
      </c>
      <c r="AD26" s="1">
        <v>1945.589111328125</v>
      </c>
      <c r="AE26" s="1">
        <v>2076.9521484375</v>
      </c>
      <c r="AF26" s="1">
        <v>97.475761413574219</v>
      </c>
      <c r="AG26" s="1">
        <v>8.7204608917236328</v>
      </c>
      <c r="AH26" s="1">
        <v>-0.44099971652030945</v>
      </c>
      <c r="AI26" s="1">
        <v>0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v>1.0003460693359374</v>
      </c>
      <c r="AQ26">
        <v>1.7562536717941793E-2</v>
      </c>
      <c r="AR26">
        <v>312.5169853210449</v>
      </c>
      <c r="AS26">
        <v>314.73875656127927</v>
      </c>
      <c r="AT26">
        <v>369.66192651369784</v>
      </c>
      <c r="AU26">
        <v>-3.8522437581150872</v>
      </c>
      <c r="AV26">
        <v>7.166585126731519</v>
      </c>
      <c r="AW26">
        <v>73.521714760706857</v>
      </c>
      <c r="AX26">
        <v>33.344724251673654</v>
      </c>
      <c r="AY26">
        <v>40.477870941162109</v>
      </c>
      <c r="AZ26">
        <v>7.6050269237080199</v>
      </c>
      <c r="BA26">
        <v>0.49675378179411017</v>
      </c>
      <c r="BB26">
        <v>3.9162827411739562</v>
      </c>
      <c r="BC26">
        <v>3.6887441825340637</v>
      </c>
      <c r="BD26">
        <v>0.31738263236536413</v>
      </c>
      <c r="BE26">
        <v>31.48517792102535</v>
      </c>
      <c r="BF26">
        <v>0.84794908306240713</v>
      </c>
      <c r="BG26">
        <v>59.197416150260942</v>
      </c>
      <c r="BH26">
        <v>375.90197862246367</v>
      </c>
      <c r="BI26">
        <v>1.9214901086414438E-2</v>
      </c>
    </row>
    <row r="27" spans="1:61">
      <c r="A27" s="1">
        <v>4</v>
      </c>
      <c r="B27" s="1" t="s">
        <v>69</v>
      </c>
      <c r="C27" s="1" t="s">
        <v>64</v>
      </c>
      <c r="D27" s="1">
        <v>41</v>
      </c>
      <c r="E27" s="1" t="s">
        <v>65</v>
      </c>
      <c r="F27" s="1" t="s">
        <v>66</v>
      </c>
      <c r="G27" s="1">
        <v>0</v>
      </c>
      <c r="H27" s="1">
        <v>1035.5</v>
      </c>
      <c r="I27" s="1">
        <v>0</v>
      </c>
      <c r="J27">
        <v>10.82305481651083</v>
      </c>
      <c r="K27">
        <v>0.48406990076776729</v>
      </c>
      <c r="L27">
        <v>319.59391770738409</v>
      </c>
      <c r="M27">
        <v>18.37348609748048</v>
      </c>
      <c r="N27">
        <v>3.964293123949</v>
      </c>
      <c r="O27">
        <v>40.717453002929688</v>
      </c>
      <c r="P27" s="1">
        <v>4.5</v>
      </c>
      <c r="Q27">
        <v>1.7493478804826736</v>
      </c>
      <c r="R27" s="1">
        <v>1</v>
      </c>
      <c r="S27">
        <v>3.4986957609653473</v>
      </c>
      <c r="T27" s="1">
        <v>41.566062927246094</v>
      </c>
      <c r="U27" s="1">
        <v>40.717453002929688</v>
      </c>
      <c r="V27" s="1">
        <v>41.579544067382812</v>
      </c>
      <c r="W27" s="1">
        <v>399.56072998046875</v>
      </c>
      <c r="X27" s="1">
        <v>383.48361206054688</v>
      </c>
      <c r="Y27" s="1">
        <v>22.456153869628906</v>
      </c>
      <c r="Z27" s="1">
        <v>38.353164672851562</v>
      </c>
      <c r="AA27" s="1">
        <v>27.166906356811523</v>
      </c>
      <c r="AB27" s="1">
        <v>46.398723602294922</v>
      </c>
      <c r="AC27" s="1">
        <v>500.154541015625</v>
      </c>
      <c r="AD27" s="1">
        <v>1711.585205078125</v>
      </c>
      <c r="AE27" s="1">
        <v>1874.487060546875</v>
      </c>
      <c r="AF27" s="1">
        <v>97.469924926757812</v>
      </c>
      <c r="AG27" s="1">
        <v>8.7204608917236328</v>
      </c>
      <c r="AH27" s="1">
        <v>-0.44099971652030945</v>
      </c>
      <c r="AI27" s="1">
        <v>1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v>1.1114545355902774</v>
      </c>
      <c r="AQ27">
        <v>1.837348609748048E-2</v>
      </c>
      <c r="AR27">
        <v>313.86745300292966</v>
      </c>
      <c r="AS27">
        <v>314.71606292724607</v>
      </c>
      <c r="AT27">
        <v>325.20118488410662</v>
      </c>
      <c r="AU27">
        <v>-4.5884771510017872</v>
      </c>
      <c r="AV27">
        <v>7.7025732053154217</v>
      </c>
      <c r="AW27">
        <v>79.025127095392705</v>
      </c>
      <c r="AX27">
        <v>40.671962422541142</v>
      </c>
      <c r="AY27">
        <v>41.141757965087891</v>
      </c>
      <c r="AZ27">
        <v>7.8779915164193524</v>
      </c>
      <c r="BA27">
        <v>0.42523549052848914</v>
      </c>
      <c r="BB27">
        <v>3.7382800813664216</v>
      </c>
      <c r="BC27">
        <v>4.1397114350529307</v>
      </c>
      <c r="BD27">
        <v>0.27049820163956229</v>
      </c>
      <c r="BE27">
        <v>31.150795165987144</v>
      </c>
      <c r="BF27">
        <v>0.83339654591791146</v>
      </c>
      <c r="BG27">
        <v>51.969370034914384</v>
      </c>
      <c r="BH27">
        <v>379.30744899849822</v>
      </c>
      <c r="BI27">
        <v>1.4828797645617571E-2</v>
      </c>
    </row>
    <row r="28" spans="1:61">
      <c r="A28" s="1">
        <v>6</v>
      </c>
      <c r="B28" s="1" t="s">
        <v>71</v>
      </c>
      <c r="C28" s="1" t="s">
        <v>64</v>
      </c>
      <c r="D28" s="1">
        <v>27</v>
      </c>
      <c r="E28" s="1" t="s">
        <v>65</v>
      </c>
      <c r="F28" s="1" t="s">
        <v>66</v>
      </c>
      <c r="G28" s="1">
        <v>0</v>
      </c>
      <c r="H28" s="1">
        <v>1325</v>
      </c>
      <c r="I28" s="1">
        <v>0</v>
      </c>
      <c r="J28">
        <v>19.844715935554106</v>
      </c>
      <c r="K28">
        <v>0.44361375203400272</v>
      </c>
      <c r="L28">
        <v>278.04048684988697</v>
      </c>
      <c r="M28">
        <v>18.868888278666773</v>
      </c>
      <c r="N28">
        <v>4.3494096149764268</v>
      </c>
      <c r="O28">
        <v>40.809562683105469</v>
      </c>
      <c r="P28" s="1">
        <v>3.5</v>
      </c>
      <c r="Q28">
        <v>1.9689131230115891</v>
      </c>
      <c r="R28" s="1">
        <v>1</v>
      </c>
      <c r="S28">
        <v>3.9378262460231781</v>
      </c>
      <c r="T28" s="1">
        <v>41.125499725341797</v>
      </c>
      <c r="U28" s="1">
        <v>40.809562683105469</v>
      </c>
      <c r="V28" s="1">
        <v>41.116981506347656</v>
      </c>
      <c r="W28" s="1">
        <v>400.0313720703125</v>
      </c>
      <c r="X28" s="1">
        <v>381.1123046875</v>
      </c>
      <c r="Y28" s="1">
        <v>22.045642852783203</v>
      </c>
      <c r="Z28" s="1">
        <v>34.790271759033203</v>
      </c>
      <c r="AA28" s="1">
        <v>27.298921585083008</v>
      </c>
      <c r="AB28" s="1">
        <v>43.080478668212891</v>
      </c>
      <c r="AC28" s="1">
        <v>500.15988159179688</v>
      </c>
      <c r="AD28" s="1">
        <v>1373.3138427734375</v>
      </c>
      <c r="AE28" s="1">
        <v>1779.466796875</v>
      </c>
      <c r="AF28" s="1">
        <v>97.46844482421875</v>
      </c>
      <c r="AG28" s="1">
        <v>8.7204608917236328</v>
      </c>
      <c r="AH28" s="1">
        <v>-0.44099971652030945</v>
      </c>
      <c r="AI28" s="1">
        <v>0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v>1.4290282331194197</v>
      </c>
      <c r="AQ28">
        <v>1.8868888278666774E-2</v>
      </c>
      <c r="AR28">
        <v>313.95956268310545</v>
      </c>
      <c r="AS28">
        <v>314.27549972534177</v>
      </c>
      <c r="AT28">
        <v>260.92962685271777</v>
      </c>
      <c r="AU28">
        <v>-4.9500536024551298</v>
      </c>
      <c r="AV28">
        <v>7.7403632983413297</v>
      </c>
      <c r="AW28">
        <v>79.414043307050093</v>
      </c>
      <c r="AX28">
        <v>44.62377154801689</v>
      </c>
      <c r="AY28">
        <v>40.967531204223633</v>
      </c>
      <c r="AZ28">
        <v>7.8055475159639069</v>
      </c>
      <c r="BA28">
        <v>0.39869857321586355</v>
      </c>
      <c r="BB28">
        <v>3.3909536833649034</v>
      </c>
      <c r="BC28">
        <v>4.4145938325990031</v>
      </c>
      <c r="BD28">
        <v>0.25286694921459085</v>
      </c>
      <c r="BE28">
        <v>27.10017385142713</v>
      </c>
      <c r="BF28">
        <v>0.7295500130279744</v>
      </c>
      <c r="BG28">
        <v>46.439576306198063</v>
      </c>
      <c r="BH28">
        <v>374.30896577937682</v>
      </c>
      <c r="BI28">
        <v>2.4620842251135987E-2</v>
      </c>
    </row>
    <row r="29" spans="1:61">
      <c r="A29" s="1">
        <v>8</v>
      </c>
      <c r="B29" s="1" t="s">
        <v>73</v>
      </c>
      <c r="C29" s="1" t="s">
        <v>64</v>
      </c>
      <c r="D29" s="1">
        <v>10</v>
      </c>
      <c r="E29" s="1" t="s">
        <v>65</v>
      </c>
      <c r="F29" s="1" t="s">
        <v>66</v>
      </c>
      <c r="G29" s="1">
        <v>0</v>
      </c>
      <c r="H29" s="1">
        <v>1573</v>
      </c>
      <c r="I29" s="1">
        <v>0</v>
      </c>
      <c r="J29">
        <v>10.57939141859957</v>
      </c>
      <c r="K29">
        <v>0.40094092765539402</v>
      </c>
      <c r="L29">
        <v>316.434489597827</v>
      </c>
      <c r="M29">
        <v>16.88039757114263</v>
      </c>
      <c r="N29">
        <v>4.2718590499086506</v>
      </c>
      <c r="O29">
        <v>40.238655090332031</v>
      </c>
      <c r="P29" s="1">
        <v>3.5</v>
      </c>
      <c r="Q29">
        <v>1.9689131230115891</v>
      </c>
      <c r="R29" s="1">
        <v>1</v>
      </c>
      <c r="S29">
        <v>3.9378262460231781</v>
      </c>
      <c r="T29" s="1">
        <v>40.759487152099609</v>
      </c>
      <c r="U29" s="1">
        <v>40.238655090332031</v>
      </c>
      <c r="V29" s="1">
        <v>40.749866485595703</v>
      </c>
      <c r="W29" s="1">
        <v>400.12075805664062</v>
      </c>
      <c r="X29" s="1">
        <v>388.13323974609375</v>
      </c>
      <c r="Y29" s="1">
        <v>21.791896820068359</v>
      </c>
      <c r="Z29" s="1">
        <v>33.211597442626953</v>
      </c>
      <c r="AA29" s="1">
        <v>27.511899948120117</v>
      </c>
      <c r="AB29" s="1">
        <v>41.929080963134766</v>
      </c>
      <c r="AC29" s="1">
        <v>500.1812744140625</v>
      </c>
      <c r="AD29" s="1">
        <v>1045.9317626953125</v>
      </c>
      <c r="AE29" s="1">
        <v>911.13079833984375</v>
      </c>
      <c r="AF29" s="1">
        <v>97.461151123046875</v>
      </c>
      <c r="AG29" s="1">
        <v>8.7204608917236328</v>
      </c>
      <c r="AH29" s="1">
        <v>-0.44099971652030945</v>
      </c>
      <c r="AI29" s="1">
        <v>1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v>1.42908935546875</v>
      </c>
      <c r="AQ29">
        <v>1.6880397571142632E-2</v>
      </c>
      <c r="AR29">
        <v>313.38865509033201</v>
      </c>
      <c r="AS29">
        <v>313.90948715209959</v>
      </c>
      <c r="AT29">
        <v>198.72703241841373</v>
      </c>
      <c r="AU29">
        <v>-4.7068718175305388</v>
      </c>
      <c r="AV29">
        <v>7.5086995673023136</v>
      </c>
      <c r="AW29">
        <v>77.043001039690296</v>
      </c>
      <c r="AX29">
        <v>43.831403597063343</v>
      </c>
      <c r="AY29">
        <v>40.49907112121582</v>
      </c>
      <c r="AZ29">
        <v>7.613615227978686</v>
      </c>
      <c r="BA29">
        <v>0.3638903967017188</v>
      </c>
      <c r="BB29">
        <v>3.2368405173936625</v>
      </c>
      <c r="BC29">
        <v>4.376774710585023</v>
      </c>
      <c r="BD29">
        <v>0.23049332210096235</v>
      </c>
      <c r="BE29">
        <v>30.840069611238022</v>
      </c>
      <c r="BF29">
        <v>0.81527284240027953</v>
      </c>
      <c r="BG29">
        <v>45.35265225756352</v>
      </c>
      <c r="BH29">
        <v>384.50632034366123</v>
      </c>
      <c r="BI29">
        <v>1.2478428434558961E-2</v>
      </c>
    </row>
    <row r="30" spans="1:61">
      <c r="A30" s="1">
        <v>16</v>
      </c>
      <c r="B30" s="1" t="s">
        <v>83</v>
      </c>
      <c r="C30" s="1" t="s">
        <v>64</v>
      </c>
      <c r="D30" s="1">
        <v>8</v>
      </c>
      <c r="E30" s="1" t="s">
        <v>65</v>
      </c>
      <c r="F30" s="1" t="s">
        <v>66</v>
      </c>
      <c r="G30" s="1">
        <v>0</v>
      </c>
      <c r="H30" s="1">
        <v>2348.5</v>
      </c>
      <c r="I30" s="1">
        <v>0</v>
      </c>
      <c r="J30">
        <v>13.841730718730547</v>
      </c>
      <c r="K30">
        <v>0.21538431301263802</v>
      </c>
      <c r="L30">
        <v>256.55845481031054</v>
      </c>
      <c r="M30">
        <v>11.676478816339825</v>
      </c>
      <c r="N30">
        <v>5.2457322027822109</v>
      </c>
      <c r="O30">
        <v>40.546585083007812</v>
      </c>
      <c r="P30" s="1">
        <v>2</v>
      </c>
      <c r="Q30">
        <v>2.2982609868049622</v>
      </c>
      <c r="R30" s="1">
        <v>1</v>
      </c>
      <c r="S30">
        <v>4.5965219736099243</v>
      </c>
      <c r="T30" s="1">
        <v>39.957775115966797</v>
      </c>
      <c r="U30" s="1">
        <v>40.546585083007812</v>
      </c>
      <c r="V30" s="1">
        <v>39.853595733642578</v>
      </c>
      <c r="W30" s="1">
        <v>400.169189453125</v>
      </c>
      <c r="X30" s="1">
        <v>392.80099487304688</v>
      </c>
      <c r="Y30" s="1">
        <v>19.944129943847656</v>
      </c>
      <c r="Z30" s="1">
        <v>24.498376846313477</v>
      </c>
      <c r="AA30" s="1">
        <v>26.272850036621094</v>
      </c>
      <c r="AB30" s="1">
        <v>32.272262573242188</v>
      </c>
      <c r="AC30" s="1">
        <v>500.21109008789062</v>
      </c>
      <c r="AD30" s="1">
        <v>1792.2344970703125</v>
      </c>
      <c r="AE30" s="1">
        <v>1815.7418212890625</v>
      </c>
      <c r="AF30" s="1">
        <v>97.441627502441406</v>
      </c>
      <c r="AG30" s="1">
        <v>8.7204608917236328</v>
      </c>
      <c r="AH30" s="1">
        <v>-0.44099971652030945</v>
      </c>
      <c r="AI30" s="1">
        <v>0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0.18999999761581421</v>
      </c>
      <c r="AO30" s="1">
        <v>111115</v>
      </c>
      <c r="AP30">
        <v>2.5010554504394529</v>
      </c>
      <c r="AQ30">
        <v>1.1676478816339826E-2</v>
      </c>
      <c r="AR30">
        <v>313.69658508300779</v>
      </c>
      <c r="AS30">
        <v>313.10777511596677</v>
      </c>
      <c r="AT30">
        <v>340.52455017033935</v>
      </c>
      <c r="AU30">
        <v>-1.3864007000523353</v>
      </c>
      <c r="AV30">
        <v>7.6328939138551233</v>
      </c>
      <c r="AW30">
        <v>78.332988780014787</v>
      </c>
      <c r="AX30">
        <v>53.834611933701311</v>
      </c>
      <c r="AY30">
        <v>40.252180099487305</v>
      </c>
      <c r="AZ30">
        <v>7.5141174716638712</v>
      </c>
      <c r="BA30">
        <v>0.20574355952978349</v>
      </c>
      <c r="BB30">
        <v>2.3871617110729129</v>
      </c>
      <c r="BC30">
        <v>5.1269557605909579</v>
      </c>
      <c r="BD30">
        <v>0.12942247435947657</v>
      </c>
      <c r="BE30">
        <v>24.999473386228228</v>
      </c>
      <c r="BF30">
        <v>0.65315123474478498</v>
      </c>
      <c r="BG30">
        <v>30.792505140938143</v>
      </c>
      <c r="BH30">
        <v>388.73567405492167</v>
      </c>
      <c r="BI30">
        <v>1.0964302809414244E-2</v>
      </c>
    </row>
    <row r="31" spans="1:61">
      <c r="A31" s="1">
        <v>3</v>
      </c>
      <c r="B31" s="1" t="s">
        <v>90</v>
      </c>
      <c r="C31" s="1" t="s">
        <v>88</v>
      </c>
      <c r="D31" s="1">
        <v>51</v>
      </c>
      <c r="E31" s="1" t="s">
        <v>65</v>
      </c>
      <c r="F31" s="1" t="s">
        <v>66</v>
      </c>
      <c r="G31" s="1">
        <v>0</v>
      </c>
      <c r="H31" s="1">
        <v>280.5</v>
      </c>
      <c r="I31" s="1">
        <v>0</v>
      </c>
      <c r="J31">
        <v>11.16185999221536</v>
      </c>
      <c r="K31">
        <v>0.85879078654653795</v>
      </c>
      <c r="L31">
        <v>339.92330532976592</v>
      </c>
      <c r="M31">
        <v>15.796570590966404</v>
      </c>
      <c r="N31">
        <v>2.2164595428471663</v>
      </c>
      <c r="O31">
        <v>36.512229919433594</v>
      </c>
      <c r="P31" s="1">
        <v>6</v>
      </c>
      <c r="Q31">
        <v>1.4200000166893005</v>
      </c>
      <c r="R31" s="1">
        <v>1</v>
      </c>
      <c r="S31">
        <v>2.8400000333786011</v>
      </c>
      <c r="T31" s="1">
        <v>38.592884063720703</v>
      </c>
      <c r="U31" s="1">
        <v>36.512229919433594</v>
      </c>
      <c r="V31" s="1">
        <v>38.555030822753906</v>
      </c>
      <c r="W31" s="1">
        <v>400.00726318359375</v>
      </c>
      <c r="X31" s="1">
        <v>379.42941284179688</v>
      </c>
      <c r="Y31" s="1">
        <v>22.023168563842773</v>
      </c>
      <c r="Z31" s="1">
        <v>40.209075927734375</v>
      </c>
      <c r="AA31" s="1">
        <v>31.253337860107422</v>
      </c>
      <c r="AB31" s="1">
        <v>57.061172485351562</v>
      </c>
      <c r="AC31" s="1">
        <v>500.2138671875</v>
      </c>
      <c r="AD31" s="1">
        <v>1897.26708984375</v>
      </c>
      <c r="AE31" s="1">
        <v>1908.3538818359375</v>
      </c>
      <c r="AF31" s="1">
        <v>97.552276611328125</v>
      </c>
      <c r="AG31" s="1">
        <v>7.712130069732666</v>
      </c>
      <c r="AH31" s="1">
        <v>-0.27208301424980164</v>
      </c>
      <c r="AI31" s="1">
        <v>0.66666668653488159</v>
      </c>
      <c r="AJ31" s="1">
        <v>-0.21956524252891541</v>
      </c>
      <c r="AK31" s="1">
        <v>2.737391471862793</v>
      </c>
      <c r="AL31" s="1">
        <v>1</v>
      </c>
      <c r="AM31" s="1">
        <v>0</v>
      </c>
      <c r="AN31" s="1">
        <v>0.18999999761581421</v>
      </c>
      <c r="AO31" s="1">
        <v>111115</v>
      </c>
      <c r="AP31">
        <v>0.83368977864583327</v>
      </c>
      <c r="AQ31">
        <v>1.5796570590966404E-2</v>
      </c>
      <c r="AR31">
        <v>309.66222991943357</v>
      </c>
      <c r="AS31">
        <v>311.74288406372068</v>
      </c>
      <c r="AT31">
        <v>360.48074254687526</v>
      </c>
      <c r="AU31">
        <v>-3.6050614575802964</v>
      </c>
      <c r="AV31">
        <v>6.1389464400354052</v>
      </c>
      <c r="AW31">
        <v>62.92981213031505</v>
      </c>
      <c r="AX31">
        <v>22.720736202580675</v>
      </c>
      <c r="AY31">
        <v>37.552556991577148</v>
      </c>
      <c r="AZ31">
        <v>6.4975419056878758</v>
      </c>
      <c r="BA31">
        <v>0.65939545683926126</v>
      </c>
      <c r="BB31">
        <v>3.922486897188239</v>
      </c>
      <c r="BC31">
        <v>2.5750550084996369</v>
      </c>
      <c r="BD31">
        <v>0.42635212753588247</v>
      </c>
      <c r="BE31">
        <v>33.160292308166277</v>
      </c>
      <c r="BF31">
        <v>0.89588021862579481</v>
      </c>
      <c r="BG31">
        <v>70.770660552592403</v>
      </c>
      <c r="BH31">
        <v>374.12359917546235</v>
      </c>
      <c r="BI31">
        <v>2.1114204139636755E-2</v>
      </c>
    </row>
    <row r="32" spans="1:61">
      <c r="A32" s="1">
        <v>8</v>
      </c>
      <c r="B32" s="1" t="s">
        <v>95</v>
      </c>
      <c r="C32" s="1" t="s">
        <v>88</v>
      </c>
      <c r="D32" s="1">
        <v>37</v>
      </c>
      <c r="E32" s="1" t="s">
        <v>65</v>
      </c>
      <c r="F32" s="1" t="s">
        <v>66</v>
      </c>
      <c r="G32" s="1">
        <v>0</v>
      </c>
      <c r="H32" s="1">
        <v>782.5</v>
      </c>
      <c r="I32" s="1">
        <v>0</v>
      </c>
      <c r="J32">
        <v>22.217722964838227</v>
      </c>
      <c r="K32">
        <v>0.68256400684521312</v>
      </c>
      <c r="L32">
        <v>297.35241355799877</v>
      </c>
      <c r="M32">
        <v>17.457032532126522</v>
      </c>
      <c r="N32">
        <v>2.8245357929493662</v>
      </c>
      <c r="O32">
        <v>37.692192077636719</v>
      </c>
      <c r="P32" s="1">
        <v>4.5</v>
      </c>
      <c r="Q32">
        <v>1.7493478804826736</v>
      </c>
      <c r="R32" s="1">
        <v>1</v>
      </c>
      <c r="S32">
        <v>3.4986957609653473</v>
      </c>
      <c r="T32" s="1">
        <v>38.712284088134766</v>
      </c>
      <c r="U32" s="1">
        <v>37.692192077636719</v>
      </c>
      <c r="V32" s="1">
        <v>38.662521362304688</v>
      </c>
      <c r="W32" s="1">
        <v>400.03158569335938</v>
      </c>
      <c r="X32" s="1">
        <v>374.16775512695312</v>
      </c>
      <c r="Y32" s="1">
        <v>23.056451797485352</v>
      </c>
      <c r="Z32" s="1">
        <v>38.161903381347656</v>
      </c>
      <c r="AA32" s="1">
        <v>32.507133483886719</v>
      </c>
      <c r="AB32" s="1">
        <v>53.804206848144531</v>
      </c>
      <c r="AC32" s="1">
        <v>500.20864868164062</v>
      </c>
      <c r="AD32" s="1">
        <v>1797.069091796875</v>
      </c>
      <c r="AE32" s="1">
        <v>475.39907836914062</v>
      </c>
      <c r="AF32" s="1">
        <v>97.544784545898438</v>
      </c>
      <c r="AG32" s="1">
        <v>7.712130069732666</v>
      </c>
      <c r="AH32" s="1">
        <v>-0.27208301424980164</v>
      </c>
      <c r="AI32" s="1">
        <v>0.66666668653488159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0.18999999761581421</v>
      </c>
      <c r="AO32" s="1">
        <v>111115</v>
      </c>
      <c r="AP32">
        <v>1.11157477484809</v>
      </c>
      <c r="AQ32">
        <v>1.7457032532126521E-2</v>
      </c>
      <c r="AR32">
        <v>310.8421920776367</v>
      </c>
      <c r="AS32">
        <v>311.86228408813474</v>
      </c>
      <c r="AT32">
        <v>341.44312315685966</v>
      </c>
      <c r="AU32">
        <v>-4.0360557750335273</v>
      </c>
      <c r="AV32">
        <v>6.5470304361443166</v>
      </c>
      <c r="AW32">
        <v>67.118200799999684</v>
      </c>
      <c r="AX32">
        <v>28.956297418652028</v>
      </c>
      <c r="AY32">
        <v>38.202238082885742</v>
      </c>
      <c r="AZ32">
        <v>6.7305879844761378</v>
      </c>
      <c r="BA32">
        <v>0.57113978321116021</v>
      </c>
      <c r="BB32">
        <v>3.7224946431949504</v>
      </c>
      <c r="BC32">
        <v>3.0080933412811874</v>
      </c>
      <c r="BD32">
        <v>0.36554023072316577</v>
      </c>
      <c r="BE32">
        <v>29.005177114717881</v>
      </c>
      <c r="BF32">
        <v>0.79470347052516244</v>
      </c>
      <c r="BG32">
        <v>61.894581830119996</v>
      </c>
      <c r="BH32">
        <v>365.59486738484895</v>
      </c>
      <c r="BI32">
        <v>3.7614222594611439E-2</v>
      </c>
    </row>
    <row r="33" spans="1:61">
      <c r="A33" s="1">
        <v>12</v>
      </c>
      <c r="B33" s="1" t="s">
        <v>99</v>
      </c>
      <c r="C33" s="1" t="s">
        <v>88</v>
      </c>
      <c r="D33" s="1">
        <v>25</v>
      </c>
      <c r="E33" s="1" t="s">
        <v>65</v>
      </c>
      <c r="F33" s="1" t="s">
        <v>66</v>
      </c>
      <c r="G33" s="1">
        <v>0</v>
      </c>
      <c r="H33" s="1">
        <v>1164.5</v>
      </c>
      <c r="I33" s="1">
        <v>0</v>
      </c>
      <c r="J33">
        <v>11.878203267222545</v>
      </c>
      <c r="K33">
        <v>0.5436531864003683</v>
      </c>
      <c r="L33">
        <v>327.44662469720635</v>
      </c>
      <c r="M33">
        <v>14.54360084712577</v>
      </c>
      <c r="N33">
        <v>2.8640207702489957</v>
      </c>
      <c r="O33">
        <v>37.003379821777344</v>
      </c>
      <c r="P33" s="1">
        <v>4.5</v>
      </c>
      <c r="Q33">
        <v>1.7493478804826736</v>
      </c>
      <c r="R33" s="1">
        <v>1</v>
      </c>
      <c r="S33">
        <v>3.4986957609653473</v>
      </c>
      <c r="T33" s="1">
        <v>38.766647338867188</v>
      </c>
      <c r="U33" s="1">
        <v>37.003379821777344</v>
      </c>
      <c r="V33" s="1">
        <v>38.731353759765625</v>
      </c>
      <c r="W33" s="1">
        <v>400.02911376953125</v>
      </c>
      <c r="X33" s="1">
        <v>384.31533813476562</v>
      </c>
      <c r="Y33" s="1">
        <v>22.668285369873047</v>
      </c>
      <c r="Z33" s="1">
        <v>35.289981842041016</v>
      </c>
      <c r="AA33" s="1">
        <v>31.863262176513672</v>
      </c>
      <c r="AB33" s="1">
        <v>49.604717254638672</v>
      </c>
      <c r="AC33" s="1">
        <v>500.22283935546875</v>
      </c>
      <c r="AD33" s="1">
        <v>1253.338134765625</v>
      </c>
      <c r="AE33" s="1">
        <v>1734.3477783203125</v>
      </c>
      <c r="AF33" s="1">
        <v>97.535362243652344</v>
      </c>
      <c r="AG33" s="1">
        <v>7.712130069732666</v>
      </c>
      <c r="AH33" s="1">
        <v>-0.27208301424980164</v>
      </c>
      <c r="AI33" s="1">
        <v>0.3333333432674408</v>
      </c>
      <c r="AJ33" s="1">
        <v>-0.21956524252891541</v>
      </c>
      <c r="AK33" s="1">
        <v>2.737391471862793</v>
      </c>
      <c r="AL33" s="1">
        <v>1</v>
      </c>
      <c r="AM33" s="1">
        <v>0</v>
      </c>
      <c r="AN33" s="1">
        <v>0.18999999761581421</v>
      </c>
      <c r="AO33" s="1">
        <v>111115</v>
      </c>
      <c r="AP33">
        <v>1.1116063096788193</v>
      </c>
      <c r="AQ33">
        <v>1.4543600847125771E-2</v>
      </c>
      <c r="AR33">
        <v>310.15337982177732</v>
      </c>
      <c r="AS33">
        <v>311.91664733886716</v>
      </c>
      <c r="AT33">
        <v>238.13424261727778</v>
      </c>
      <c r="AU33">
        <v>-3.7011137526257465</v>
      </c>
      <c r="AV33">
        <v>6.30604193278438</v>
      </c>
      <c r="AW33">
        <v>64.653903853161538</v>
      </c>
      <c r="AX33">
        <v>29.363922011120522</v>
      </c>
      <c r="AY33">
        <v>37.885013580322266</v>
      </c>
      <c r="AZ33">
        <v>6.6159065215496637</v>
      </c>
      <c r="BA33">
        <v>0.47053758185171085</v>
      </c>
      <c r="BB33">
        <v>3.4420211625353843</v>
      </c>
      <c r="BC33">
        <v>3.1738853590142795</v>
      </c>
      <c r="BD33">
        <v>0.29988359467187503</v>
      </c>
      <c r="BE33">
        <v>31.937625155303301</v>
      </c>
      <c r="BF33">
        <v>0.85202590738749684</v>
      </c>
      <c r="BG33">
        <v>58.623356657677341</v>
      </c>
      <c r="BH33">
        <v>379.7320375261051</v>
      </c>
      <c r="BI33">
        <v>1.8337671773056674E-2</v>
      </c>
    </row>
    <row r="34" spans="1:61">
      <c r="A34" s="1">
        <v>18</v>
      </c>
      <c r="B34" s="1" t="s">
        <v>105</v>
      </c>
      <c r="C34" s="1" t="s">
        <v>88</v>
      </c>
      <c r="D34" s="1">
        <v>16</v>
      </c>
      <c r="E34" s="1" t="s">
        <v>65</v>
      </c>
      <c r="F34" s="1" t="s">
        <v>66</v>
      </c>
      <c r="G34" s="1">
        <v>0</v>
      </c>
      <c r="H34" s="1">
        <v>1743</v>
      </c>
      <c r="I34" s="1">
        <v>0</v>
      </c>
      <c r="J34">
        <v>21.912087681989938</v>
      </c>
      <c r="K34">
        <v>0.53996860486974019</v>
      </c>
      <c r="L34">
        <v>288.9972391937668</v>
      </c>
      <c r="M34">
        <v>19.240008515829906</v>
      </c>
      <c r="N34">
        <v>3.7247911247793253</v>
      </c>
      <c r="O34">
        <v>38.590282440185547</v>
      </c>
      <c r="P34" s="1">
        <v>3</v>
      </c>
      <c r="Q34">
        <v>2.0786957442760468</v>
      </c>
      <c r="R34" s="1">
        <v>1</v>
      </c>
      <c r="S34">
        <v>4.1573914885520935</v>
      </c>
      <c r="T34" s="1">
        <v>38.649143218994141</v>
      </c>
      <c r="U34" s="1">
        <v>38.590282440185547</v>
      </c>
      <c r="V34" s="1">
        <v>38.621749877929688</v>
      </c>
      <c r="W34" s="1">
        <v>399.96810913085938</v>
      </c>
      <c r="X34" s="1">
        <v>382.41375732421875</v>
      </c>
      <c r="Y34" s="1">
        <v>21.114967346191406</v>
      </c>
      <c r="Z34" s="1">
        <v>32.281551361083984</v>
      </c>
      <c r="AA34" s="1">
        <v>29.866891860961914</v>
      </c>
      <c r="AB34" s="1">
        <v>45.661903381347656</v>
      </c>
      <c r="AC34" s="1">
        <v>500.2132568359375</v>
      </c>
      <c r="AD34" s="1">
        <v>1801.0311279296875</v>
      </c>
      <c r="AE34" s="1">
        <v>1899.3756103515625</v>
      </c>
      <c r="AF34" s="1">
        <v>97.530097961425781</v>
      </c>
      <c r="AG34" s="1">
        <v>7.712130069732666</v>
      </c>
      <c r="AH34" s="1">
        <v>-0.27208301424980164</v>
      </c>
      <c r="AI34" s="1">
        <v>0.66666668653488159</v>
      </c>
      <c r="AJ34" s="1">
        <v>-0.21956524252891541</v>
      </c>
      <c r="AK34" s="1">
        <v>2.737391471862793</v>
      </c>
      <c r="AL34" s="1">
        <v>1</v>
      </c>
      <c r="AM34" s="1">
        <v>0</v>
      </c>
      <c r="AN34" s="1">
        <v>0.18999999761581421</v>
      </c>
      <c r="AO34" s="1">
        <v>111115</v>
      </c>
      <c r="AP34">
        <v>1.6673775227864582</v>
      </c>
      <c r="AQ34">
        <v>1.9240008515829906E-2</v>
      </c>
      <c r="AR34">
        <v>311.74028244018552</v>
      </c>
      <c r="AS34">
        <v>311.79914321899412</v>
      </c>
      <c r="AT34">
        <v>342.1959100126478</v>
      </c>
      <c r="AU34">
        <v>-4.2161815702306251</v>
      </c>
      <c r="AV34">
        <v>6.8732139913726442</v>
      </c>
      <c r="AW34">
        <v>70.472747746968068</v>
      </c>
      <c r="AX34">
        <v>38.191196385884083</v>
      </c>
      <c r="AY34">
        <v>38.619712829589844</v>
      </c>
      <c r="AZ34">
        <v>6.8841373136619657</v>
      </c>
      <c r="BA34">
        <v>0.47789840193739919</v>
      </c>
      <c r="BB34">
        <v>3.1484228665933189</v>
      </c>
      <c r="BC34">
        <v>3.7357144470686467</v>
      </c>
      <c r="BD34">
        <v>0.30370500737016287</v>
      </c>
      <c r="BE34">
        <v>28.185929049149678</v>
      </c>
      <c r="BF34">
        <v>0.75571873045547522</v>
      </c>
      <c r="BG34">
        <v>49.439012759015732</v>
      </c>
      <c r="BH34">
        <v>375.29840182975971</v>
      </c>
      <c r="BI34">
        <v>2.8865350270742069E-2</v>
      </c>
    </row>
    <row r="35" spans="1:61">
      <c r="A35" s="1">
        <v>24</v>
      </c>
      <c r="B35" s="1" t="s">
        <v>112</v>
      </c>
      <c r="C35" s="1" t="s">
        <v>88</v>
      </c>
      <c r="D35" s="1">
        <v>14</v>
      </c>
      <c r="E35" s="1" t="s">
        <v>65</v>
      </c>
      <c r="F35" s="1" t="s">
        <v>66</v>
      </c>
      <c r="G35" s="1">
        <v>0</v>
      </c>
      <c r="H35" s="1">
        <v>2311</v>
      </c>
      <c r="I35" s="1">
        <v>0</v>
      </c>
      <c r="J35">
        <v>17.135992111114231</v>
      </c>
      <c r="K35">
        <v>0.52874294585972548</v>
      </c>
      <c r="L35">
        <v>301.33873146816211</v>
      </c>
      <c r="M35">
        <v>16.252921708328191</v>
      </c>
      <c r="N35">
        <v>3.273600980043275</v>
      </c>
      <c r="O35">
        <v>37.9674072265625</v>
      </c>
      <c r="P35" s="1">
        <v>4.5</v>
      </c>
      <c r="Q35">
        <v>1.7493478804826736</v>
      </c>
      <c r="R35" s="1">
        <v>1</v>
      </c>
      <c r="S35">
        <v>3.4986957609653473</v>
      </c>
      <c r="T35" s="1">
        <v>38.382930755615234</v>
      </c>
      <c r="U35" s="1">
        <v>37.9674072265625</v>
      </c>
      <c r="V35" s="1">
        <v>38.364143371582031</v>
      </c>
      <c r="W35" s="1">
        <v>399.74627685546875</v>
      </c>
      <c r="X35" s="1">
        <v>378.79241943359375</v>
      </c>
      <c r="Y35" s="1">
        <v>20.459596633911133</v>
      </c>
      <c r="Z35" s="1">
        <v>34.575160980224609</v>
      </c>
      <c r="AA35" s="1">
        <v>29.357183456420898</v>
      </c>
      <c r="AB35" s="1">
        <v>49.611404418945312</v>
      </c>
      <c r="AC35" s="1">
        <v>500.22360229492188</v>
      </c>
      <c r="AD35" s="1">
        <v>1912.193359375</v>
      </c>
      <c r="AE35" s="1">
        <v>2015.3248291015625</v>
      </c>
      <c r="AF35" s="1">
        <v>97.524574279785156</v>
      </c>
      <c r="AG35" s="1">
        <v>7.712130069732666</v>
      </c>
      <c r="AH35" s="1">
        <v>-0.27208301424980164</v>
      </c>
      <c r="AI35" s="1">
        <v>0.3333333432674408</v>
      </c>
      <c r="AJ35" s="1">
        <v>-0.21956524252891541</v>
      </c>
      <c r="AK35" s="1">
        <v>2.737391471862793</v>
      </c>
      <c r="AL35" s="1">
        <v>1</v>
      </c>
      <c r="AM35" s="1">
        <v>0</v>
      </c>
      <c r="AN35" s="1">
        <v>0.18999999761581421</v>
      </c>
      <c r="AO35" s="1">
        <v>111115</v>
      </c>
      <c r="AP35">
        <v>1.1116080050998263</v>
      </c>
      <c r="AQ35">
        <v>1.6252921708328191E-2</v>
      </c>
      <c r="AR35">
        <v>311.11740722656248</v>
      </c>
      <c r="AS35">
        <v>311.53293075561521</v>
      </c>
      <c r="AT35">
        <v>363.31673372222576</v>
      </c>
      <c r="AU35">
        <v>-3.3824746208503482</v>
      </c>
      <c r="AV35">
        <v>6.6455288352947193</v>
      </c>
      <c r="AW35">
        <v>68.142095306456525</v>
      </c>
      <c r="AX35">
        <v>33.566934326231916</v>
      </c>
      <c r="AY35">
        <v>38.175168991088867</v>
      </c>
      <c r="AZ35">
        <v>6.7207352465056536</v>
      </c>
      <c r="BA35">
        <v>0.45932684219000347</v>
      </c>
      <c r="BB35">
        <v>3.3719278552514442</v>
      </c>
      <c r="BC35">
        <v>3.3488073912542093</v>
      </c>
      <c r="BD35">
        <v>0.29260131931651406</v>
      </c>
      <c r="BE35">
        <v>29.38793150044301</v>
      </c>
      <c r="BF35">
        <v>0.79552471487880427</v>
      </c>
      <c r="BG35">
        <v>54.890150995983312</v>
      </c>
      <c r="BH35">
        <v>372.18035855990939</v>
      </c>
      <c r="BI35">
        <v>2.527261777285951E-2</v>
      </c>
    </row>
    <row r="36" spans="1:61">
      <c r="A36" s="1">
        <v>3</v>
      </c>
      <c r="B36" s="1" t="s">
        <v>117</v>
      </c>
      <c r="C36" s="1" t="s">
        <v>115</v>
      </c>
      <c r="D36" s="1">
        <v>61</v>
      </c>
      <c r="E36" s="1" t="s">
        <v>65</v>
      </c>
      <c r="F36" s="1" t="s">
        <v>66</v>
      </c>
      <c r="G36" s="1">
        <v>0</v>
      </c>
      <c r="H36" s="1">
        <v>331.5</v>
      </c>
      <c r="I36" s="1">
        <v>0</v>
      </c>
      <c r="J36">
        <v>13.693397492547254</v>
      </c>
      <c r="K36">
        <v>0.63851581113159139</v>
      </c>
      <c r="L36">
        <v>325.41984176552012</v>
      </c>
      <c r="M36">
        <v>11.134198379972572</v>
      </c>
      <c r="N36">
        <v>2.0073293818959859</v>
      </c>
      <c r="O36">
        <v>31.355720520019531</v>
      </c>
      <c r="P36" s="1">
        <v>6</v>
      </c>
      <c r="Q36">
        <v>1.4200000166893005</v>
      </c>
      <c r="R36" s="1">
        <v>1</v>
      </c>
      <c r="S36">
        <v>2.8400000333786011</v>
      </c>
      <c r="T36" s="1">
        <v>31.697517395019531</v>
      </c>
      <c r="U36" s="1">
        <v>31.355720520019531</v>
      </c>
      <c r="V36" s="1">
        <v>31.666542053222656</v>
      </c>
      <c r="W36" s="1">
        <v>399.51187133789062</v>
      </c>
      <c r="X36" s="1">
        <v>378.04104614257812</v>
      </c>
      <c r="Y36" s="1">
        <v>13.608202934265137</v>
      </c>
      <c r="Z36" s="1">
        <v>26.6063232421875</v>
      </c>
      <c r="AA36" s="1">
        <v>28.290716171264648</v>
      </c>
      <c r="AB36" s="1">
        <v>55.313102722167969</v>
      </c>
      <c r="AC36" s="1">
        <v>500.28579711914062</v>
      </c>
      <c r="AD36" s="1">
        <v>1320.57958984375</v>
      </c>
      <c r="AE36" s="1">
        <v>1275.248291015625</v>
      </c>
      <c r="AF36" s="1">
        <v>97.58441162109375</v>
      </c>
      <c r="AG36" s="1">
        <v>7.0829200744628906</v>
      </c>
      <c r="AH36" s="1">
        <v>-0.20638959109783173</v>
      </c>
      <c r="AI36" s="1">
        <v>0.66666668653488159</v>
      </c>
      <c r="AJ36" s="1">
        <v>-0.21956524252891541</v>
      </c>
      <c r="AK36" s="1">
        <v>2.737391471862793</v>
      </c>
      <c r="AL36" s="1">
        <v>1</v>
      </c>
      <c r="AM36" s="1">
        <v>0</v>
      </c>
      <c r="AN36" s="1">
        <v>0.18999999761581421</v>
      </c>
      <c r="AO36" s="1">
        <v>111115</v>
      </c>
      <c r="AP36">
        <v>0.83380966186523431</v>
      </c>
      <c r="AQ36">
        <v>1.1134198379972572E-2</v>
      </c>
      <c r="AR36">
        <v>304.50572052001951</v>
      </c>
      <c r="AS36">
        <v>304.84751739501951</v>
      </c>
      <c r="AT36">
        <v>250.91011892180541</v>
      </c>
      <c r="AU36">
        <v>-2.7707406521452165</v>
      </c>
      <c r="AV36">
        <v>4.6036917808854847</v>
      </c>
      <c r="AW36">
        <v>47.176508055005328</v>
      </c>
      <c r="AX36">
        <v>20.570184812817828</v>
      </c>
      <c r="AY36">
        <v>31.526618957519531</v>
      </c>
      <c r="AZ36">
        <v>4.6486238064903223</v>
      </c>
      <c r="BA36">
        <v>0.52130995113573375</v>
      </c>
      <c r="BB36">
        <v>2.5963623989894988</v>
      </c>
      <c r="BC36">
        <v>2.0522614075008234</v>
      </c>
      <c r="BD36">
        <v>0.33464901155863636</v>
      </c>
      <c r="BE36">
        <v>31.75590378851771</v>
      </c>
      <c r="BF36">
        <v>0.86080557940998836</v>
      </c>
      <c r="BG36">
        <v>63.037485555159478</v>
      </c>
      <c r="BH36">
        <v>371.5318607912854</v>
      </c>
      <c r="BI36">
        <v>2.3233467643907421E-2</v>
      </c>
    </row>
    <row r="37" spans="1:61">
      <c r="A37" s="1">
        <v>7</v>
      </c>
      <c r="B37" s="1" t="s">
        <v>121</v>
      </c>
      <c r="C37" s="1" t="s">
        <v>115</v>
      </c>
      <c r="D37" s="1">
        <v>59</v>
      </c>
      <c r="E37" s="1" t="s">
        <v>65</v>
      </c>
      <c r="F37" s="1" t="s">
        <v>66</v>
      </c>
      <c r="G37" s="1">
        <v>0</v>
      </c>
      <c r="H37" s="1">
        <v>744.5</v>
      </c>
      <c r="I37" s="1">
        <v>0</v>
      </c>
      <c r="J37">
        <v>11.785772025144201</v>
      </c>
      <c r="K37">
        <v>0.39204012035228986</v>
      </c>
      <c r="L37">
        <v>314.29180561790753</v>
      </c>
      <c r="M37">
        <v>9.4098633776906766</v>
      </c>
      <c r="N37">
        <v>2.542975773211396</v>
      </c>
      <c r="O37">
        <v>32.61822509765625</v>
      </c>
      <c r="P37" s="1">
        <v>5.5</v>
      </c>
      <c r="Q37">
        <v>1.5297826379537582</v>
      </c>
      <c r="R37" s="1">
        <v>1</v>
      </c>
      <c r="S37">
        <v>3.0595652759075165</v>
      </c>
      <c r="T37" s="1">
        <v>32.563064575195312</v>
      </c>
      <c r="U37" s="1">
        <v>32.61822509765625</v>
      </c>
      <c r="V37" s="1">
        <v>32.486194610595703</v>
      </c>
      <c r="W37" s="1">
        <v>399.43069458007812</v>
      </c>
      <c r="X37" s="1">
        <v>382.51748657226562</v>
      </c>
      <c r="Y37" s="1">
        <v>14.52175235748291</v>
      </c>
      <c r="Z37" s="1">
        <v>24.611574172973633</v>
      </c>
      <c r="AA37" s="1">
        <v>28.748588562011719</v>
      </c>
      <c r="AB37" s="1">
        <v>48.72332763671875</v>
      </c>
      <c r="AC37" s="1">
        <v>500.31106567382812</v>
      </c>
      <c r="AD37" s="1">
        <v>1702.9974365234375</v>
      </c>
      <c r="AE37" s="1">
        <v>1766.826171875</v>
      </c>
      <c r="AF37" s="1">
        <v>97.586746215820312</v>
      </c>
      <c r="AG37" s="1">
        <v>7.0829200744628906</v>
      </c>
      <c r="AH37" s="1">
        <v>-0.20638959109783173</v>
      </c>
      <c r="AI37" s="1">
        <v>0.3333333432674408</v>
      </c>
      <c r="AJ37" s="1">
        <v>-0.21956524252891541</v>
      </c>
      <c r="AK37" s="1">
        <v>2.737391471862793</v>
      </c>
      <c r="AL37" s="1">
        <v>1</v>
      </c>
      <c r="AM37" s="1">
        <v>0</v>
      </c>
      <c r="AN37" s="1">
        <v>0.18999999761581421</v>
      </c>
      <c r="AO37" s="1">
        <v>111115</v>
      </c>
      <c r="AP37">
        <v>0.90965648304332369</v>
      </c>
      <c r="AQ37">
        <v>9.4098633776906766E-3</v>
      </c>
      <c r="AR37">
        <v>305.76822509765623</v>
      </c>
      <c r="AS37">
        <v>305.71306457519529</v>
      </c>
      <c r="AT37">
        <v>323.56950887919083</v>
      </c>
      <c r="AU37">
        <v>-1.0124796778699729</v>
      </c>
      <c r="AV37">
        <v>4.9447392160012118</v>
      </c>
      <c r="AW37">
        <v>50.670192497919281</v>
      </c>
      <c r="AX37">
        <v>26.058618324945648</v>
      </c>
      <c r="AY37">
        <v>32.590644836425781</v>
      </c>
      <c r="AZ37">
        <v>4.9370602284393348</v>
      </c>
      <c r="BA37">
        <v>0.34751143345998642</v>
      </c>
      <c r="BB37">
        <v>2.4017634427898158</v>
      </c>
      <c r="BC37">
        <v>2.535296785649519</v>
      </c>
      <c r="BD37">
        <v>0.22079973309653514</v>
      </c>
      <c r="BE37">
        <v>30.670714672546669</v>
      </c>
      <c r="BF37">
        <v>0.82164036063886237</v>
      </c>
      <c r="BG37">
        <v>52.63034192673075</v>
      </c>
      <c r="BH37">
        <v>377.31714247134585</v>
      </c>
      <c r="BI37">
        <v>1.6439465418694652E-2</v>
      </c>
    </row>
    <row r="38" spans="1:61">
      <c r="A38" s="1">
        <v>9</v>
      </c>
      <c r="B38" s="1" t="s">
        <v>123</v>
      </c>
      <c r="C38" s="1" t="s">
        <v>115</v>
      </c>
      <c r="D38" s="1">
        <v>35</v>
      </c>
      <c r="E38" s="1" t="s">
        <v>65</v>
      </c>
      <c r="F38" s="1" t="s">
        <v>66</v>
      </c>
      <c r="G38" s="1">
        <v>0</v>
      </c>
      <c r="H38" s="1">
        <v>1030</v>
      </c>
      <c r="I38" s="1">
        <v>0</v>
      </c>
      <c r="J38">
        <v>21.78009489077731</v>
      </c>
      <c r="K38">
        <v>0.52860662791461133</v>
      </c>
      <c r="L38">
        <v>289.48867153754867</v>
      </c>
      <c r="M38">
        <v>12.585037366459488</v>
      </c>
      <c r="N38">
        <v>2.5524622921169735</v>
      </c>
      <c r="O38">
        <v>32.821990966796875</v>
      </c>
      <c r="P38" s="1">
        <v>4</v>
      </c>
      <c r="Q38">
        <v>1.8591305017471313</v>
      </c>
      <c r="R38" s="1">
        <v>1</v>
      </c>
      <c r="S38">
        <v>3.7182610034942627</v>
      </c>
      <c r="T38" s="1">
        <v>33.109889984130859</v>
      </c>
      <c r="U38" s="1">
        <v>32.821990966796875</v>
      </c>
      <c r="V38" s="1">
        <v>33.087059020996094</v>
      </c>
      <c r="W38" s="1">
        <v>398.90707397460938</v>
      </c>
      <c r="X38" s="1">
        <v>377.69235229492188</v>
      </c>
      <c r="Y38" s="1">
        <v>15.287969589233398</v>
      </c>
      <c r="Z38" s="1">
        <v>25.0977783203125</v>
      </c>
      <c r="AA38" s="1">
        <v>29.35008430480957</v>
      </c>
      <c r="AB38" s="1">
        <v>48.183109283447266</v>
      </c>
      <c r="AC38" s="1">
        <v>500.28216552734375</v>
      </c>
      <c r="AD38" s="1">
        <v>1684.724853515625</v>
      </c>
      <c r="AE38" s="1">
        <v>1777.488037109375</v>
      </c>
      <c r="AF38" s="1">
        <v>97.591621398925781</v>
      </c>
      <c r="AG38" s="1">
        <v>7.0829200744628906</v>
      </c>
      <c r="AH38" s="1">
        <v>-0.20638959109783173</v>
      </c>
      <c r="AI38" s="1">
        <v>0.66666668653488159</v>
      </c>
      <c r="AJ38" s="1">
        <v>-0.21956524252891541</v>
      </c>
      <c r="AK38" s="1">
        <v>2.737391471862793</v>
      </c>
      <c r="AL38" s="1">
        <v>1</v>
      </c>
      <c r="AM38" s="1">
        <v>0</v>
      </c>
      <c r="AN38" s="1">
        <v>0.18999999761581421</v>
      </c>
      <c r="AO38" s="1">
        <v>111115</v>
      </c>
      <c r="AP38">
        <v>1.2507054138183591</v>
      </c>
      <c r="AQ38">
        <v>1.2585037366459488E-2</v>
      </c>
      <c r="AR38">
        <v>305.97199096679685</v>
      </c>
      <c r="AS38">
        <v>306.25988998413084</v>
      </c>
      <c r="AT38">
        <v>320.09771815127169</v>
      </c>
      <c r="AU38">
        <v>-2.1439988701052135</v>
      </c>
      <c r="AV38">
        <v>5.0017951719070783</v>
      </c>
      <c r="AW38">
        <v>51.252301173081385</v>
      </c>
      <c r="AX38">
        <v>26.154522852768885</v>
      </c>
      <c r="AY38">
        <v>32.965940475463867</v>
      </c>
      <c r="AZ38">
        <v>5.042446606815977</v>
      </c>
      <c r="BA38">
        <v>0.46281108368603863</v>
      </c>
      <c r="BB38">
        <v>2.4493328797901048</v>
      </c>
      <c r="BC38">
        <v>2.5931137270258722</v>
      </c>
      <c r="BD38">
        <v>0.29452675585953769</v>
      </c>
      <c r="BE38">
        <v>28.251668831970431</v>
      </c>
      <c r="BF38">
        <v>0.76646686060378799</v>
      </c>
      <c r="BG38">
        <v>53.547559510509565</v>
      </c>
      <c r="BH38">
        <v>369.78458894132257</v>
      </c>
      <c r="BI38">
        <v>3.1539197743405883E-2</v>
      </c>
    </row>
    <row r="39" spans="1:61">
      <c r="A39" s="1">
        <v>13</v>
      </c>
      <c r="B39" s="1" t="s">
        <v>127</v>
      </c>
      <c r="C39" s="1" t="s">
        <v>115</v>
      </c>
      <c r="D39" s="1">
        <v>31</v>
      </c>
      <c r="E39" s="1" t="s">
        <v>65</v>
      </c>
      <c r="F39" s="1" t="s">
        <v>66</v>
      </c>
      <c r="G39" s="1">
        <v>0</v>
      </c>
      <c r="H39" s="1">
        <v>1429</v>
      </c>
      <c r="I39" s="1">
        <v>0</v>
      </c>
      <c r="J39">
        <v>20.198472804088361</v>
      </c>
      <c r="K39">
        <v>0.51502741335400604</v>
      </c>
      <c r="L39">
        <v>296.20030814153199</v>
      </c>
      <c r="M39">
        <v>12.973608506383844</v>
      </c>
      <c r="N39">
        <v>2.6750045329966428</v>
      </c>
      <c r="O39">
        <v>32.884601593017578</v>
      </c>
      <c r="P39" s="1">
        <v>3.5</v>
      </c>
      <c r="Q39">
        <v>1.9689131230115891</v>
      </c>
      <c r="R39" s="1">
        <v>1</v>
      </c>
      <c r="S39">
        <v>3.9378262460231781</v>
      </c>
      <c r="T39" s="1">
        <v>33.262401580810547</v>
      </c>
      <c r="U39" s="1">
        <v>32.884601593017578</v>
      </c>
      <c r="V39" s="1">
        <v>33.264530181884766</v>
      </c>
      <c r="W39" s="1">
        <v>398.74591064453125</v>
      </c>
      <c r="X39" s="1">
        <v>381.155517578125</v>
      </c>
      <c r="Y39" s="1">
        <v>15.164512634277344</v>
      </c>
      <c r="Z39" s="1">
        <v>24.022832870483398</v>
      </c>
      <c r="AA39" s="1">
        <v>28.865106582641602</v>
      </c>
      <c r="AB39" s="1">
        <v>45.726596832275391</v>
      </c>
      <c r="AC39" s="1">
        <v>500.28457641601562</v>
      </c>
      <c r="AD39" s="1">
        <v>1277.8843994140625</v>
      </c>
      <c r="AE39" s="1">
        <v>940.03948974609375</v>
      </c>
      <c r="AF39" s="1">
        <v>97.592018127441406</v>
      </c>
      <c r="AG39" s="1">
        <v>7.0829200744628906</v>
      </c>
      <c r="AH39" s="1">
        <v>-0.20638959109783173</v>
      </c>
      <c r="AI39" s="1">
        <v>0.3333333432674408</v>
      </c>
      <c r="AJ39" s="1">
        <v>-0.21956524252891541</v>
      </c>
      <c r="AK39" s="1">
        <v>2.737391471862793</v>
      </c>
      <c r="AL39" s="1">
        <v>1</v>
      </c>
      <c r="AM39" s="1">
        <v>0</v>
      </c>
      <c r="AN39" s="1">
        <v>0.18999999761581421</v>
      </c>
      <c r="AO39" s="1">
        <v>111115</v>
      </c>
      <c r="AP39">
        <v>1.4293845040457591</v>
      </c>
      <c r="AQ39">
        <v>1.2973608506383844E-2</v>
      </c>
      <c r="AR39">
        <v>306.03460159301756</v>
      </c>
      <c r="AS39">
        <v>306.41240158081052</v>
      </c>
      <c r="AT39">
        <v>242.79803284195805</v>
      </c>
      <c r="AU39">
        <v>-2.8591256780118433</v>
      </c>
      <c r="AV39">
        <v>5.019441273965354</v>
      </c>
      <c r="AW39">
        <v>51.432907836895765</v>
      </c>
      <c r="AX39">
        <v>27.410074966412367</v>
      </c>
      <c r="AY39">
        <v>33.073501586914062</v>
      </c>
      <c r="AZ39">
        <v>5.0730092955734527</v>
      </c>
      <c r="BA39">
        <v>0.45545814456666867</v>
      </c>
      <c r="BB39">
        <v>2.3444367409687112</v>
      </c>
      <c r="BC39">
        <v>2.7285725546047415</v>
      </c>
      <c r="BD39">
        <v>0.28947427260061848</v>
      </c>
      <c r="BE39">
        <v>28.906785841502124</v>
      </c>
      <c r="BF39">
        <v>0.77711142691465873</v>
      </c>
      <c r="BG39">
        <v>51.023317519235242</v>
      </c>
      <c r="BH39">
        <v>374.23090064941789</v>
      </c>
      <c r="BI39">
        <v>2.753896296372664E-2</v>
      </c>
    </row>
    <row r="40" spans="1:61">
      <c r="A40" s="1">
        <v>18</v>
      </c>
      <c r="B40" s="1" t="s">
        <v>132</v>
      </c>
      <c r="C40" s="1" t="s">
        <v>115</v>
      </c>
      <c r="D40" s="1">
        <v>1</v>
      </c>
      <c r="E40" s="1" t="s">
        <v>65</v>
      </c>
      <c r="F40" s="1" t="s">
        <v>66</v>
      </c>
      <c r="G40" s="1">
        <v>0</v>
      </c>
      <c r="H40" s="1">
        <v>2001.5</v>
      </c>
      <c r="I40" s="1">
        <v>0</v>
      </c>
      <c r="J40">
        <v>27.206273008214268</v>
      </c>
      <c r="K40">
        <v>0.6813664450238639</v>
      </c>
      <c r="L40">
        <v>291.81996192268645</v>
      </c>
      <c r="M40">
        <v>16.000584145321181</v>
      </c>
      <c r="N40">
        <v>2.5670596196072974</v>
      </c>
      <c r="O40">
        <v>32.625614166259766</v>
      </c>
      <c r="P40" s="1">
        <v>3</v>
      </c>
      <c r="Q40">
        <v>2.0786957442760468</v>
      </c>
      <c r="R40" s="1">
        <v>1</v>
      </c>
      <c r="S40">
        <v>4.1573914885520935</v>
      </c>
      <c r="T40" s="1">
        <v>33.057548522949219</v>
      </c>
      <c r="U40" s="1">
        <v>32.625614166259766</v>
      </c>
      <c r="V40" s="1">
        <v>33.070907592773438</v>
      </c>
      <c r="W40" s="1">
        <v>398.9930419921875</v>
      </c>
      <c r="X40" s="1">
        <v>379.04351806640625</v>
      </c>
      <c r="Y40" s="1">
        <v>15.02617359161377</v>
      </c>
      <c r="Z40" s="1">
        <v>24.386219024658203</v>
      </c>
      <c r="AA40" s="1">
        <v>28.930545806884766</v>
      </c>
      <c r="AB40" s="1">
        <v>46.951847076416016</v>
      </c>
      <c r="AC40" s="1">
        <v>500.33059692382812</v>
      </c>
      <c r="AD40" s="1">
        <v>1090.712158203125</v>
      </c>
      <c r="AE40" s="1">
        <v>987.10247802734375</v>
      </c>
      <c r="AF40" s="1">
        <v>97.58538818359375</v>
      </c>
      <c r="AG40" s="1">
        <v>7.0829200744628906</v>
      </c>
      <c r="AH40" s="1">
        <v>-0.20638959109783173</v>
      </c>
      <c r="AI40" s="1">
        <v>0.66666668653488159</v>
      </c>
      <c r="AJ40" s="1">
        <v>-0.21956524252891541</v>
      </c>
      <c r="AK40" s="1">
        <v>2.737391471862793</v>
      </c>
      <c r="AL40" s="1">
        <v>1</v>
      </c>
      <c r="AM40" s="1">
        <v>0</v>
      </c>
      <c r="AN40" s="1">
        <v>0.18999999761581421</v>
      </c>
      <c r="AO40" s="1">
        <v>111115</v>
      </c>
      <c r="AP40">
        <v>1.6677686564127601</v>
      </c>
      <c r="AQ40">
        <v>1.600058414532118E-2</v>
      </c>
      <c r="AR40">
        <v>305.77561416625974</v>
      </c>
      <c r="AS40">
        <v>306.2075485229492</v>
      </c>
      <c r="AT40">
        <v>207.23530745813332</v>
      </c>
      <c r="AU40">
        <v>-4.1376126493449679</v>
      </c>
      <c r="AV40">
        <v>4.9467982694587072</v>
      </c>
      <c r="AW40">
        <v>50.691997660059243</v>
      </c>
      <c r="AX40">
        <v>26.30577863540104</v>
      </c>
      <c r="AY40">
        <v>32.841581344604492</v>
      </c>
      <c r="AZ40">
        <v>5.0073106880285998</v>
      </c>
      <c r="BA40">
        <v>0.58542028719212491</v>
      </c>
      <c r="BB40">
        <v>2.3797386498514097</v>
      </c>
      <c r="BC40">
        <v>2.6275720381771901</v>
      </c>
      <c r="BD40">
        <v>0.37344701625483773</v>
      </c>
      <c r="BE40">
        <v>28.477364263946903</v>
      </c>
      <c r="BF40">
        <v>0.7698851134859962</v>
      </c>
      <c r="BG40">
        <v>53.674972086926708</v>
      </c>
      <c r="BH40">
        <v>370.2090196405963</v>
      </c>
      <c r="BI40">
        <v>3.9445174667080848E-2</v>
      </c>
    </row>
    <row r="41" spans="1:61">
      <c r="A41" s="1">
        <v>1</v>
      </c>
      <c r="B41" s="1" t="s">
        <v>135</v>
      </c>
      <c r="C41" s="1" t="s">
        <v>137</v>
      </c>
      <c r="D41" s="1">
        <v>41</v>
      </c>
      <c r="E41" s="1" t="s">
        <v>65</v>
      </c>
      <c r="F41" s="1" t="s">
        <v>66</v>
      </c>
      <c r="G41" s="1">
        <v>0</v>
      </c>
      <c r="H41" s="1">
        <v>135.5</v>
      </c>
      <c r="I41" s="1">
        <v>0</v>
      </c>
      <c r="J41">
        <v>23.141122486229637</v>
      </c>
      <c r="K41">
        <v>0.43133338464152421</v>
      </c>
      <c r="L41">
        <v>274.83943800563719</v>
      </c>
      <c r="M41">
        <v>9.5341642906463182</v>
      </c>
      <c r="N41">
        <v>2.3208661185807475</v>
      </c>
      <c r="O41">
        <v>29.147439956665039</v>
      </c>
      <c r="P41" s="1">
        <v>3.5</v>
      </c>
      <c r="Q41">
        <v>1.9689131230115891</v>
      </c>
      <c r="R41" s="1">
        <v>1</v>
      </c>
      <c r="S41">
        <v>3.9378262460231781</v>
      </c>
      <c r="T41" s="1">
        <v>29.072839736938477</v>
      </c>
      <c r="U41" s="1">
        <v>29.147439956665039</v>
      </c>
      <c r="V41" s="1">
        <v>29.035852432250977</v>
      </c>
      <c r="W41" s="1">
        <v>400.15802001953125</v>
      </c>
      <c r="X41" s="1">
        <v>381.4239501953125</v>
      </c>
      <c r="Y41" s="1">
        <v>11.241756439208984</v>
      </c>
      <c r="Z41" s="1">
        <v>17.793315887451172</v>
      </c>
      <c r="AA41" s="1">
        <v>27.146640777587891</v>
      </c>
      <c r="AB41" s="1">
        <v>42.967372894287109</v>
      </c>
      <c r="AC41" s="1">
        <v>500.27508544921875</v>
      </c>
      <c r="AD41" s="1">
        <v>1424.56640625</v>
      </c>
      <c r="AE41" s="1">
        <v>1363.032958984375</v>
      </c>
      <c r="AF41" s="1">
        <v>97.528030395507812</v>
      </c>
      <c r="AG41" s="1">
        <v>7.4879770278930664</v>
      </c>
      <c r="AH41" s="1">
        <v>-0.23425489664077759</v>
      </c>
      <c r="AI41" s="1">
        <v>0.66666668653488159</v>
      </c>
      <c r="AJ41" s="1">
        <v>-0.21956524252891541</v>
      </c>
      <c r="AK41" s="1">
        <v>2.737391471862793</v>
      </c>
      <c r="AL41" s="1">
        <v>1</v>
      </c>
      <c r="AM41" s="1">
        <v>0</v>
      </c>
      <c r="AN41" s="1">
        <v>0.18999999761581421</v>
      </c>
      <c r="AO41" s="1">
        <v>111115</v>
      </c>
      <c r="AP41">
        <v>1.429357386997768</v>
      </c>
      <c r="AQ41">
        <v>9.534164290646319E-3</v>
      </c>
      <c r="AR41">
        <v>302.29743995666502</v>
      </c>
      <c r="AS41">
        <v>302.22283973693845</v>
      </c>
      <c r="AT41">
        <v>270.66761379106902</v>
      </c>
      <c r="AU41">
        <v>-1.3321691016537258</v>
      </c>
      <c r="AV41">
        <v>4.0562131712889578</v>
      </c>
      <c r="AW41">
        <v>41.590229545697753</v>
      </c>
      <c r="AX41">
        <v>23.796913658246581</v>
      </c>
      <c r="AY41">
        <v>29.110139846801758</v>
      </c>
      <c r="AZ41">
        <v>4.0474760551837417</v>
      </c>
      <c r="BA41">
        <v>0.38875117102759671</v>
      </c>
      <c r="BB41">
        <v>1.73534705270821</v>
      </c>
      <c r="BC41">
        <v>2.3121290024755314</v>
      </c>
      <c r="BD41">
        <v>0.24646717827073161</v>
      </c>
      <c r="BE41">
        <v>26.804549063698069</v>
      </c>
      <c r="BF41">
        <v>0.72056156375314795</v>
      </c>
      <c r="BG41">
        <v>46.853062916533574</v>
      </c>
      <c r="BH41">
        <v>373.49050839148487</v>
      </c>
      <c r="BI41">
        <v>2.902971945595087E-2</v>
      </c>
    </row>
    <row r="42" spans="1:61">
      <c r="A42" s="1">
        <v>3</v>
      </c>
      <c r="B42" s="1" t="s">
        <v>138</v>
      </c>
      <c r="C42" s="1" t="s">
        <v>137</v>
      </c>
      <c r="D42" s="1">
        <v>37</v>
      </c>
      <c r="E42" s="1" t="s">
        <v>65</v>
      </c>
      <c r="F42" s="1" t="s">
        <v>66</v>
      </c>
      <c r="G42" s="1">
        <v>0</v>
      </c>
      <c r="H42" s="1">
        <v>424</v>
      </c>
      <c r="I42" s="1">
        <v>0</v>
      </c>
      <c r="J42">
        <v>2.5371532128676475</v>
      </c>
      <c r="K42">
        <v>0.32468251637329398</v>
      </c>
      <c r="L42">
        <v>368.31882439519467</v>
      </c>
      <c r="M42">
        <v>7.1833571988022387</v>
      </c>
      <c r="N42">
        <v>2.2701814233326401</v>
      </c>
      <c r="O42">
        <v>28.360004425048828</v>
      </c>
      <c r="P42" s="1">
        <v>3.5</v>
      </c>
      <c r="Q42">
        <v>1.9689131230115891</v>
      </c>
      <c r="R42" s="1">
        <v>1</v>
      </c>
      <c r="S42">
        <v>3.9378262460231781</v>
      </c>
      <c r="T42" s="1">
        <v>28.826406478881836</v>
      </c>
      <c r="U42" s="1">
        <v>28.360004425048828</v>
      </c>
      <c r="V42" s="1">
        <v>28.883508682250977</v>
      </c>
      <c r="W42" s="1">
        <v>399.95724487304688</v>
      </c>
      <c r="X42" s="1">
        <v>396.19100952148438</v>
      </c>
      <c r="Y42" s="1">
        <v>11.513001441955566</v>
      </c>
      <c r="Z42" s="1">
        <v>16.456033706665039</v>
      </c>
      <c r="AA42" s="1">
        <v>28.202999114990234</v>
      </c>
      <c r="AB42" s="1">
        <v>40.311775207519531</v>
      </c>
      <c r="AC42" s="1">
        <v>500.26007080078125</v>
      </c>
      <c r="AD42" s="1">
        <v>30.971199035644531</v>
      </c>
      <c r="AE42" s="1">
        <v>93.865806579589844</v>
      </c>
      <c r="AF42" s="1">
        <v>97.534652709960938</v>
      </c>
      <c r="AG42" s="1">
        <v>7.4879770278930664</v>
      </c>
      <c r="AH42" s="1">
        <v>-0.23425489664077759</v>
      </c>
      <c r="AI42" s="1">
        <v>0.66666668653488159</v>
      </c>
      <c r="AJ42" s="1">
        <v>-0.21956524252891541</v>
      </c>
      <c r="AK42" s="1">
        <v>2.737391471862793</v>
      </c>
      <c r="AL42" s="1">
        <v>1</v>
      </c>
      <c r="AM42" s="1">
        <v>0</v>
      </c>
      <c r="AN42" s="1">
        <v>0.18999999761581421</v>
      </c>
      <c r="AO42" s="1">
        <v>111115</v>
      </c>
      <c r="AP42">
        <v>1.4293144880022322</v>
      </c>
      <c r="AQ42">
        <v>7.183357198802239E-3</v>
      </c>
      <c r="AR42">
        <v>301.51000442504881</v>
      </c>
      <c r="AS42">
        <v>301.97640647888181</v>
      </c>
      <c r="AT42">
        <v>5.8845277429313683</v>
      </c>
      <c r="AU42">
        <v>-2.7021527112060935</v>
      </c>
      <c r="AV42">
        <v>3.8752149558956259</v>
      </c>
      <c r="AW42">
        <v>39.731673289690825</v>
      </c>
      <c r="AX42">
        <v>23.275639583025786</v>
      </c>
      <c r="AY42">
        <v>28.593205451965332</v>
      </c>
      <c r="AZ42">
        <v>3.9280687936951679</v>
      </c>
      <c r="BA42">
        <v>0.29995089884126913</v>
      </c>
      <c r="BB42">
        <v>1.6050335325629859</v>
      </c>
      <c r="BC42">
        <v>2.3230352611321821</v>
      </c>
      <c r="BD42">
        <v>0.18954476652764546</v>
      </c>
      <c r="BE42">
        <v>35.923848623926403</v>
      </c>
      <c r="BF42">
        <v>0.92964962743613622</v>
      </c>
      <c r="BG42">
        <v>44.315836009847267</v>
      </c>
      <c r="BH42">
        <v>395.32120048894251</v>
      </c>
      <c r="BI42">
        <v>2.8441698946131961E-3</v>
      </c>
    </row>
    <row r="43" spans="1:61">
      <c r="A43" s="1">
        <v>5</v>
      </c>
      <c r="B43" s="1" t="s">
        <v>140</v>
      </c>
      <c r="C43" s="1" t="s">
        <v>137</v>
      </c>
      <c r="D43" s="1">
        <v>36</v>
      </c>
      <c r="E43" s="1" t="s">
        <v>65</v>
      </c>
      <c r="F43" s="1" t="s">
        <v>66</v>
      </c>
      <c r="G43" s="1">
        <v>0</v>
      </c>
      <c r="H43" s="1">
        <v>718.5</v>
      </c>
      <c r="I43" s="1">
        <v>0</v>
      </c>
      <c r="J43">
        <v>-44.73520516996151</v>
      </c>
      <c r="K43">
        <v>0.25847003622094228</v>
      </c>
      <c r="L43">
        <v>730.91224293084372</v>
      </c>
      <c r="M43">
        <v>4.7992799692002555</v>
      </c>
      <c r="N43">
        <v>1.9222773536106195</v>
      </c>
      <c r="O43">
        <v>27.152484893798828</v>
      </c>
      <c r="P43" s="1">
        <v>6</v>
      </c>
      <c r="Q43">
        <v>1.4200000166893005</v>
      </c>
      <c r="R43" s="1">
        <v>1</v>
      </c>
      <c r="S43">
        <v>2.8400000333786011</v>
      </c>
      <c r="T43" s="1">
        <v>28.770561218261719</v>
      </c>
      <c r="U43" s="1">
        <v>27.152484893798828</v>
      </c>
      <c r="V43" s="1">
        <v>28.873193740844727</v>
      </c>
      <c r="W43" s="1">
        <v>400.27960205078125</v>
      </c>
      <c r="X43" s="1">
        <v>451.33932495117188</v>
      </c>
      <c r="Y43" s="1">
        <v>11.659708023071289</v>
      </c>
      <c r="Z43" s="1">
        <v>17.316545486450195</v>
      </c>
      <c r="AA43" s="1">
        <v>28.656646728515625</v>
      </c>
      <c r="AB43" s="1">
        <v>42.559738159179688</v>
      </c>
      <c r="AC43" s="1">
        <v>500.2271728515625</v>
      </c>
      <c r="AD43" s="1">
        <v>223.80990600585938</v>
      </c>
      <c r="AE43" s="1">
        <v>97.434951782226562</v>
      </c>
      <c r="AF43" s="1">
        <v>97.540367126464844</v>
      </c>
      <c r="AG43" s="1">
        <v>7.4879770278930664</v>
      </c>
      <c r="AH43" s="1">
        <v>-0.23425489664077759</v>
      </c>
      <c r="AI43" s="1">
        <v>0.66666668653488159</v>
      </c>
      <c r="AJ43" s="1">
        <v>-0.21956524252891541</v>
      </c>
      <c r="AK43" s="1">
        <v>2.737391471862793</v>
      </c>
      <c r="AL43" s="1">
        <v>1</v>
      </c>
      <c r="AM43" s="1">
        <v>0</v>
      </c>
      <c r="AN43" s="1">
        <v>0.18999999761581421</v>
      </c>
      <c r="AO43" s="1">
        <v>111115</v>
      </c>
      <c r="AP43">
        <v>0.83371195475260407</v>
      </c>
      <c r="AQ43">
        <v>4.7992799692002557E-3</v>
      </c>
      <c r="AR43">
        <v>300.30248489379881</v>
      </c>
      <c r="AS43">
        <v>301.9205612182617</v>
      </c>
      <c r="AT43">
        <v>42.523881607508883</v>
      </c>
      <c r="AU43">
        <v>-1.772874532026905</v>
      </c>
      <c r="AV43">
        <v>3.6113395577210992</v>
      </c>
      <c r="AW43">
        <v>37.024051314455875</v>
      </c>
      <c r="AX43">
        <v>19.707505828005679</v>
      </c>
      <c r="AY43">
        <v>27.961523056030273</v>
      </c>
      <c r="AZ43">
        <v>3.78633589885282</v>
      </c>
      <c r="BA43">
        <v>0.23690882758461373</v>
      </c>
      <c r="BB43">
        <v>1.6890622041104797</v>
      </c>
      <c r="BC43">
        <v>2.0972736947423405</v>
      </c>
      <c r="BD43">
        <v>0.14986511332568375</v>
      </c>
      <c r="BE43">
        <v>71.293448512702355</v>
      </c>
      <c r="BF43">
        <v>1.6194295567086192</v>
      </c>
      <c r="BG43">
        <v>49.848729151407568</v>
      </c>
      <c r="BH43">
        <v>472.60429898978208</v>
      </c>
      <c r="BI43">
        <v>-4.7185206118877734E-2</v>
      </c>
    </row>
    <row r="44" spans="1:61">
      <c r="A44" s="1">
        <v>9</v>
      </c>
      <c r="B44" s="1" t="s">
        <v>144</v>
      </c>
      <c r="C44" s="1" t="s">
        <v>137</v>
      </c>
      <c r="D44" s="1">
        <v>9</v>
      </c>
      <c r="E44" s="1" t="s">
        <v>65</v>
      </c>
      <c r="F44" s="1" t="s">
        <v>66</v>
      </c>
      <c r="G44" s="1">
        <v>0</v>
      </c>
      <c r="H44" s="1">
        <v>1490</v>
      </c>
      <c r="I44" s="1">
        <v>0</v>
      </c>
      <c r="J44">
        <v>15.070600413322396</v>
      </c>
      <c r="K44">
        <v>0.49123592240308689</v>
      </c>
      <c r="L44">
        <v>314.92264138813391</v>
      </c>
      <c r="M44">
        <v>9.6002106598197443</v>
      </c>
      <c r="N44">
        <v>2.1212640532765046</v>
      </c>
      <c r="O44">
        <v>29.786821365356445</v>
      </c>
      <c r="P44" s="1">
        <v>5</v>
      </c>
      <c r="Q44">
        <v>1.6395652592182159</v>
      </c>
      <c r="R44" s="1">
        <v>1</v>
      </c>
      <c r="S44">
        <v>3.2791305184364319</v>
      </c>
      <c r="T44" s="1">
        <v>29.826530456542969</v>
      </c>
      <c r="U44" s="1">
        <v>29.786821365356445</v>
      </c>
      <c r="V44" s="1">
        <v>29.777050018310547</v>
      </c>
      <c r="W44" s="1">
        <v>401.34201049804688</v>
      </c>
      <c r="X44" s="1">
        <v>382.60971069335938</v>
      </c>
      <c r="Y44" s="1">
        <v>12.008228302001953</v>
      </c>
      <c r="Z44" s="1">
        <v>21.397289276123047</v>
      </c>
      <c r="AA44" s="1">
        <v>27.770174026489258</v>
      </c>
      <c r="AB44" s="1">
        <v>49.483272552490234</v>
      </c>
      <c r="AC44" s="1">
        <v>500.30520629882812</v>
      </c>
      <c r="AD44" s="1">
        <v>1459.0780029296875</v>
      </c>
      <c r="AE44" s="1">
        <v>1534.12158203125</v>
      </c>
      <c r="AF44" s="1">
        <v>97.54949951171875</v>
      </c>
      <c r="AG44" s="1">
        <v>7.4879770278930664</v>
      </c>
      <c r="AH44" s="1">
        <v>-0.23425489664077759</v>
      </c>
      <c r="AI44" s="1">
        <v>0.66666668653488159</v>
      </c>
      <c r="AJ44" s="1">
        <v>-0.21956524252891541</v>
      </c>
      <c r="AK44" s="1">
        <v>2.737391471862793</v>
      </c>
      <c r="AL44" s="1">
        <v>1</v>
      </c>
      <c r="AM44" s="1">
        <v>0</v>
      </c>
      <c r="AN44" s="1">
        <v>0.18999999761581421</v>
      </c>
      <c r="AO44" s="1">
        <v>111115</v>
      </c>
      <c r="AP44">
        <v>1.0006104125976563</v>
      </c>
      <c r="AQ44">
        <v>9.6002106598197436E-3</v>
      </c>
      <c r="AR44">
        <v>302.93682136535642</v>
      </c>
      <c r="AS44">
        <v>302.97653045654295</v>
      </c>
      <c r="AT44">
        <v>277.22481707792758</v>
      </c>
      <c r="AU44">
        <v>-1.5133849811521125</v>
      </c>
      <c r="AV44">
        <v>4.2085589130697745</v>
      </c>
      <c r="AW44">
        <v>43.142803747180629</v>
      </c>
      <c r="AX44">
        <v>21.745514471057582</v>
      </c>
      <c r="AY44">
        <v>29.806675910949707</v>
      </c>
      <c r="AZ44">
        <v>4.2133684293277485</v>
      </c>
      <c r="BA44">
        <v>0.42723346130397943</v>
      </c>
      <c r="BB44">
        <v>2.0872948597932699</v>
      </c>
      <c r="BC44">
        <v>2.1260735695344786</v>
      </c>
      <c r="BD44">
        <v>0.27211739795198076</v>
      </c>
      <c r="BE44">
        <v>30.720546052320948</v>
      </c>
      <c r="BF44">
        <v>0.82309108364614159</v>
      </c>
      <c r="BG44">
        <v>54.701660772298489</v>
      </c>
      <c r="BH44">
        <v>376.40522738792316</v>
      </c>
      <c r="BI44">
        <v>2.1901578709872967E-2</v>
      </c>
    </row>
    <row r="45" spans="1:61">
      <c r="A45" s="1">
        <v>1</v>
      </c>
      <c r="B45" s="1" t="s">
        <v>151</v>
      </c>
      <c r="C45" s="1" t="s">
        <v>152</v>
      </c>
      <c r="D45" s="1">
        <v>55</v>
      </c>
      <c r="E45" s="1" t="s">
        <v>65</v>
      </c>
      <c r="F45" s="1" t="s">
        <v>66</v>
      </c>
      <c r="G45" s="1">
        <v>0</v>
      </c>
      <c r="H45" s="1">
        <v>77.5</v>
      </c>
      <c r="I45" s="1">
        <v>0</v>
      </c>
      <c r="J45">
        <v>6.8361406232114934</v>
      </c>
      <c r="K45">
        <v>0.58499733369970786</v>
      </c>
      <c r="L45">
        <v>347.26890277352629</v>
      </c>
      <c r="M45">
        <v>17.082062647601035</v>
      </c>
      <c r="N45">
        <v>3.1619048010494302</v>
      </c>
      <c r="O45">
        <v>37.276523590087891</v>
      </c>
      <c r="P45" s="1">
        <v>4.5</v>
      </c>
      <c r="Q45">
        <v>1.7493478804826736</v>
      </c>
      <c r="R45" s="1">
        <v>1</v>
      </c>
      <c r="S45">
        <v>3.4986957609653473</v>
      </c>
      <c r="T45" s="1">
        <v>37.532321929931641</v>
      </c>
      <c r="U45" s="1">
        <v>37.276523590087891</v>
      </c>
      <c r="V45" s="1">
        <v>37.450912475585938</v>
      </c>
      <c r="W45" s="1">
        <v>400.40167236328125</v>
      </c>
      <c r="X45" s="1">
        <v>388.28570556640625</v>
      </c>
      <c r="Y45" s="1">
        <v>18.330680847167969</v>
      </c>
      <c r="Z45" s="1">
        <v>33.186958312988281</v>
      </c>
      <c r="AA45" s="1">
        <v>27.562515258789062</v>
      </c>
      <c r="AB45" s="1">
        <v>49.900821685791016</v>
      </c>
      <c r="AC45" s="1">
        <v>500.24795532226562</v>
      </c>
      <c r="AD45" s="1">
        <v>1719.56005859375</v>
      </c>
      <c r="AE45" s="1">
        <v>1800.2216796875</v>
      </c>
      <c r="AF45" s="1">
        <v>97.591400146484375</v>
      </c>
      <c r="AG45" s="1">
        <v>7.7121315002441406</v>
      </c>
      <c r="AH45" s="1">
        <v>-0.27208289504051208</v>
      </c>
      <c r="AI45" s="1">
        <v>1</v>
      </c>
      <c r="AJ45" s="1">
        <v>-0.21956524252891541</v>
      </c>
      <c r="AK45" s="1">
        <v>2.737391471862793</v>
      </c>
      <c r="AL45" s="1">
        <v>1</v>
      </c>
      <c r="AM45" s="1">
        <v>0</v>
      </c>
      <c r="AN45" s="1">
        <v>0.18999999761581421</v>
      </c>
      <c r="AO45" s="1">
        <v>111115</v>
      </c>
      <c r="AP45">
        <v>1.1116621229383679</v>
      </c>
      <c r="AQ45">
        <v>1.7082062647601034E-2</v>
      </c>
      <c r="AR45">
        <v>310.42652359008787</v>
      </c>
      <c r="AS45">
        <v>310.68232192993162</v>
      </c>
      <c r="AT45">
        <v>326.71640703306184</v>
      </c>
      <c r="AU45">
        <v>-4.1174312273814841</v>
      </c>
      <c r="AV45">
        <v>6.4006665294169656</v>
      </c>
      <c r="AW45">
        <v>65.586378715845711</v>
      </c>
      <c r="AX45">
        <v>32.39942040285743</v>
      </c>
      <c r="AY45">
        <v>37.404422760009766</v>
      </c>
      <c r="AZ45">
        <v>6.4453963957921987</v>
      </c>
      <c r="BA45">
        <v>0.50119527695777322</v>
      </c>
      <c r="BB45">
        <v>3.2387617283675354</v>
      </c>
      <c r="BC45">
        <v>3.2066346674246633</v>
      </c>
      <c r="BD45">
        <v>0.31983320688481126</v>
      </c>
      <c r="BE45">
        <v>33.890458449001784</v>
      </c>
      <c r="BF45">
        <v>0.89436437601263929</v>
      </c>
      <c r="BG45">
        <v>55.478194177106069</v>
      </c>
      <c r="BH45">
        <v>385.64792552725555</v>
      </c>
      <c r="BI45">
        <v>9.8342740051826447E-3</v>
      </c>
    </row>
    <row r="46" spans="1:61">
      <c r="A46" s="1">
        <v>11</v>
      </c>
      <c r="B46" s="1" t="s">
        <v>163</v>
      </c>
      <c r="C46" s="1" t="s">
        <v>152</v>
      </c>
      <c r="D46" s="1">
        <v>33</v>
      </c>
      <c r="E46" s="1" t="s">
        <v>65</v>
      </c>
      <c r="F46" s="1" t="s">
        <v>66</v>
      </c>
      <c r="G46" s="1">
        <v>0</v>
      </c>
      <c r="H46" s="1">
        <v>1125.5</v>
      </c>
      <c r="I46" s="1">
        <v>0</v>
      </c>
      <c r="J46">
        <v>-0.14308719537166328</v>
      </c>
      <c r="K46">
        <v>0.35073955027514553</v>
      </c>
      <c r="L46">
        <v>370.58850496856041</v>
      </c>
      <c r="M46">
        <v>14.294718463822029</v>
      </c>
      <c r="N46">
        <v>4.0941335995019514</v>
      </c>
      <c r="O46">
        <v>38.922489166259766</v>
      </c>
      <c r="P46" s="1">
        <v>3</v>
      </c>
      <c r="Q46">
        <v>2.0786957442760468</v>
      </c>
      <c r="R46" s="1">
        <v>1</v>
      </c>
      <c r="S46">
        <v>4.1573914885520935</v>
      </c>
      <c r="T46" s="1">
        <v>38.735877990722656</v>
      </c>
      <c r="U46" s="1">
        <v>38.922489166259766</v>
      </c>
      <c r="V46" s="1">
        <v>38.669826507568359</v>
      </c>
      <c r="W46" s="1">
        <v>400.0289306640625</v>
      </c>
      <c r="X46" s="1">
        <v>396.71353149414062</v>
      </c>
      <c r="Y46" s="1">
        <v>21.431221008300781</v>
      </c>
      <c r="Z46" s="1">
        <v>29.749649047851562</v>
      </c>
      <c r="AA46" s="1">
        <v>30.191213607788086</v>
      </c>
      <c r="AB46" s="1">
        <v>41.909793853759766</v>
      </c>
      <c r="AC46" s="1">
        <v>500.195068359375</v>
      </c>
      <c r="AD46" s="1">
        <v>1770.2275390625</v>
      </c>
      <c r="AE46" s="1">
        <v>1834.41259765625</v>
      </c>
      <c r="AF46" s="1">
        <v>97.589683532714844</v>
      </c>
      <c r="AG46" s="1">
        <v>7.7121315002441406</v>
      </c>
      <c r="AH46" s="1">
        <v>-0.27208289504051208</v>
      </c>
      <c r="AI46" s="1">
        <v>0</v>
      </c>
      <c r="AJ46" s="1">
        <v>-0.21956524252891541</v>
      </c>
      <c r="AK46" s="1">
        <v>2.737391471862793</v>
      </c>
      <c r="AL46" s="1">
        <v>1</v>
      </c>
      <c r="AM46" s="1">
        <v>0</v>
      </c>
      <c r="AN46" s="1">
        <v>0.18999999761581421</v>
      </c>
      <c r="AO46" s="1">
        <v>111115</v>
      </c>
      <c r="AP46">
        <v>1.6673168945312498</v>
      </c>
      <c r="AQ46">
        <v>1.4294718463822029E-2</v>
      </c>
      <c r="AR46">
        <v>312.07248916625974</v>
      </c>
      <c r="AS46">
        <v>311.88587799072263</v>
      </c>
      <c r="AT46">
        <v>336.34322820132365</v>
      </c>
      <c r="AU46">
        <v>-2.4719982005391996</v>
      </c>
      <c r="AV46">
        <v>6.9973924352911165</v>
      </c>
      <c r="AW46">
        <v>71.702173651842926</v>
      </c>
      <c r="AX46">
        <v>41.952524603991364</v>
      </c>
      <c r="AY46">
        <v>38.829183578491211</v>
      </c>
      <c r="AZ46">
        <v>6.9623199788307755</v>
      </c>
      <c r="BA46">
        <v>0.3234514721186566</v>
      </c>
      <c r="BB46">
        <v>2.9032588357891655</v>
      </c>
      <c r="BC46">
        <v>4.0590611430416104</v>
      </c>
      <c r="BD46">
        <v>0.20444366222458865</v>
      </c>
      <c r="BE46">
        <v>36.165614920743735</v>
      </c>
      <c r="BF46">
        <v>0.93414636897515035</v>
      </c>
      <c r="BG46">
        <v>43.159414346253556</v>
      </c>
      <c r="BH46">
        <v>396.75999517558216</v>
      </c>
      <c r="BI46">
        <v>-1.5564975369948821E-4</v>
      </c>
    </row>
    <row r="47" spans="1:61">
      <c r="A47" s="1">
        <v>13</v>
      </c>
      <c r="B47" s="1" t="s">
        <v>165</v>
      </c>
      <c r="C47" s="1" t="s">
        <v>152</v>
      </c>
      <c r="D47" s="1">
        <v>17</v>
      </c>
      <c r="E47" s="1" t="s">
        <v>65</v>
      </c>
      <c r="F47" s="1" t="s">
        <v>66</v>
      </c>
      <c r="G47" s="1">
        <v>0</v>
      </c>
      <c r="H47" s="1">
        <v>1403.5</v>
      </c>
      <c r="I47" s="1">
        <v>0</v>
      </c>
      <c r="J47">
        <v>11.914594351648658</v>
      </c>
      <c r="K47">
        <v>0.39104473773227988</v>
      </c>
      <c r="L47">
        <v>313.78653507009494</v>
      </c>
      <c r="M47">
        <v>15.496646255549498</v>
      </c>
      <c r="N47">
        <v>4.00379337421165</v>
      </c>
      <c r="O47">
        <v>38.524173736572266</v>
      </c>
      <c r="P47" s="1">
        <v>2.5</v>
      </c>
      <c r="Q47">
        <v>2.1884783655405045</v>
      </c>
      <c r="R47" s="1">
        <v>1</v>
      </c>
      <c r="S47">
        <v>4.3769567310810089</v>
      </c>
      <c r="T47" s="1">
        <v>38.550880432128906</v>
      </c>
      <c r="U47" s="1">
        <v>38.524173736572266</v>
      </c>
      <c r="V47" s="1">
        <v>38.516239166259766</v>
      </c>
      <c r="W47" s="1">
        <v>399.27191162109375</v>
      </c>
      <c r="X47" s="1">
        <v>390.29473876953125</v>
      </c>
      <c r="Y47" s="1">
        <v>21.632144927978516</v>
      </c>
      <c r="Z47" s="1">
        <v>29.151033401489258</v>
      </c>
      <c r="AA47" s="1">
        <v>30.780963897705078</v>
      </c>
      <c r="AB47" s="1">
        <v>41.479793548583984</v>
      </c>
      <c r="AC47" s="1">
        <v>500.2369384765625</v>
      </c>
      <c r="AD47" s="1">
        <v>565.4532470703125</v>
      </c>
      <c r="AE47" s="1">
        <v>1896.7535400390625</v>
      </c>
      <c r="AF47" s="1">
        <v>97.593063354492188</v>
      </c>
      <c r="AG47" s="1">
        <v>7.7121315002441406</v>
      </c>
      <c r="AH47" s="1">
        <v>-0.27208289504051208</v>
      </c>
      <c r="AI47" s="1">
        <v>0</v>
      </c>
      <c r="AJ47" s="1">
        <v>-0.21956524252891541</v>
      </c>
      <c r="AK47" s="1">
        <v>2.737391471862793</v>
      </c>
      <c r="AL47" s="1">
        <v>1</v>
      </c>
      <c r="AM47" s="1">
        <v>0</v>
      </c>
      <c r="AN47" s="1">
        <v>0.18999999761581421</v>
      </c>
      <c r="AO47" s="1">
        <v>111115</v>
      </c>
      <c r="AP47">
        <v>2.0009477539062499</v>
      </c>
      <c r="AQ47">
        <v>1.5496646255549498E-2</v>
      </c>
      <c r="AR47">
        <v>311.67417373657224</v>
      </c>
      <c r="AS47">
        <v>311.70088043212888</v>
      </c>
      <c r="AT47">
        <v>107.43611559521378</v>
      </c>
      <c r="AU47">
        <v>-4.5853353339214928</v>
      </c>
      <c r="AV47">
        <v>6.8487320238121097</v>
      </c>
      <c r="AW47">
        <v>70.176422262052739</v>
      </c>
      <c r="AX47">
        <v>41.025388860563481</v>
      </c>
      <c r="AY47">
        <v>38.537527084350586</v>
      </c>
      <c r="AZ47">
        <v>6.8536710493805835</v>
      </c>
      <c r="BA47">
        <v>0.35897344163300099</v>
      </c>
      <c r="BB47">
        <v>2.8449386496004592</v>
      </c>
      <c r="BC47">
        <v>4.0087323997801239</v>
      </c>
      <c r="BD47">
        <v>0.22703504630446988</v>
      </c>
      <c r="BE47">
        <v>30.623389196882361</v>
      </c>
      <c r="BF47">
        <v>0.80397326405003289</v>
      </c>
      <c r="BG47">
        <v>43.529705813499234</v>
      </c>
      <c r="BH47">
        <v>386.61987896100095</v>
      </c>
      <c r="BI47">
        <v>1.341469529213633E-2</v>
      </c>
    </row>
    <row r="48" spans="1:61">
      <c r="A48" s="1">
        <v>20</v>
      </c>
      <c r="B48" s="1" t="s">
        <v>172</v>
      </c>
      <c r="C48" s="1" t="s">
        <v>152</v>
      </c>
      <c r="D48" s="1">
        <v>8</v>
      </c>
      <c r="E48" s="1" t="s">
        <v>65</v>
      </c>
      <c r="F48" s="1" t="s">
        <v>66</v>
      </c>
      <c r="G48" s="1">
        <v>0</v>
      </c>
      <c r="H48" s="1">
        <v>2096</v>
      </c>
      <c r="I48" s="1">
        <v>0</v>
      </c>
      <c r="J48">
        <v>12.197861199242226</v>
      </c>
      <c r="K48">
        <v>0.3898423903257594</v>
      </c>
      <c r="L48">
        <v>310.48807238831239</v>
      </c>
      <c r="M48">
        <v>15.53974888830539</v>
      </c>
      <c r="N48">
        <v>4.0459719041889732</v>
      </c>
      <c r="O48">
        <v>38.433834075927734</v>
      </c>
      <c r="P48" s="1">
        <v>3</v>
      </c>
      <c r="Q48">
        <v>2.0786957442760468</v>
      </c>
      <c r="R48" s="1">
        <v>1</v>
      </c>
      <c r="S48">
        <v>4.1573914885520935</v>
      </c>
      <c r="T48" s="1">
        <v>38.344913482666016</v>
      </c>
      <c r="U48" s="1">
        <v>38.433834075927734</v>
      </c>
      <c r="V48" s="1">
        <v>38.265720367431641</v>
      </c>
      <c r="W48" s="1">
        <v>399.59286499023438</v>
      </c>
      <c r="X48" s="1">
        <v>388.65573120117188</v>
      </c>
      <c r="Y48" s="1">
        <v>19.323053359985352</v>
      </c>
      <c r="Z48" s="1">
        <v>28.37788200378418</v>
      </c>
      <c r="AA48" s="1">
        <v>27.802341461181641</v>
      </c>
      <c r="AB48" s="1">
        <v>40.830581665039062</v>
      </c>
      <c r="AC48" s="1">
        <v>500.24459838867188</v>
      </c>
      <c r="AD48" s="1">
        <v>1810.3436279296875</v>
      </c>
      <c r="AE48" s="1">
        <v>1851.474853515625</v>
      </c>
      <c r="AF48" s="1">
        <v>97.591041564941406</v>
      </c>
      <c r="AG48" s="1">
        <v>7.7121315002441406</v>
      </c>
      <c r="AH48" s="1">
        <v>-0.27208289504051208</v>
      </c>
      <c r="AI48" s="1">
        <v>0</v>
      </c>
      <c r="AJ48" s="1">
        <v>-0.21956524252891541</v>
      </c>
      <c r="AK48" s="1">
        <v>2.737391471862793</v>
      </c>
      <c r="AL48" s="1">
        <v>1</v>
      </c>
      <c r="AM48" s="1">
        <v>0</v>
      </c>
      <c r="AN48" s="1">
        <v>0.18999999761581421</v>
      </c>
      <c r="AO48" s="1">
        <v>111115</v>
      </c>
      <c r="AP48">
        <v>1.6674819946289061</v>
      </c>
      <c r="AQ48">
        <v>1.553974888830539E-2</v>
      </c>
      <c r="AR48">
        <v>311.58383407592771</v>
      </c>
      <c r="AS48">
        <v>311.49491348266599</v>
      </c>
      <c r="AT48">
        <v>343.96528499044507</v>
      </c>
      <c r="AU48">
        <v>-2.85698593776362</v>
      </c>
      <c r="AV48">
        <v>6.8153989663452776</v>
      </c>
      <c r="AW48">
        <v>69.836317525210646</v>
      </c>
      <c r="AX48">
        <v>41.458435521426466</v>
      </c>
      <c r="AY48">
        <v>38.389373779296875</v>
      </c>
      <c r="AZ48">
        <v>6.7990459775683858</v>
      </c>
      <c r="BA48">
        <v>0.35642051378652018</v>
      </c>
      <c r="BB48">
        <v>2.7694270621563044</v>
      </c>
      <c r="BC48">
        <v>4.0296189154120814</v>
      </c>
      <c r="BD48">
        <v>0.22554239233066961</v>
      </c>
      <c r="BE48">
        <v>30.30085437786633</v>
      </c>
      <c r="BF48">
        <v>0.7988768657256744</v>
      </c>
      <c r="BG48">
        <v>42.92136161542971</v>
      </c>
      <c r="BH48">
        <v>384.69480698599483</v>
      </c>
      <c r="BI48">
        <v>1.3609458769911469E-2</v>
      </c>
    </row>
  </sheetData>
  <sortState ref="A2:BI48">
    <sortCondition ref="E2:E4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Tres Rios 6-23-11</vt:lpstr>
      <vt:lpstr>sac</vt:lpstr>
      <vt:lpstr>sam</vt:lpstr>
      <vt:lpstr>scal</vt:lpstr>
      <vt:lpstr>smar</vt:lpstr>
      <vt:lpstr>stab</vt:lpstr>
      <vt:lpstr>tdom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Guest Account</cp:lastModifiedBy>
  <dcterms:created xsi:type="dcterms:W3CDTF">2011-06-27T16:20:07Z</dcterms:created>
  <dcterms:modified xsi:type="dcterms:W3CDTF">2011-06-27T21:20:38Z</dcterms:modified>
</cp:coreProperties>
</file>