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800" yWindow="920" windowWidth="25600" windowHeight="17480" tabRatio="500"/>
  </bookViews>
  <sheets>
    <sheet name="TR 7.9.12_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72" i="1" l="1"/>
  <c r="K72" i="1"/>
  <c r="AR72" i="1"/>
  <c r="AU72" i="1"/>
  <c r="AT72" i="1"/>
  <c r="AS72" i="1"/>
  <c r="R72" i="1"/>
  <c r="AV72" i="1"/>
  <c r="P72" i="1"/>
  <c r="AW72" i="1"/>
  <c r="AX72" i="1"/>
  <c r="AY72" i="1"/>
  <c r="BB72" i="1"/>
  <c r="T72" i="1"/>
  <c r="L72" i="1"/>
  <c r="BH72" i="1"/>
  <c r="BI72" i="1"/>
  <c r="BJ72" i="1"/>
  <c r="BE72" i="1"/>
  <c r="M72" i="1"/>
  <c r="BG72" i="1"/>
  <c r="BF72" i="1"/>
  <c r="AZ72" i="1"/>
  <c r="BA72" i="1"/>
  <c r="BC72" i="1"/>
  <c r="BD72" i="1"/>
  <c r="O72" i="1"/>
  <c r="N72" i="1"/>
  <c r="AQ71" i="1"/>
  <c r="K71" i="1"/>
  <c r="AR71" i="1"/>
  <c r="AU71" i="1"/>
  <c r="AT71" i="1"/>
  <c r="AS71" i="1"/>
  <c r="R71" i="1"/>
  <c r="AV71" i="1"/>
  <c r="P71" i="1"/>
  <c r="AW71" i="1"/>
  <c r="AX71" i="1"/>
  <c r="AY71" i="1"/>
  <c r="BB71" i="1"/>
  <c r="T71" i="1"/>
  <c r="L71" i="1"/>
  <c r="BH71" i="1"/>
  <c r="BI71" i="1"/>
  <c r="BJ71" i="1"/>
  <c r="BE71" i="1"/>
  <c r="M71" i="1"/>
  <c r="BG71" i="1"/>
  <c r="BF71" i="1"/>
  <c r="AZ71" i="1"/>
  <c r="BA71" i="1"/>
  <c r="BC71" i="1"/>
  <c r="BD71" i="1"/>
  <c r="O71" i="1"/>
  <c r="N71" i="1"/>
  <c r="AQ70" i="1"/>
  <c r="K70" i="1"/>
  <c r="AR70" i="1"/>
  <c r="AU70" i="1"/>
  <c r="AT70" i="1"/>
  <c r="AS70" i="1"/>
  <c r="R70" i="1"/>
  <c r="AV70" i="1"/>
  <c r="P70" i="1"/>
  <c r="AW70" i="1"/>
  <c r="AX70" i="1"/>
  <c r="AY70" i="1"/>
  <c r="BB70" i="1"/>
  <c r="T70" i="1"/>
  <c r="L70" i="1"/>
  <c r="BH70" i="1"/>
  <c r="BI70" i="1"/>
  <c r="BJ70" i="1"/>
  <c r="BE70" i="1"/>
  <c r="M70" i="1"/>
  <c r="BG70" i="1"/>
  <c r="BF70" i="1"/>
  <c r="AZ70" i="1"/>
  <c r="BA70" i="1"/>
  <c r="BC70" i="1"/>
  <c r="BD70" i="1"/>
  <c r="O70" i="1"/>
  <c r="N70" i="1"/>
  <c r="AQ69" i="1"/>
  <c r="K69" i="1"/>
  <c r="AR69" i="1"/>
  <c r="AU69" i="1"/>
  <c r="AT69" i="1"/>
  <c r="AS69" i="1"/>
  <c r="R69" i="1"/>
  <c r="AV69" i="1"/>
  <c r="P69" i="1"/>
  <c r="AW69" i="1"/>
  <c r="AX69" i="1"/>
  <c r="AY69" i="1"/>
  <c r="BB69" i="1"/>
  <c r="T69" i="1"/>
  <c r="L69" i="1"/>
  <c r="BH69" i="1"/>
  <c r="BI69" i="1"/>
  <c r="BJ69" i="1"/>
  <c r="BE69" i="1"/>
  <c r="M69" i="1"/>
  <c r="BG69" i="1"/>
  <c r="BF69" i="1"/>
  <c r="AZ69" i="1"/>
  <c r="BA69" i="1"/>
  <c r="BC69" i="1"/>
  <c r="BD69" i="1"/>
  <c r="O69" i="1"/>
  <c r="N69" i="1"/>
  <c r="AQ68" i="1"/>
  <c r="K68" i="1"/>
  <c r="AR68" i="1"/>
  <c r="AU68" i="1"/>
  <c r="AT68" i="1"/>
  <c r="AS68" i="1"/>
  <c r="R68" i="1"/>
  <c r="AV68" i="1"/>
  <c r="P68" i="1"/>
  <c r="AW68" i="1"/>
  <c r="AX68" i="1"/>
  <c r="AY68" i="1"/>
  <c r="BB68" i="1"/>
  <c r="T68" i="1"/>
  <c r="L68" i="1"/>
  <c r="BH68" i="1"/>
  <c r="BI68" i="1"/>
  <c r="BJ68" i="1"/>
  <c r="BE68" i="1"/>
  <c r="M68" i="1"/>
  <c r="BG68" i="1"/>
  <c r="BF68" i="1"/>
  <c r="AZ68" i="1"/>
  <c r="BA68" i="1"/>
  <c r="BC68" i="1"/>
  <c r="BD68" i="1"/>
  <c r="O68" i="1"/>
  <c r="N68" i="1"/>
  <c r="AQ67" i="1"/>
  <c r="K67" i="1"/>
  <c r="AR67" i="1"/>
  <c r="AU67" i="1"/>
  <c r="AT67" i="1"/>
  <c r="AS67" i="1"/>
  <c r="R67" i="1"/>
  <c r="AV67" i="1"/>
  <c r="P67" i="1"/>
  <c r="AW67" i="1"/>
  <c r="AX67" i="1"/>
  <c r="AY67" i="1"/>
  <c r="BB67" i="1"/>
  <c r="T67" i="1"/>
  <c r="L67" i="1"/>
  <c r="BH67" i="1"/>
  <c r="BI67" i="1"/>
  <c r="BJ67" i="1"/>
  <c r="BE67" i="1"/>
  <c r="M67" i="1"/>
  <c r="BG67" i="1"/>
  <c r="BF67" i="1"/>
  <c r="AZ67" i="1"/>
  <c r="BA67" i="1"/>
  <c r="BC67" i="1"/>
  <c r="BD67" i="1"/>
  <c r="O67" i="1"/>
  <c r="N67" i="1"/>
  <c r="AQ66" i="1"/>
  <c r="K66" i="1"/>
  <c r="AR66" i="1"/>
  <c r="AU66" i="1"/>
  <c r="AT66" i="1"/>
  <c r="AS66" i="1"/>
  <c r="R66" i="1"/>
  <c r="AV66" i="1"/>
  <c r="P66" i="1"/>
  <c r="AW66" i="1"/>
  <c r="AX66" i="1"/>
  <c r="AY66" i="1"/>
  <c r="BB66" i="1"/>
  <c r="T66" i="1"/>
  <c r="L66" i="1"/>
  <c r="BH66" i="1"/>
  <c r="BI66" i="1"/>
  <c r="BJ66" i="1"/>
  <c r="BE66" i="1"/>
  <c r="M66" i="1"/>
  <c r="BG66" i="1"/>
  <c r="BF66" i="1"/>
  <c r="AZ66" i="1"/>
  <c r="BA66" i="1"/>
  <c r="BC66" i="1"/>
  <c r="BD66" i="1"/>
  <c r="O66" i="1"/>
  <c r="N66" i="1"/>
  <c r="AQ65" i="1"/>
  <c r="K65" i="1"/>
  <c r="AR65" i="1"/>
  <c r="AU65" i="1"/>
  <c r="AT65" i="1"/>
  <c r="AS65" i="1"/>
  <c r="R65" i="1"/>
  <c r="AV65" i="1"/>
  <c r="P65" i="1"/>
  <c r="AW65" i="1"/>
  <c r="AX65" i="1"/>
  <c r="AY65" i="1"/>
  <c r="BB65" i="1"/>
  <c r="T65" i="1"/>
  <c r="L65" i="1"/>
  <c r="BH65" i="1"/>
  <c r="BI65" i="1"/>
  <c r="BJ65" i="1"/>
  <c r="BE65" i="1"/>
  <c r="M65" i="1"/>
  <c r="BG65" i="1"/>
  <c r="BF65" i="1"/>
  <c r="AZ65" i="1"/>
  <c r="BA65" i="1"/>
  <c r="BC65" i="1"/>
  <c r="BD65" i="1"/>
  <c r="O65" i="1"/>
  <c r="N65" i="1"/>
  <c r="AQ64" i="1"/>
  <c r="K64" i="1"/>
  <c r="AR64" i="1"/>
  <c r="AU64" i="1"/>
  <c r="AT64" i="1"/>
  <c r="AS64" i="1"/>
  <c r="R64" i="1"/>
  <c r="AV64" i="1"/>
  <c r="P64" i="1"/>
  <c r="AW64" i="1"/>
  <c r="AX64" i="1"/>
  <c r="AY64" i="1"/>
  <c r="BB64" i="1"/>
  <c r="T64" i="1"/>
  <c r="L64" i="1"/>
  <c r="BH64" i="1"/>
  <c r="BI64" i="1"/>
  <c r="BJ64" i="1"/>
  <c r="BE64" i="1"/>
  <c r="M64" i="1"/>
  <c r="BG64" i="1"/>
  <c r="BF64" i="1"/>
  <c r="AZ64" i="1"/>
  <c r="BA64" i="1"/>
  <c r="BC64" i="1"/>
  <c r="BD64" i="1"/>
  <c r="O64" i="1"/>
  <c r="N64" i="1"/>
  <c r="AQ63" i="1"/>
  <c r="K63" i="1"/>
  <c r="AR63" i="1"/>
  <c r="AU63" i="1"/>
  <c r="AT63" i="1"/>
  <c r="AS63" i="1"/>
  <c r="R63" i="1"/>
  <c r="AV63" i="1"/>
  <c r="P63" i="1"/>
  <c r="AW63" i="1"/>
  <c r="AX63" i="1"/>
  <c r="AY63" i="1"/>
  <c r="BB63" i="1"/>
  <c r="T63" i="1"/>
  <c r="L63" i="1"/>
  <c r="BH63" i="1"/>
  <c r="BI63" i="1"/>
  <c r="BJ63" i="1"/>
  <c r="BE63" i="1"/>
  <c r="M63" i="1"/>
  <c r="BG63" i="1"/>
  <c r="BF63" i="1"/>
  <c r="AZ63" i="1"/>
  <c r="BA63" i="1"/>
  <c r="BC63" i="1"/>
  <c r="BD63" i="1"/>
  <c r="O63" i="1"/>
  <c r="N63" i="1"/>
  <c r="AQ62" i="1"/>
  <c r="K62" i="1"/>
  <c r="AR62" i="1"/>
  <c r="AU62" i="1"/>
  <c r="AT62" i="1"/>
  <c r="AS62" i="1"/>
  <c r="R62" i="1"/>
  <c r="AV62" i="1"/>
  <c r="P62" i="1"/>
  <c r="AW62" i="1"/>
  <c r="AX62" i="1"/>
  <c r="AY62" i="1"/>
  <c r="BB62" i="1"/>
  <c r="T62" i="1"/>
  <c r="L62" i="1"/>
  <c r="BH62" i="1"/>
  <c r="BI62" i="1"/>
  <c r="BJ62" i="1"/>
  <c r="BE62" i="1"/>
  <c r="M62" i="1"/>
  <c r="BG62" i="1"/>
  <c r="BF62" i="1"/>
  <c r="AZ62" i="1"/>
  <c r="BA62" i="1"/>
  <c r="BC62" i="1"/>
  <c r="BD62" i="1"/>
  <c r="O62" i="1"/>
  <c r="N62" i="1"/>
  <c r="AQ61" i="1"/>
  <c r="K61" i="1"/>
  <c r="AR61" i="1"/>
  <c r="AU61" i="1"/>
  <c r="AT61" i="1"/>
  <c r="AS61" i="1"/>
  <c r="R61" i="1"/>
  <c r="AV61" i="1"/>
  <c r="P61" i="1"/>
  <c r="AW61" i="1"/>
  <c r="AX61" i="1"/>
  <c r="AY61" i="1"/>
  <c r="BB61" i="1"/>
  <c r="T61" i="1"/>
  <c r="L61" i="1"/>
  <c r="BH61" i="1"/>
  <c r="BI61" i="1"/>
  <c r="BJ61" i="1"/>
  <c r="BE61" i="1"/>
  <c r="M61" i="1"/>
  <c r="BG61" i="1"/>
  <c r="BF61" i="1"/>
  <c r="AZ61" i="1"/>
  <c r="BA61" i="1"/>
  <c r="BC61" i="1"/>
  <c r="BD61" i="1"/>
  <c r="O61" i="1"/>
  <c r="N61" i="1"/>
  <c r="AQ60" i="1"/>
  <c r="K60" i="1"/>
  <c r="AR60" i="1"/>
  <c r="AU60" i="1"/>
  <c r="AT60" i="1"/>
  <c r="AS60" i="1"/>
  <c r="R60" i="1"/>
  <c r="AV60" i="1"/>
  <c r="P60" i="1"/>
  <c r="AW60" i="1"/>
  <c r="AX60" i="1"/>
  <c r="AY60" i="1"/>
  <c r="BB60" i="1"/>
  <c r="T60" i="1"/>
  <c r="L60" i="1"/>
  <c r="BH60" i="1"/>
  <c r="BI60" i="1"/>
  <c r="BJ60" i="1"/>
  <c r="BE60" i="1"/>
  <c r="M60" i="1"/>
  <c r="BG60" i="1"/>
  <c r="BF60" i="1"/>
  <c r="AZ60" i="1"/>
  <c r="BA60" i="1"/>
  <c r="BC60" i="1"/>
  <c r="BD60" i="1"/>
  <c r="O60" i="1"/>
  <c r="N60" i="1"/>
  <c r="AQ59" i="1"/>
  <c r="K59" i="1"/>
  <c r="AR59" i="1"/>
  <c r="AU59" i="1"/>
  <c r="AT59" i="1"/>
  <c r="AS59" i="1"/>
  <c r="R59" i="1"/>
  <c r="AV59" i="1"/>
  <c r="P59" i="1"/>
  <c r="AW59" i="1"/>
  <c r="AX59" i="1"/>
  <c r="AY59" i="1"/>
  <c r="BB59" i="1"/>
  <c r="T59" i="1"/>
  <c r="L59" i="1"/>
  <c r="BH59" i="1"/>
  <c r="BI59" i="1"/>
  <c r="BJ59" i="1"/>
  <c r="BE59" i="1"/>
  <c r="M59" i="1"/>
  <c r="BG59" i="1"/>
  <c r="BF59" i="1"/>
  <c r="AZ59" i="1"/>
  <c r="BA59" i="1"/>
  <c r="BC59" i="1"/>
  <c r="BD59" i="1"/>
  <c r="O59" i="1"/>
  <c r="N59" i="1"/>
  <c r="AQ58" i="1"/>
  <c r="K58" i="1"/>
  <c r="AR58" i="1"/>
  <c r="AU58" i="1"/>
  <c r="AT58" i="1"/>
  <c r="AS58" i="1"/>
  <c r="R58" i="1"/>
  <c r="AV58" i="1"/>
  <c r="P58" i="1"/>
  <c r="AW58" i="1"/>
  <c r="AX58" i="1"/>
  <c r="AY58" i="1"/>
  <c r="BB58" i="1"/>
  <c r="T58" i="1"/>
  <c r="L58" i="1"/>
  <c r="BH58" i="1"/>
  <c r="BI58" i="1"/>
  <c r="BJ58" i="1"/>
  <c r="BE58" i="1"/>
  <c r="M58" i="1"/>
  <c r="BG58" i="1"/>
  <c r="BF58" i="1"/>
  <c r="AZ58" i="1"/>
  <c r="BA58" i="1"/>
  <c r="BC58" i="1"/>
  <c r="BD58" i="1"/>
  <c r="O58" i="1"/>
  <c r="N58" i="1"/>
  <c r="AQ57" i="1"/>
  <c r="K57" i="1"/>
  <c r="AR57" i="1"/>
  <c r="AU57" i="1"/>
  <c r="AT57" i="1"/>
  <c r="AS57" i="1"/>
  <c r="R57" i="1"/>
  <c r="AV57" i="1"/>
  <c r="P57" i="1"/>
  <c r="AW57" i="1"/>
  <c r="AX57" i="1"/>
  <c r="AY57" i="1"/>
  <c r="BB57" i="1"/>
  <c r="T57" i="1"/>
  <c r="L57" i="1"/>
  <c r="BH57" i="1"/>
  <c r="BI57" i="1"/>
  <c r="BJ57" i="1"/>
  <c r="BE57" i="1"/>
  <c r="M57" i="1"/>
  <c r="BG57" i="1"/>
  <c r="BF57" i="1"/>
  <c r="AZ57" i="1"/>
  <c r="BA57" i="1"/>
  <c r="BC57" i="1"/>
  <c r="BD57" i="1"/>
  <c r="O57" i="1"/>
  <c r="N57" i="1"/>
  <c r="AQ56" i="1"/>
  <c r="K56" i="1"/>
  <c r="AR56" i="1"/>
  <c r="AU56" i="1"/>
  <c r="AT56" i="1"/>
  <c r="AS56" i="1"/>
  <c r="R56" i="1"/>
  <c r="AV56" i="1"/>
  <c r="P56" i="1"/>
  <c r="AW56" i="1"/>
  <c r="AX56" i="1"/>
  <c r="AY56" i="1"/>
  <c r="BB56" i="1"/>
  <c r="T56" i="1"/>
  <c r="L56" i="1"/>
  <c r="BH56" i="1"/>
  <c r="BI56" i="1"/>
  <c r="BJ56" i="1"/>
  <c r="BE56" i="1"/>
  <c r="M56" i="1"/>
  <c r="BG56" i="1"/>
  <c r="BF56" i="1"/>
  <c r="AZ56" i="1"/>
  <c r="BA56" i="1"/>
  <c r="BC56" i="1"/>
  <c r="BD56" i="1"/>
  <c r="O56" i="1"/>
  <c r="N56" i="1"/>
  <c r="AQ55" i="1"/>
  <c r="K55" i="1"/>
  <c r="AR55" i="1"/>
  <c r="AU55" i="1"/>
  <c r="AT55" i="1"/>
  <c r="AS55" i="1"/>
  <c r="R55" i="1"/>
  <c r="AV55" i="1"/>
  <c r="P55" i="1"/>
  <c r="AW55" i="1"/>
  <c r="AX55" i="1"/>
  <c r="AY55" i="1"/>
  <c r="BB55" i="1"/>
  <c r="T55" i="1"/>
  <c r="L55" i="1"/>
  <c r="BH55" i="1"/>
  <c r="BI55" i="1"/>
  <c r="BJ55" i="1"/>
  <c r="BE55" i="1"/>
  <c r="M55" i="1"/>
  <c r="BG55" i="1"/>
  <c r="BF55" i="1"/>
  <c r="AZ55" i="1"/>
  <c r="BA55" i="1"/>
  <c r="BC55" i="1"/>
  <c r="BD55" i="1"/>
  <c r="O55" i="1"/>
  <c r="N55" i="1"/>
  <c r="AQ54" i="1"/>
  <c r="K54" i="1"/>
  <c r="AR54" i="1"/>
  <c r="AU54" i="1"/>
  <c r="AT54" i="1"/>
  <c r="AS54" i="1"/>
  <c r="R54" i="1"/>
  <c r="AV54" i="1"/>
  <c r="P54" i="1"/>
  <c r="AW54" i="1"/>
  <c r="AX54" i="1"/>
  <c r="AY54" i="1"/>
  <c r="BB54" i="1"/>
  <c r="T54" i="1"/>
  <c r="L54" i="1"/>
  <c r="BH54" i="1"/>
  <c r="BI54" i="1"/>
  <c r="BJ54" i="1"/>
  <c r="BE54" i="1"/>
  <c r="M54" i="1"/>
  <c r="BG54" i="1"/>
  <c r="BF54" i="1"/>
  <c r="AZ54" i="1"/>
  <c r="BA54" i="1"/>
  <c r="BC54" i="1"/>
  <c r="BD54" i="1"/>
  <c r="O54" i="1"/>
  <c r="N54" i="1"/>
  <c r="AQ53" i="1"/>
  <c r="K53" i="1"/>
  <c r="AR53" i="1"/>
  <c r="AU53" i="1"/>
  <c r="AT53" i="1"/>
  <c r="AS53" i="1"/>
  <c r="R53" i="1"/>
  <c r="AV53" i="1"/>
  <c r="P53" i="1"/>
  <c r="AW53" i="1"/>
  <c r="AX53" i="1"/>
  <c r="AY53" i="1"/>
  <c r="BB53" i="1"/>
  <c r="T53" i="1"/>
  <c r="L53" i="1"/>
  <c r="BH53" i="1"/>
  <c r="BI53" i="1"/>
  <c r="BJ53" i="1"/>
  <c r="BE53" i="1"/>
  <c r="M53" i="1"/>
  <c r="BG53" i="1"/>
  <c r="BF53" i="1"/>
  <c r="AZ53" i="1"/>
  <c r="BA53" i="1"/>
  <c r="BC53" i="1"/>
  <c r="BD53" i="1"/>
  <c r="O53" i="1"/>
  <c r="N53" i="1"/>
  <c r="AQ52" i="1"/>
  <c r="K52" i="1"/>
  <c r="AR52" i="1"/>
  <c r="AU52" i="1"/>
  <c r="AT52" i="1"/>
  <c r="AS52" i="1"/>
  <c r="R52" i="1"/>
  <c r="AV52" i="1"/>
  <c r="P52" i="1"/>
  <c r="AW52" i="1"/>
  <c r="AX52" i="1"/>
  <c r="AY52" i="1"/>
  <c r="BB52" i="1"/>
  <c r="T52" i="1"/>
  <c r="L52" i="1"/>
  <c r="BH52" i="1"/>
  <c r="BI52" i="1"/>
  <c r="BJ52" i="1"/>
  <c r="BE52" i="1"/>
  <c r="M52" i="1"/>
  <c r="BG52" i="1"/>
  <c r="BF52" i="1"/>
  <c r="AZ52" i="1"/>
  <c r="BA52" i="1"/>
  <c r="BC52" i="1"/>
  <c r="BD52" i="1"/>
  <c r="O52" i="1"/>
  <c r="N52" i="1"/>
  <c r="AQ51" i="1"/>
  <c r="K51" i="1"/>
  <c r="AR51" i="1"/>
  <c r="AU51" i="1"/>
  <c r="AT51" i="1"/>
  <c r="AS51" i="1"/>
  <c r="R51" i="1"/>
  <c r="AV51" i="1"/>
  <c r="P51" i="1"/>
  <c r="AW51" i="1"/>
  <c r="AX51" i="1"/>
  <c r="AY51" i="1"/>
  <c r="BB51" i="1"/>
  <c r="T51" i="1"/>
  <c r="L51" i="1"/>
  <c r="BH51" i="1"/>
  <c r="BI51" i="1"/>
  <c r="BJ51" i="1"/>
  <c r="BE51" i="1"/>
  <c r="M51" i="1"/>
  <c r="BG51" i="1"/>
  <c r="BF51" i="1"/>
  <c r="AZ51" i="1"/>
  <c r="BA51" i="1"/>
  <c r="BC51" i="1"/>
  <c r="BD51" i="1"/>
  <c r="O51" i="1"/>
  <c r="N51" i="1"/>
  <c r="AQ50" i="1"/>
  <c r="K50" i="1"/>
  <c r="AR50" i="1"/>
  <c r="AU50" i="1"/>
  <c r="AT50" i="1"/>
  <c r="AS50" i="1"/>
  <c r="R50" i="1"/>
  <c r="AV50" i="1"/>
  <c r="P50" i="1"/>
  <c r="AW50" i="1"/>
  <c r="AX50" i="1"/>
  <c r="AY50" i="1"/>
  <c r="BB50" i="1"/>
  <c r="T50" i="1"/>
  <c r="L50" i="1"/>
  <c r="BH50" i="1"/>
  <c r="BI50" i="1"/>
  <c r="BJ50" i="1"/>
  <c r="BE50" i="1"/>
  <c r="M50" i="1"/>
  <c r="BG50" i="1"/>
  <c r="BF50" i="1"/>
  <c r="AZ50" i="1"/>
  <c r="BA50" i="1"/>
  <c r="BC50" i="1"/>
  <c r="BD50" i="1"/>
  <c r="O50" i="1"/>
  <c r="N50" i="1"/>
  <c r="AQ49" i="1"/>
  <c r="K49" i="1"/>
  <c r="AR49" i="1"/>
  <c r="AU49" i="1"/>
  <c r="AT49" i="1"/>
  <c r="AS49" i="1"/>
  <c r="R49" i="1"/>
  <c r="AV49" i="1"/>
  <c r="P49" i="1"/>
  <c r="AW49" i="1"/>
  <c r="AX49" i="1"/>
  <c r="AY49" i="1"/>
  <c r="BB49" i="1"/>
  <c r="T49" i="1"/>
  <c r="L49" i="1"/>
  <c r="BH49" i="1"/>
  <c r="BI49" i="1"/>
  <c r="BJ49" i="1"/>
  <c r="BE49" i="1"/>
  <c r="M49" i="1"/>
  <c r="BG49" i="1"/>
  <c r="BF49" i="1"/>
  <c r="AZ49" i="1"/>
  <c r="BA49" i="1"/>
  <c r="BC49" i="1"/>
  <c r="BD49" i="1"/>
  <c r="O49" i="1"/>
  <c r="N49" i="1"/>
  <c r="AQ48" i="1"/>
  <c r="K48" i="1"/>
  <c r="AR48" i="1"/>
  <c r="AU48" i="1"/>
  <c r="AT48" i="1"/>
  <c r="AS48" i="1"/>
  <c r="R48" i="1"/>
  <c r="AV48" i="1"/>
  <c r="P48" i="1"/>
  <c r="AW48" i="1"/>
  <c r="AX48" i="1"/>
  <c r="AY48" i="1"/>
  <c r="BB48" i="1"/>
  <c r="T48" i="1"/>
  <c r="L48" i="1"/>
  <c r="BH48" i="1"/>
  <c r="BI48" i="1"/>
  <c r="BJ48" i="1"/>
  <c r="BE48" i="1"/>
  <c r="M48" i="1"/>
  <c r="BG48" i="1"/>
  <c r="BF48" i="1"/>
  <c r="AZ48" i="1"/>
  <c r="BA48" i="1"/>
  <c r="BC48" i="1"/>
  <c r="BD48" i="1"/>
  <c r="O48" i="1"/>
  <c r="N48" i="1"/>
  <c r="AQ10" i="1"/>
  <c r="K10" i="1"/>
  <c r="AU10" i="1"/>
  <c r="AT10" i="1"/>
  <c r="AS10" i="1"/>
  <c r="AR10" i="1"/>
  <c r="R10" i="1"/>
  <c r="AV10" i="1"/>
  <c r="P10" i="1"/>
  <c r="AW10" i="1"/>
  <c r="AX10" i="1"/>
  <c r="AY10" i="1"/>
  <c r="BB10" i="1"/>
  <c r="T10" i="1"/>
  <c r="L10" i="1"/>
  <c r="BE10" i="1"/>
  <c r="M10" i="1"/>
  <c r="N10" i="1"/>
  <c r="BC10" i="1"/>
  <c r="O10" i="1"/>
  <c r="AZ10" i="1"/>
  <c r="BA10" i="1"/>
  <c r="BD10" i="1"/>
  <c r="BF10" i="1"/>
  <c r="BG10" i="1"/>
  <c r="BH10" i="1"/>
  <c r="BI10" i="1"/>
  <c r="BJ10" i="1"/>
  <c r="AQ11" i="1"/>
  <c r="K11" i="1"/>
  <c r="AU11" i="1"/>
  <c r="AT11" i="1"/>
  <c r="AS11" i="1"/>
  <c r="AR11" i="1"/>
  <c r="R11" i="1"/>
  <c r="AV11" i="1"/>
  <c r="P11" i="1"/>
  <c r="AW11" i="1"/>
  <c r="AX11" i="1"/>
  <c r="AY11" i="1"/>
  <c r="BB11" i="1"/>
  <c r="T11" i="1"/>
  <c r="L11" i="1"/>
  <c r="BE11" i="1"/>
  <c r="M11" i="1"/>
  <c r="N11" i="1"/>
  <c r="BC11" i="1"/>
  <c r="O11" i="1"/>
  <c r="AZ11" i="1"/>
  <c r="BA11" i="1"/>
  <c r="BD11" i="1"/>
  <c r="BF11" i="1"/>
  <c r="BG11" i="1"/>
  <c r="BH11" i="1"/>
  <c r="BI11" i="1"/>
  <c r="BJ11" i="1"/>
  <c r="AQ12" i="1"/>
  <c r="K12" i="1"/>
  <c r="AU12" i="1"/>
  <c r="AT12" i="1"/>
  <c r="AS12" i="1"/>
  <c r="AR12" i="1"/>
  <c r="R12" i="1"/>
  <c r="AV12" i="1"/>
  <c r="P12" i="1"/>
  <c r="AW12" i="1"/>
  <c r="AX12" i="1"/>
  <c r="AY12" i="1"/>
  <c r="BB12" i="1"/>
  <c r="T12" i="1"/>
  <c r="L12" i="1"/>
  <c r="BE12" i="1"/>
  <c r="M12" i="1"/>
  <c r="N12" i="1"/>
  <c r="BC12" i="1"/>
  <c r="O12" i="1"/>
  <c r="AZ12" i="1"/>
  <c r="BA12" i="1"/>
  <c r="BD12" i="1"/>
  <c r="BF12" i="1"/>
  <c r="BG12" i="1"/>
  <c r="BH12" i="1"/>
  <c r="BI12" i="1"/>
  <c r="BJ12" i="1"/>
  <c r="AQ13" i="1"/>
  <c r="K13" i="1"/>
  <c r="AU13" i="1"/>
  <c r="AT13" i="1"/>
  <c r="AS13" i="1"/>
  <c r="AR13" i="1"/>
  <c r="R13" i="1"/>
  <c r="AV13" i="1"/>
  <c r="P13" i="1"/>
  <c r="AW13" i="1"/>
  <c r="AX13" i="1"/>
  <c r="AY13" i="1"/>
  <c r="BB13" i="1"/>
  <c r="T13" i="1"/>
  <c r="L13" i="1"/>
  <c r="BE13" i="1"/>
  <c r="M13" i="1"/>
  <c r="N13" i="1"/>
  <c r="BC13" i="1"/>
  <c r="O13" i="1"/>
  <c r="AZ13" i="1"/>
  <c r="BA13" i="1"/>
  <c r="BD13" i="1"/>
  <c r="BF13" i="1"/>
  <c r="BG13" i="1"/>
  <c r="BH13" i="1"/>
  <c r="BI13" i="1"/>
  <c r="BJ13" i="1"/>
  <c r="AQ14" i="1"/>
  <c r="K14" i="1"/>
  <c r="AU14" i="1"/>
  <c r="AT14" i="1"/>
  <c r="AS14" i="1"/>
  <c r="AR14" i="1"/>
  <c r="R14" i="1"/>
  <c r="AV14" i="1"/>
  <c r="P14" i="1"/>
  <c r="AW14" i="1"/>
  <c r="AX14" i="1"/>
  <c r="AY14" i="1"/>
  <c r="BB14" i="1"/>
  <c r="T14" i="1"/>
  <c r="L14" i="1"/>
  <c r="BE14" i="1"/>
  <c r="M14" i="1"/>
  <c r="N14" i="1"/>
  <c r="BC14" i="1"/>
  <c r="O14" i="1"/>
  <c r="AZ14" i="1"/>
  <c r="BA14" i="1"/>
  <c r="BD14" i="1"/>
  <c r="BF14" i="1"/>
  <c r="BG14" i="1"/>
  <c r="BH14" i="1"/>
  <c r="BI14" i="1"/>
  <c r="BJ14" i="1"/>
  <c r="AQ15" i="1"/>
  <c r="K15" i="1"/>
  <c r="AU15" i="1"/>
  <c r="AT15" i="1"/>
  <c r="AS15" i="1"/>
  <c r="AR15" i="1"/>
  <c r="R15" i="1"/>
  <c r="AV15" i="1"/>
  <c r="P15" i="1"/>
  <c r="AW15" i="1"/>
  <c r="AX15" i="1"/>
  <c r="AY15" i="1"/>
  <c r="BB15" i="1"/>
  <c r="T15" i="1"/>
  <c r="L15" i="1"/>
  <c r="BE15" i="1"/>
  <c r="M15" i="1"/>
  <c r="N15" i="1"/>
  <c r="BC15" i="1"/>
  <c r="O15" i="1"/>
  <c r="AZ15" i="1"/>
  <c r="BA15" i="1"/>
  <c r="BD15" i="1"/>
  <c r="BF15" i="1"/>
  <c r="BG15" i="1"/>
  <c r="BH15" i="1"/>
  <c r="BI15" i="1"/>
  <c r="BJ15" i="1"/>
  <c r="AQ16" i="1"/>
  <c r="K16" i="1"/>
  <c r="AU16" i="1"/>
  <c r="AT16" i="1"/>
  <c r="AS16" i="1"/>
  <c r="AR16" i="1"/>
  <c r="R16" i="1"/>
  <c r="AV16" i="1"/>
  <c r="P16" i="1"/>
  <c r="AW16" i="1"/>
  <c r="AX16" i="1"/>
  <c r="AY16" i="1"/>
  <c r="BB16" i="1"/>
  <c r="T16" i="1"/>
  <c r="L16" i="1"/>
  <c r="BE16" i="1"/>
  <c r="M16" i="1"/>
  <c r="N16" i="1"/>
  <c r="BC16" i="1"/>
  <c r="O16" i="1"/>
  <c r="AZ16" i="1"/>
  <c r="BA16" i="1"/>
  <c r="BD16" i="1"/>
  <c r="BF16" i="1"/>
  <c r="BG16" i="1"/>
  <c r="BH16" i="1"/>
  <c r="BI16" i="1"/>
  <c r="BJ16" i="1"/>
  <c r="AQ17" i="1"/>
  <c r="K17" i="1"/>
  <c r="AU17" i="1"/>
  <c r="AT17" i="1"/>
  <c r="AS17" i="1"/>
  <c r="AR17" i="1"/>
  <c r="R17" i="1"/>
  <c r="AV17" i="1"/>
  <c r="P17" i="1"/>
  <c r="AW17" i="1"/>
  <c r="AX17" i="1"/>
  <c r="AY17" i="1"/>
  <c r="BB17" i="1"/>
  <c r="T17" i="1"/>
  <c r="L17" i="1"/>
  <c r="BE17" i="1"/>
  <c r="M17" i="1"/>
  <c r="N17" i="1"/>
  <c r="BC17" i="1"/>
  <c r="O17" i="1"/>
  <c r="AZ17" i="1"/>
  <c r="BA17" i="1"/>
  <c r="BD17" i="1"/>
  <c r="BF17" i="1"/>
  <c r="BG17" i="1"/>
  <c r="BH17" i="1"/>
  <c r="BI17" i="1"/>
  <c r="BJ17" i="1"/>
  <c r="AQ18" i="1"/>
  <c r="K18" i="1"/>
  <c r="AU18" i="1"/>
  <c r="AT18" i="1"/>
  <c r="AS18" i="1"/>
  <c r="AR18" i="1"/>
  <c r="R18" i="1"/>
  <c r="AV18" i="1"/>
  <c r="P18" i="1"/>
  <c r="AW18" i="1"/>
  <c r="AX18" i="1"/>
  <c r="AY18" i="1"/>
  <c r="BB18" i="1"/>
  <c r="T18" i="1"/>
  <c r="L18" i="1"/>
  <c r="BE18" i="1"/>
  <c r="M18" i="1"/>
  <c r="N18" i="1"/>
  <c r="BC18" i="1"/>
  <c r="O18" i="1"/>
  <c r="AZ18" i="1"/>
  <c r="BA18" i="1"/>
  <c r="BD18" i="1"/>
  <c r="BF18" i="1"/>
  <c r="BG18" i="1"/>
  <c r="BH18" i="1"/>
  <c r="BI18" i="1"/>
  <c r="BJ18" i="1"/>
  <c r="AQ19" i="1"/>
  <c r="K19" i="1"/>
  <c r="AU19" i="1"/>
  <c r="AT19" i="1"/>
  <c r="AS19" i="1"/>
  <c r="AR19" i="1"/>
  <c r="R19" i="1"/>
  <c r="AV19" i="1"/>
  <c r="P19" i="1"/>
  <c r="AW19" i="1"/>
  <c r="AX19" i="1"/>
  <c r="AY19" i="1"/>
  <c r="BB19" i="1"/>
  <c r="T19" i="1"/>
  <c r="L19" i="1"/>
  <c r="BE19" i="1"/>
  <c r="M19" i="1"/>
  <c r="N19" i="1"/>
  <c r="BC19" i="1"/>
  <c r="O19" i="1"/>
  <c r="AZ19" i="1"/>
  <c r="BA19" i="1"/>
  <c r="BD19" i="1"/>
  <c r="BF19" i="1"/>
  <c r="BG19" i="1"/>
  <c r="BH19" i="1"/>
  <c r="BI19" i="1"/>
  <c r="BJ19" i="1"/>
  <c r="AQ20" i="1"/>
  <c r="K20" i="1"/>
  <c r="AU20" i="1"/>
  <c r="AT20" i="1"/>
  <c r="AS20" i="1"/>
  <c r="AR20" i="1"/>
  <c r="R20" i="1"/>
  <c r="AV20" i="1"/>
  <c r="P20" i="1"/>
  <c r="AW20" i="1"/>
  <c r="AX20" i="1"/>
  <c r="AY20" i="1"/>
  <c r="BB20" i="1"/>
  <c r="T20" i="1"/>
  <c r="L20" i="1"/>
  <c r="BE20" i="1"/>
  <c r="M20" i="1"/>
  <c r="N20" i="1"/>
  <c r="BC20" i="1"/>
  <c r="O20" i="1"/>
  <c r="AZ20" i="1"/>
  <c r="BA20" i="1"/>
  <c r="BD20" i="1"/>
  <c r="BF20" i="1"/>
  <c r="BG20" i="1"/>
  <c r="BH20" i="1"/>
  <c r="BI20" i="1"/>
  <c r="BJ20" i="1"/>
  <c r="AQ21" i="1"/>
  <c r="K21" i="1"/>
  <c r="AU21" i="1"/>
  <c r="AT21" i="1"/>
  <c r="AS21" i="1"/>
  <c r="AR21" i="1"/>
  <c r="R21" i="1"/>
  <c r="AV21" i="1"/>
  <c r="P21" i="1"/>
  <c r="AW21" i="1"/>
  <c r="AX21" i="1"/>
  <c r="AY21" i="1"/>
  <c r="BB21" i="1"/>
  <c r="T21" i="1"/>
  <c r="L21" i="1"/>
  <c r="BE21" i="1"/>
  <c r="M21" i="1"/>
  <c r="N21" i="1"/>
  <c r="BC21" i="1"/>
  <c r="O21" i="1"/>
  <c r="AZ21" i="1"/>
  <c r="BA21" i="1"/>
  <c r="BD21" i="1"/>
  <c r="BF21" i="1"/>
  <c r="BG21" i="1"/>
  <c r="BH21" i="1"/>
  <c r="BI21" i="1"/>
  <c r="BJ21" i="1"/>
  <c r="AQ22" i="1"/>
  <c r="K22" i="1"/>
  <c r="AU22" i="1"/>
  <c r="AT22" i="1"/>
  <c r="AS22" i="1"/>
  <c r="AR22" i="1"/>
  <c r="R22" i="1"/>
  <c r="AV22" i="1"/>
  <c r="P22" i="1"/>
  <c r="AW22" i="1"/>
  <c r="AX22" i="1"/>
  <c r="AY22" i="1"/>
  <c r="BB22" i="1"/>
  <c r="T22" i="1"/>
  <c r="L22" i="1"/>
  <c r="BE22" i="1"/>
  <c r="M22" i="1"/>
  <c r="N22" i="1"/>
  <c r="BC22" i="1"/>
  <c r="O22" i="1"/>
  <c r="AZ22" i="1"/>
  <c r="BA22" i="1"/>
  <c r="BD22" i="1"/>
  <c r="BF22" i="1"/>
  <c r="BG22" i="1"/>
  <c r="BH22" i="1"/>
  <c r="BI22" i="1"/>
  <c r="BJ22" i="1"/>
  <c r="AQ23" i="1"/>
  <c r="K23" i="1"/>
  <c r="AU23" i="1"/>
  <c r="AT23" i="1"/>
  <c r="AS23" i="1"/>
  <c r="AR23" i="1"/>
  <c r="R23" i="1"/>
  <c r="AV23" i="1"/>
  <c r="P23" i="1"/>
  <c r="AW23" i="1"/>
  <c r="AX23" i="1"/>
  <c r="AY23" i="1"/>
  <c r="BB23" i="1"/>
  <c r="T23" i="1"/>
  <c r="L23" i="1"/>
  <c r="BE23" i="1"/>
  <c r="M23" i="1"/>
  <c r="N23" i="1"/>
  <c r="BC23" i="1"/>
  <c r="O23" i="1"/>
  <c r="AZ23" i="1"/>
  <c r="BA23" i="1"/>
  <c r="BD23" i="1"/>
  <c r="BF23" i="1"/>
  <c r="BG23" i="1"/>
  <c r="BH23" i="1"/>
  <c r="BI23" i="1"/>
  <c r="BJ23" i="1"/>
  <c r="AQ24" i="1"/>
  <c r="K24" i="1"/>
  <c r="AU24" i="1"/>
  <c r="AT24" i="1"/>
  <c r="AS24" i="1"/>
  <c r="AR24" i="1"/>
  <c r="R24" i="1"/>
  <c r="AV24" i="1"/>
  <c r="P24" i="1"/>
  <c r="AW24" i="1"/>
  <c r="AX24" i="1"/>
  <c r="AY24" i="1"/>
  <c r="BB24" i="1"/>
  <c r="T24" i="1"/>
  <c r="L24" i="1"/>
  <c r="BE24" i="1"/>
  <c r="M24" i="1"/>
  <c r="N24" i="1"/>
  <c r="BC24" i="1"/>
  <c r="O24" i="1"/>
  <c r="AZ24" i="1"/>
  <c r="BA24" i="1"/>
  <c r="BD24" i="1"/>
  <c r="BF24" i="1"/>
  <c r="BG24" i="1"/>
  <c r="BH24" i="1"/>
  <c r="BI24" i="1"/>
  <c r="BJ24" i="1"/>
  <c r="AQ25" i="1"/>
  <c r="K25" i="1"/>
  <c r="AU25" i="1"/>
  <c r="AT25" i="1"/>
  <c r="AS25" i="1"/>
  <c r="AR25" i="1"/>
  <c r="R25" i="1"/>
  <c r="AV25" i="1"/>
  <c r="P25" i="1"/>
  <c r="AW25" i="1"/>
  <c r="AX25" i="1"/>
  <c r="AY25" i="1"/>
  <c r="BB25" i="1"/>
  <c r="T25" i="1"/>
  <c r="L25" i="1"/>
  <c r="BE25" i="1"/>
  <c r="M25" i="1"/>
  <c r="N25" i="1"/>
  <c r="BC25" i="1"/>
  <c r="O25" i="1"/>
  <c r="AZ25" i="1"/>
  <c r="BA25" i="1"/>
  <c r="BD25" i="1"/>
  <c r="BF25" i="1"/>
  <c r="BG25" i="1"/>
  <c r="BH25" i="1"/>
  <c r="BI25" i="1"/>
  <c r="BJ25" i="1"/>
  <c r="AQ26" i="1"/>
  <c r="K26" i="1"/>
  <c r="AU26" i="1"/>
  <c r="AT26" i="1"/>
  <c r="AS26" i="1"/>
  <c r="AR26" i="1"/>
  <c r="R26" i="1"/>
  <c r="AV26" i="1"/>
  <c r="P26" i="1"/>
  <c r="AW26" i="1"/>
  <c r="AX26" i="1"/>
  <c r="AY26" i="1"/>
  <c r="BB26" i="1"/>
  <c r="T26" i="1"/>
  <c r="L26" i="1"/>
  <c r="BE26" i="1"/>
  <c r="M26" i="1"/>
  <c r="N26" i="1"/>
  <c r="BC26" i="1"/>
  <c r="O26" i="1"/>
  <c r="AZ26" i="1"/>
  <c r="BA26" i="1"/>
  <c r="BD26" i="1"/>
  <c r="BF26" i="1"/>
  <c r="BG26" i="1"/>
  <c r="BH26" i="1"/>
  <c r="BI26" i="1"/>
  <c r="BJ26" i="1"/>
  <c r="AQ27" i="1"/>
  <c r="K27" i="1"/>
  <c r="AU27" i="1"/>
  <c r="AT27" i="1"/>
  <c r="AS27" i="1"/>
  <c r="AR27" i="1"/>
  <c r="R27" i="1"/>
  <c r="AV27" i="1"/>
  <c r="P27" i="1"/>
  <c r="AW27" i="1"/>
  <c r="AX27" i="1"/>
  <c r="AY27" i="1"/>
  <c r="BB27" i="1"/>
  <c r="T27" i="1"/>
  <c r="L27" i="1"/>
  <c r="BE27" i="1"/>
  <c r="M27" i="1"/>
  <c r="N27" i="1"/>
  <c r="BC27" i="1"/>
  <c r="O27" i="1"/>
  <c r="AZ27" i="1"/>
  <c r="BA27" i="1"/>
  <c r="BD27" i="1"/>
  <c r="BF27" i="1"/>
  <c r="BG27" i="1"/>
  <c r="BH27" i="1"/>
  <c r="BI27" i="1"/>
  <c r="BJ27" i="1"/>
  <c r="AQ28" i="1"/>
  <c r="K28" i="1"/>
  <c r="AU28" i="1"/>
  <c r="AT28" i="1"/>
  <c r="AS28" i="1"/>
  <c r="AR28" i="1"/>
  <c r="R28" i="1"/>
  <c r="AV28" i="1"/>
  <c r="P28" i="1"/>
  <c r="AW28" i="1"/>
  <c r="AX28" i="1"/>
  <c r="AY28" i="1"/>
  <c r="BB28" i="1"/>
  <c r="T28" i="1"/>
  <c r="L28" i="1"/>
  <c r="BE28" i="1"/>
  <c r="M28" i="1"/>
  <c r="N28" i="1"/>
  <c r="BC28" i="1"/>
  <c r="O28" i="1"/>
  <c r="AZ28" i="1"/>
  <c r="BA28" i="1"/>
  <c r="BD28" i="1"/>
  <c r="BF28" i="1"/>
  <c r="BG28" i="1"/>
  <c r="BH28" i="1"/>
  <c r="BI28" i="1"/>
  <c r="BJ28" i="1"/>
  <c r="AQ29" i="1"/>
  <c r="K29" i="1"/>
  <c r="AU29" i="1"/>
  <c r="AT29" i="1"/>
  <c r="AS29" i="1"/>
  <c r="AR29" i="1"/>
  <c r="R29" i="1"/>
  <c r="AV29" i="1"/>
  <c r="P29" i="1"/>
  <c r="AW29" i="1"/>
  <c r="AX29" i="1"/>
  <c r="AY29" i="1"/>
  <c r="BB29" i="1"/>
  <c r="T29" i="1"/>
  <c r="L29" i="1"/>
  <c r="BE29" i="1"/>
  <c r="M29" i="1"/>
  <c r="N29" i="1"/>
  <c r="BC29" i="1"/>
  <c r="O29" i="1"/>
  <c r="AZ29" i="1"/>
  <c r="BA29" i="1"/>
  <c r="BD29" i="1"/>
  <c r="BF29" i="1"/>
  <c r="BG29" i="1"/>
  <c r="BH29" i="1"/>
  <c r="BI29" i="1"/>
  <c r="BJ29" i="1"/>
  <c r="AQ30" i="1"/>
  <c r="K30" i="1"/>
  <c r="AU30" i="1"/>
  <c r="AT30" i="1"/>
  <c r="AS30" i="1"/>
  <c r="AR30" i="1"/>
  <c r="R30" i="1"/>
  <c r="AV30" i="1"/>
  <c r="P30" i="1"/>
  <c r="AW30" i="1"/>
  <c r="AX30" i="1"/>
  <c r="AY30" i="1"/>
  <c r="BB30" i="1"/>
  <c r="T30" i="1"/>
  <c r="L30" i="1"/>
  <c r="BE30" i="1"/>
  <c r="M30" i="1"/>
  <c r="N30" i="1"/>
  <c r="BC30" i="1"/>
  <c r="O30" i="1"/>
  <c r="AZ30" i="1"/>
  <c r="BA30" i="1"/>
  <c r="BD30" i="1"/>
  <c r="BF30" i="1"/>
  <c r="BG30" i="1"/>
  <c r="BH30" i="1"/>
  <c r="BI30" i="1"/>
  <c r="BJ30" i="1"/>
  <c r="AQ31" i="1"/>
  <c r="K31" i="1"/>
  <c r="AU31" i="1"/>
  <c r="AT31" i="1"/>
  <c r="AS31" i="1"/>
  <c r="AR31" i="1"/>
  <c r="R31" i="1"/>
  <c r="AV31" i="1"/>
  <c r="P31" i="1"/>
  <c r="AW31" i="1"/>
  <c r="AX31" i="1"/>
  <c r="AY31" i="1"/>
  <c r="BB31" i="1"/>
  <c r="T31" i="1"/>
  <c r="L31" i="1"/>
  <c r="BE31" i="1"/>
  <c r="M31" i="1"/>
  <c r="N31" i="1"/>
  <c r="BC31" i="1"/>
  <c r="O31" i="1"/>
  <c r="AZ31" i="1"/>
  <c r="BA31" i="1"/>
  <c r="BD31" i="1"/>
  <c r="BF31" i="1"/>
  <c r="BG31" i="1"/>
  <c r="BH31" i="1"/>
  <c r="BI31" i="1"/>
  <c r="BJ31" i="1"/>
  <c r="AQ32" i="1"/>
  <c r="K32" i="1"/>
  <c r="AU32" i="1"/>
  <c r="AT32" i="1"/>
  <c r="AS32" i="1"/>
  <c r="AR32" i="1"/>
  <c r="R32" i="1"/>
  <c r="AV32" i="1"/>
  <c r="P32" i="1"/>
  <c r="AW32" i="1"/>
  <c r="AX32" i="1"/>
  <c r="AY32" i="1"/>
  <c r="BB32" i="1"/>
  <c r="T32" i="1"/>
  <c r="L32" i="1"/>
  <c r="BE32" i="1"/>
  <c r="M32" i="1"/>
  <c r="N32" i="1"/>
  <c r="BC32" i="1"/>
  <c r="O32" i="1"/>
  <c r="AZ32" i="1"/>
  <c r="BA32" i="1"/>
  <c r="BD32" i="1"/>
  <c r="BF32" i="1"/>
  <c r="BG32" i="1"/>
  <c r="BH32" i="1"/>
  <c r="BI32" i="1"/>
  <c r="BJ32" i="1"/>
  <c r="AQ33" i="1"/>
  <c r="K33" i="1"/>
  <c r="AU33" i="1"/>
  <c r="AT33" i="1"/>
  <c r="AS33" i="1"/>
  <c r="AR33" i="1"/>
  <c r="R33" i="1"/>
  <c r="AV33" i="1"/>
  <c r="P33" i="1"/>
  <c r="AW33" i="1"/>
  <c r="AX33" i="1"/>
  <c r="AY33" i="1"/>
  <c r="BB33" i="1"/>
  <c r="T33" i="1"/>
  <c r="L33" i="1"/>
  <c r="BE33" i="1"/>
  <c r="M33" i="1"/>
  <c r="N33" i="1"/>
  <c r="BC33" i="1"/>
  <c r="O33" i="1"/>
  <c r="AZ33" i="1"/>
  <c r="BA33" i="1"/>
  <c r="BD33" i="1"/>
  <c r="BF33" i="1"/>
  <c r="BG33" i="1"/>
  <c r="BH33" i="1"/>
  <c r="BI33" i="1"/>
  <c r="BJ33" i="1"/>
  <c r="AQ34" i="1"/>
  <c r="K34" i="1"/>
  <c r="AU34" i="1"/>
  <c r="AT34" i="1"/>
  <c r="AS34" i="1"/>
  <c r="AR34" i="1"/>
  <c r="R34" i="1"/>
  <c r="AV34" i="1"/>
  <c r="P34" i="1"/>
  <c r="AW34" i="1"/>
  <c r="AX34" i="1"/>
  <c r="AY34" i="1"/>
  <c r="BB34" i="1"/>
  <c r="T34" i="1"/>
  <c r="L34" i="1"/>
  <c r="BE34" i="1"/>
  <c r="M34" i="1"/>
  <c r="N34" i="1"/>
  <c r="BC34" i="1"/>
  <c r="O34" i="1"/>
  <c r="AZ34" i="1"/>
  <c r="BA34" i="1"/>
  <c r="BD34" i="1"/>
  <c r="BF34" i="1"/>
  <c r="BG34" i="1"/>
  <c r="BH34" i="1"/>
  <c r="BI34" i="1"/>
  <c r="BJ34" i="1"/>
  <c r="AQ35" i="1"/>
  <c r="K35" i="1"/>
  <c r="AU35" i="1"/>
  <c r="AT35" i="1"/>
  <c r="AS35" i="1"/>
  <c r="AR35" i="1"/>
  <c r="R35" i="1"/>
  <c r="AV35" i="1"/>
  <c r="P35" i="1"/>
  <c r="AW35" i="1"/>
  <c r="AX35" i="1"/>
  <c r="AY35" i="1"/>
  <c r="BB35" i="1"/>
  <c r="T35" i="1"/>
  <c r="L35" i="1"/>
  <c r="BE35" i="1"/>
  <c r="M35" i="1"/>
  <c r="N35" i="1"/>
  <c r="BC35" i="1"/>
  <c r="O35" i="1"/>
  <c r="AZ35" i="1"/>
  <c r="BA35" i="1"/>
  <c r="BD35" i="1"/>
  <c r="BF35" i="1"/>
  <c r="BG35" i="1"/>
  <c r="BH35" i="1"/>
  <c r="BI35" i="1"/>
  <c r="BJ35" i="1"/>
  <c r="AQ36" i="1"/>
  <c r="K36" i="1"/>
  <c r="AU36" i="1"/>
  <c r="AT36" i="1"/>
  <c r="AS36" i="1"/>
  <c r="AR36" i="1"/>
  <c r="R36" i="1"/>
  <c r="AV36" i="1"/>
  <c r="P36" i="1"/>
  <c r="AW36" i="1"/>
  <c r="AX36" i="1"/>
  <c r="AY36" i="1"/>
  <c r="BB36" i="1"/>
  <c r="T36" i="1"/>
  <c r="L36" i="1"/>
  <c r="BE36" i="1"/>
  <c r="M36" i="1"/>
  <c r="N36" i="1"/>
  <c r="BC36" i="1"/>
  <c r="O36" i="1"/>
  <c r="AZ36" i="1"/>
  <c r="BA36" i="1"/>
  <c r="BD36" i="1"/>
  <c r="BF36" i="1"/>
  <c r="BG36" i="1"/>
  <c r="BH36" i="1"/>
  <c r="BI36" i="1"/>
  <c r="BJ36" i="1"/>
  <c r="AQ37" i="1"/>
  <c r="K37" i="1"/>
  <c r="AU37" i="1"/>
  <c r="AT37" i="1"/>
  <c r="AS37" i="1"/>
  <c r="AR37" i="1"/>
  <c r="R37" i="1"/>
  <c r="AV37" i="1"/>
  <c r="P37" i="1"/>
  <c r="AW37" i="1"/>
  <c r="AX37" i="1"/>
  <c r="AY37" i="1"/>
  <c r="BB37" i="1"/>
  <c r="T37" i="1"/>
  <c r="L37" i="1"/>
  <c r="BE37" i="1"/>
  <c r="M37" i="1"/>
  <c r="N37" i="1"/>
  <c r="BC37" i="1"/>
  <c r="O37" i="1"/>
  <c r="AZ37" i="1"/>
  <c r="BA37" i="1"/>
  <c r="BD37" i="1"/>
  <c r="BF37" i="1"/>
  <c r="BG37" i="1"/>
  <c r="BH37" i="1"/>
  <c r="BI37" i="1"/>
  <c r="BJ37" i="1"/>
  <c r="AQ38" i="1"/>
  <c r="K38" i="1"/>
  <c r="AU38" i="1"/>
  <c r="AT38" i="1"/>
  <c r="AS38" i="1"/>
  <c r="AR38" i="1"/>
  <c r="R38" i="1"/>
  <c r="AV38" i="1"/>
  <c r="P38" i="1"/>
  <c r="AW38" i="1"/>
  <c r="AX38" i="1"/>
  <c r="AY38" i="1"/>
  <c r="BB38" i="1"/>
  <c r="T38" i="1"/>
  <c r="L38" i="1"/>
  <c r="BE38" i="1"/>
  <c r="M38" i="1"/>
  <c r="N38" i="1"/>
  <c r="BC38" i="1"/>
  <c r="O38" i="1"/>
  <c r="AZ38" i="1"/>
  <c r="BA38" i="1"/>
  <c r="BD38" i="1"/>
  <c r="BF38" i="1"/>
  <c r="BG38" i="1"/>
  <c r="BH38" i="1"/>
  <c r="BI38" i="1"/>
  <c r="BJ38" i="1"/>
  <c r="AQ39" i="1"/>
  <c r="K39" i="1"/>
  <c r="AU39" i="1"/>
  <c r="AT39" i="1"/>
  <c r="AS39" i="1"/>
  <c r="AR39" i="1"/>
  <c r="R39" i="1"/>
  <c r="AV39" i="1"/>
  <c r="P39" i="1"/>
  <c r="AW39" i="1"/>
  <c r="AX39" i="1"/>
  <c r="AY39" i="1"/>
  <c r="BB39" i="1"/>
  <c r="T39" i="1"/>
  <c r="L39" i="1"/>
  <c r="BE39" i="1"/>
  <c r="M39" i="1"/>
  <c r="N39" i="1"/>
  <c r="BC39" i="1"/>
  <c r="O39" i="1"/>
  <c r="AZ39" i="1"/>
  <c r="BA39" i="1"/>
  <c r="BD39" i="1"/>
  <c r="BF39" i="1"/>
  <c r="BG39" i="1"/>
  <c r="BH39" i="1"/>
  <c r="BI39" i="1"/>
  <c r="BJ39" i="1"/>
  <c r="AQ40" i="1"/>
  <c r="K40" i="1"/>
  <c r="AU40" i="1"/>
  <c r="AT40" i="1"/>
  <c r="AS40" i="1"/>
  <c r="AR40" i="1"/>
  <c r="R40" i="1"/>
  <c r="AV40" i="1"/>
  <c r="P40" i="1"/>
  <c r="AW40" i="1"/>
  <c r="AX40" i="1"/>
  <c r="AY40" i="1"/>
  <c r="BB40" i="1"/>
  <c r="T40" i="1"/>
  <c r="L40" i="1"/>
  <c r="BE40" i="1"/>
  <c r="M40" i="1"/>
  <c r="N40" i="1"/>
  <c r="BC40" i="1"/>
  <c r="O40" i="1"/>
  <c r="AZ40" i="1"/>
  <c r="BA40" i="1"/>
  <c r="BD40" i="1"/>
  <c r="BF40" i="1"/>
  <c r="BG40" i="1"/>
  <c r="BH40" i="1"/>
  <c r="BI40" i="1"/>
  <c r="BJ40" i="1"/>
  <c r="AQ41" i="1"/>
  <c r="K41" i="1"/>
  <c r="AU41" i="1"/>
  <c r="AT41" i="1"/>
  <c r="AS41" i="1"/>
  <c r="AR41" i="1"/>
  <c r="R41" i="1"/>
  <c r="AV41" i="1"/>
  <c r="P41" i="1"/>
  <c r="AW41" i="1"/>
  <c r="AX41" i="1"/>
  <c r="AY41" i="1"/>
  <c r="BB41" i="1"/>
  <c r="T41" i="1"/>
  <c r="L41" i="1"/>
  <c r="BE41" i="1"/>
  <c r="M41" i="1"/>
  <c r="N41" i="1"/>
  <c r="BC41" i="1"/>
  <c r="O41" i="1"/>
  <c r="AZ41" i="1"/>
  <c r="BA41" i="1"/>
  <c r="BD41" i="1"/>
  <c r="BF41" i="1"/>
  <c r="BG41" i="1"/>
  <c r="BH41" i="1"/>
  <c r="BI41" i="1"/>
  <c r="BJ41" i="1"/>
  <c r="AQ42" i="1"/>
  <c r="K42" i="1"/>
  <c r="AU42" i="1"/>
  <c r="AT42" i="1"/>
  <c r="AS42" i="1"/>
  <c r="AR42" i="1"/>
  <c r="R42" i="1"/>
  <c r="AV42" i="1"/>
  <c r="P42" i="1"/>
  <c r="AW42" i="1"/>
  <c r="AX42" i="1"/>
  <c r="AY42" i="1"/>
  <c r="BB42" i="1"/>
  <c r="T42" i="1"/>
  <c r="L42" i="1"/>
  <c r="BE42" i="1"/>
  <c r="M42" i="1"/>
  <c r="N42" i="1"/>
  <c r="BC42" i="1"/>
  <c r="O42" i="1"/>
  <c r="AZ42" i="1"/>
  <c r="BA42" i="1"/>
  <c r="BD42" i="1"/>
  <c r="BF42" i="1"/>
  <c r="BG42" i="1"/>
  <c r="BH42" i="1"/>
  <c r="BI42" i="1"/>
  <c r="BJ42" i="1"/>
  <c r="AQ43" i="1"/>
  <c r="K43" i="1"/>
  <c r="AU43" i="1"/>
  <c r="AT43" i="1"/>
  <c r="AS43" i="1"/>
  <c r="AR43" i="1"/>
  <c r="R43" i="1"/>
  <c r="AV43" i="1"/>
  <c r="P43" i="1"/>
  <c r="AW43" i="1"/>
  <c r="AX43" i="1"/>
  <c r="AY43" i="1"/>
  <c r="BB43" i="1"/>
  <c r="T43" i="1"/>
  <c r="L43" i="1"/>
  <c r="BE43" i="1"/>
  <c r="M43" i="1"/>
  <c r="N43" i="1"/>
  <c r="BC43" i="1"/>
  <c r="O43" i="1"/>
  <c r="AZ43" i="1"/>
  <c r="BA43" i="1"/>
  <c r="BD43" i="1"/>
  <c r="BF43" i="1"/>
  <c r="BG43" i="1"/>
  <c r="BH43" i="1"/>
  <c r="BI43" i="1"/>
  <c r="BJ43" i="1"/>
  <c r="AQ44" i="1"/>
  <c r="K44" i="1"/>
  <c r="AU44" i="1"/>
  <c r="AT44" i="1"/>
  <c r="AS44" i="1"/>
  <c r="AR44" i="1"/>
  <c r="R44" i="1"/>
  <c r="AV44" i="1"/>
  <c r="P44" i="1"/>
  <c r="AW44" i="1"/>
  <c r="AX44" i="1"/>
  <c r="AY44" i="1"/>
  <c r="BB44" i="1"/>
  <c r="T44" i="1"/>
  <c r="L44" i="1"/>
  <c r="BE44" i="1"/>
  <c r="M44" i="1"/>
  <c r="N44" i="1"/>
  <c r="BC44" i="1"/>
  <c r="O44" i="1"/>
  <c r="AZ44" i="1"/>
  <c r="BA44" i="1"/>
  <c r="BD44" i="1"/>
  <c r="BF44" i="1"/>
  <c r="BG44" i="1"/>
  <c r="BH44" i="1"/>
  <c r="BI44" i="1"/>
  <c r="BJ44" i="1"/>
  <c r="AQ45" i="1"/>
  <c r="K45" i="1"/>
  <c r="AU45" i="1"/>
  <c r="AT45" i="1"/>
  <c r="AS45" i="1"/>
  <c r="AR45" i="1"/>
  <c r="R45" i="1"/>
  <c r="AV45" i="1"/>
  <c r="P45" i="1"/>
  <c r="AW45" i="1"/>
  <c r="AX45" i="1"/>
  <c r="AY45" i="1"/>
  <c r="BB45" i="1"/>
  <c r="T45" i="1"/>
  <c r="L45" i="1"/>
  <c r="BE45" i="1"/>
  <c r="M45" i="1"/>
  <c r="N45" i="1"/>
  <c r="BC45" i="1"/>
  <c r="O45" i="1"/>
  <c r="AZ45" i="1"/>
  <c r="BA45" i="1"/>
  <c r="BD45" i="1"/>
  <c r="BF45" i="1"/>
  <c r="BG45" i="1"/>
  <c r="BH45" i="1"/>
  <c r="BI45" i="1"/>
  <c r="BJ45" i="1"/>
  <c r="AQ46" i="1"/>
  <c r="K46" i="1"/>
  <c r="AU46" i="1"/>
  <c r="AT46" i="1"/>
  <c r="AS46" i="1"/>
  <c r="AR46" i="1"/>
  <c r="R46" i="1"/>
  <c r="AV46" i="1"/>
  <c r="P46" i="1"/>
  <c r="AW46" i="1"/>
  <c r="AX46" i="1"/>
  <c r="AY46" i="1"/>
  <c r="BB46" i="1"/>
  <c r="T46" i="1"/>
  <c r="L46" i="1"/>
  <c r="BE46" i="1"/>
  <c r="M46" i="1"/>
  <c r="N46" i="1"/>
  <c r="BC46" i="1"/>
  <c r="O46" i="1"/>
  <c r="AZ46" i="1"/>
  <c r="BA46" i="1"/>
  <c r="BD46" i="1"/>
  <c r="BF46" i="1"/>
  <c r="BG46" i="1"/>
  <c r="BH46" i="1"/>
  <c r="BI46" i="1"/>
  <c r="BJ46" i="1"/>
  <c r="AQ47" i="1"/>
  <c r="K47" i="1"/>
  <c r="AU47" i="1"/>
  <c r="AT47" i="1"/>
  <c r="AS47" i="1"/>
  <c r="AR47" i="1"/>
  <c r="R47" i="1"/>
  <c r="AV47" i="1"/>
  <c r="P47" i="1"/>
  <c r="AW47" i="1"/>
  <c r="AX47" i="1"/>
  <c r="AY47" i="1"/>
  <c r="BB47" i="1"/>
  <c r="T47" i="1"/>
  <c r="L47" i="1"/>
  <c r="BE47" i="1"/>
  <c r="M47" i="1"/>
  <c r="N47" i="1"/>
  <c r="BC47" i="1"/>
  <c r="O47" i="1"/>
  <c r="AZ47" i="1"/>
  <c r="BA47" i="1"/>
  <c r="BD47" i="1"/>
  <c r="BF47" i="1"/>
  <c r="BG47" i="1"/>
  <c r="BH47" i="1"/>
  <c r="BI47" i="1"/>
  <c r="BJ47" i="1"/>
</calcChain>
</file>

<file path=xl/sharedStrings.xml><?xml version="1.0" encoding="utf-8"?>
<sst xmlns="http://schemas.openxmlformats.org/spreadsheetml/2006/main" count="269" uniqueCount="95">
  <si>
    <t>OPEN 6.1.4</t>
  </si>
  <si>
    <t>Mon Jul  9 2012 08:54:38</t>
  </si>
  <si>
    <t>Unit=</t>
  </si>
  <si>
    <t>PSC-3149</t>
  </si>
  <si>
    <t>LightSource=</t>
  </si>
  <si>
    <t>Sun+Sky</t>
  </si>
  <si>
    <t>Config=</t>
  </si>
  <si>
    <t>/User/Configs/UserPrefs/Tres Rios ET config.xml</t>
  </si>
  <si>
    <t>Remark=</t>
  </si>
  <si>
    <t/>
  </si>
  <si>
    <t>Obs</t>
  </si>
  <si>
    <t>HHMMSS</t>
  </si>
  <si>
    <t>transect</t>
  </si>
  <si>
    <t>quad</t>
  </si>
  <si>
    <t>height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</si>
  <si>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</si>
  <si>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</si>
  <si>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</si>
  <si>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</si>
  <si>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</si>
  <si>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</si>
  <si>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</si>
  <si>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</si>
  <si>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</si>
  <si>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</si>
  <si>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</si>
  <si>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</si>
  <si>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</si>
  <si>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</si>
  <si>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</si>
  <si>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</si>
  <si>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</si>
  <si>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</si>
  <si>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</si>
  <si>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</si>
  <si>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</si>
  <si>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</si>
  <si>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</si>
  <si>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</si>
  <si>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</si>
  <si>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</si>
  <si>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</si>
  <si>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</si>
  <si>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</si>
  <si>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</si>
  <si>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</si>
  <si>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</si>
  <si>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</si>
  <si>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</si>
  <si>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</si>
  <si>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</si>
  <si>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</si>
  <si>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</si>
  <si>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</si>
  <si>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</si>
  <si>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</si>
  <si>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</si>
  <si>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</si>
  <si>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</si>
  <si>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</si>
  <si>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</si>
  <si>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</si>
  <si>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</si>
  <si>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</si>
  <si>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</si>
  <si>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</si>
  <si>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</si>
  <si>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</si>
  <si>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</si>
  <si>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</si>
  <si>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</si>
  <si>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</si>
  <si>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</si>
  <si>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m1e</t>
  </si>
  <si>
    <t>sac</t>
  </si>
  <si>
    <t>scal</t>
  </si>
  <si>
    <t>tdom</t>
  </si>
  <si>
    <t>sam</t>
  </si>
  <si>
    <t>m1w</t>
  </si>
  <si>
    <t>stab</t>
  </si>
  <si>
    <t>tlat</t>
  </si>
  <si>
    <t>m4n</t>
  </si>
  <si>
    <t>tdon</t>
  </si>
  <si>
    <t>10:39:10</t>
  </si>
  <si>
    <t>10:40:43</t>
  </si>
  <si>
    <t>10:45:08</t>
  </si>
  <si>
    <t>10:48:17</t>
  </si>
  <si>
    <t>10:51:29</t>
  </si>
  <si>
    <t>11:24:13</t>
  </si>
  <si>
    <t>m5</t>
  </si>
  <si>
    <t>11:25:22</t>
  </si>
  <si>
    <t>11:27:07</t>
  </si>
  <si>
    <t>11:28:50</t>
  </si>
  <si>
    <t>11:29:46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</si>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</sst>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Protection="1">
      <protection locked="0"/>
    </xf>
    <xf numFmtId="21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2"/>
  <sheetViews>
    <sheetView tabSelected="1" topLeftCell="A27" workbookViewId="0">
      <selection activeCell="C48" sqref="C48:C72"/>
    </sheetView>
  </sheetViews>
  <sheetFormatPr baseColWidth="10" defaultRowHeight="15" x14ac:dyDescent="0"/>
  <sheetData>
    <row r="1" spans="1:62">
      <c r="A1" s="1" t="s">
        <v>0</v>
      </c>
    </row>
    <row r="2" spans="1:62">
      <c r="A2" s="1" t="s">
        <v>1</v>
      </c>
    </row>
    <row r="3" spans="1:62">
      <c r="A3" s="1" t="s">
        <v>2</v>
      </c>
      <c r="B3" s="1" t="s">
        <v>3</v>
      </c>
      <c r="C3" s="1"/>
    </row>
    <row r="4" spans="1:62">
      <c r="A4" s="1" t="s">
        <v>4</v>
      </c>
      <c r="B4" s="1" t="s">
        <v>5</v>
      </c>
      <c r="C4" s="1"/>
      <c r="D4" s="1">
        <v>1</v>
      </c>
      <c r="E4" s="1">
        <v>0.18999999761581421</v>
      </c>
    </row>
    <row r="5" spans="1:62">
      <c r="A5" s="1" t="s">
        <v>6</v>
      </c>
      <c r="B5" s="1" t="s">
        <v>7</v>
      </c>
      <c r="C5" s="1"/>
    </row>
    <row r="6" spans="1:62">
      <c r="A6" s="1" t="s">
        <v>8</v>
      </c>
      <c r="B6" s="1" t="s">
        <v>9</v>
      </c>
      <c r="C6" s="1"/>
    </row>
    <row r="8" spans="1:62">
      <c r="A8" s="1" t="s">
        <v>10</v>
      </c>
      <c r="B8" s="1" t="s">
        <v>11</v>
      </c>
      <c r="C8" s="1" t="s">
        <v>94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24</v>
      </c>
      <c r="Q8" s="1" t="s">
        <v>25</v>
      </c>
      <c r="R8" s="1" t="s">
        <v>26</v>
      </c>
      <c r="S8" s="1" t="s">
        <v>27</v>
      </c>
      <c r="T8" s="1" t="s">
        <v>28</v>
      </c>
      <c r="U8" s="1" t="s">
        <v>29</v>
      </c>
      <c r="V8" s="1" t="s">
        <v>30</v>
      </c>
      <c r="W8" s="1" t="s">
        <v>31</v>
      </c>
      <c r="X8" s="1" t="s">
        <v>32</v>
      </c>
      <c r="Y8" s="1" t="s">
        <v>33</v>
      </c>
      <c r="Z8" s="1" t="s">
        <v>34</v>
      </c>
      <c r="AA8" s="1" t="s">
        <v>35</v>
      </c>
      <c r="AB8" s="1" t="s">
        <v>36</v>
      </c>
      <c r="AC8" s="1" t="s">
        <v>37</v>
      </c>
      <c r="AD8" s="1" t="s">
        <v>38</v>
      </c>
      <c r="AE8" s="1" t="s">
        <v>39</v>
      </c>
      <c r="AF8" s="1" t="s">
        <v>40</v>
      </c>
      <c r="AG8" s="1" t="s">
        <v>41</v>
      </c>
      <c r="AH8" s="1" t="s">
        <v>42</v>
      </c>
      <c r="AI8" s="1" t="s">
        <v>43</v>
      </c>
      <c r="AJ8" s="1" t="s">
        <v>44</v>
      </c>
      <c r="AK8" s="1" t="s">
        <v>45</v>
      </c>
      <c r="AL8" s="1" t="s">
        <v>46</v>
      </c>
      <c r="AM8" s="1" t="s">
        <v>47</v>
      </c>
      <c r="AN8" s="1" t="s">
        <v>48</v>
      </c>
      <c r="AO8" s="1" t="s">
        <v>49</v>
      </c>
      <c r="AP8" s="1" t="s">
        <v>50</v>
      </c>
      <c r="AQ8" s="1" t="s">
        <v>51</v>
      </c>
      <c r="AR8" s="1" t="s">
        <v>52</v>
      </c>
      <c r="AS8" s="1" t="s">
        <v>53</v>
      </c>
      <c r="AT8" s="1" t="s">
        <v>54</v>
      </c>
      <c r="AU8" s="1" t="s">
        <v>55</v>
      </c>
      <c r="AV8" s="1" t="s">
        <v>56</v>
      </c>
      <c r="AW8" s="1" t="s">
        <v>57</v>
      </c>
      <c r="AX8" s="1" t="s">
        <v>58</v>
      </c>
      <c r="AY8" s="1" t="s">
        <v>59</v>
      </c>
      <c r="AZ8" s="1" t="s">
        <v>60</v>
      </c>
      <c r="BA8" s="1" t="s">
        <v>61</v>
      </c>
      <c r="BB8" s="1" t="s">
        <v>62</v>
      </c>
      <c r="BC8" s="1" t="s">
        <v>63</v>
      </c>
      <c r="BD8" s="1" t="s">
        <v>64</v>
      </c>
      <c r="BE8" s="1" t="s">
        <v>65</v>
      </c>
      <c r="BF8" s="1" t="s">
        <v>66</v>
      </c>
      <c r="BG8" s="1" t="s">
        <v>67</v>
      </c>
      <c r="BH8" s="1" t="s">
        <v>68</v>
      </c>
      <c r="BI8" s="1" t="s">
        <v>69</v>
      </c>
      <c r="BJ8" s="1" t="s">
        <v>70</v>
      </c>
    </row>
    <row r="9" spans="1:62">
      <c r="A9" s="1" t="s">
        <v>71</v>
      </c>
      <c r="B9" s="1" t="s">
        <v>71</v>
      </c>
      <c r="C9" s="1"/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71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72</v>
      </c>
      <c r="Q9" s="1" t="s">
        <v>71</v>
      </c>
      <c r="R9" s="1" t="s">
        <v>72</v>
      </c>
      <c r="S9" s="1" t="s">
        <v>71</v>
      </c>
      <c r="T9" s="1" t="s">
        <v>72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71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  <c r="BJ9" s="1" t="s">
        <v>72</v>
      </c>
    </row>
    <row r="10" spans="1:62">
      <c r="A10" s="1">
        <v>2</v>
      </c>
      <c r="B10" s="2">
        <v>0.33370370370370367</v>
      </c>
      <c r="C10" s="3">
        <v>41099</v>
      </c>
      <c r="D10" s="1" t="s">
        <v>73</v>
      </c>
      <c r="E10" s="1">
        <v>0</v>
      </c>
      <c r="F10" s="1">
        <v>250</v>
      </c>
      <c r="G10" s="1" t="s">
        <v>74</v>
      </c>
      <c r="H10" s="1">
        <v>0</v>
      </c>
      <c r="I10" s="1">
        <v>399</v>
      </c>
      <c r="J10" s="1">
        <v>0</v>
      </c>
      <c r="K10">
        <f t="shared" ref="K10:K40" si="0">(X10-Y10*(1000-Z10)/(1000-AA10))*AQ10</f>
        <v>8.290794067264093</v>
      </c>
      <c r="L10">
        <f t="shared" ref="L10:L40" si="1">IF(BB10&lt;&gt;0,1/(1/BB10-1/T10),0)</f>
        <v>0.42433581639929868</v>
      </c>
      <c r="M10">
        <f t="shared" ref="M10:M40" si="2">((BE10-AR10/2)*Y10-K10)/(BE10+AR10/2)</f>
        <v>341.36096267864195</v>
      </c>
      <c r="N10">
        <f t="shared" ref="N10:N40" si="3">AR10*1000</f>
        <v>11.534666180248879</v>
      </c>
      <c r="O10">
        <f t="shared" ref="O10:O40" si="4">(AW10-BC10)</f>
        <v>2.8138241296678954</v>
      </c>
      <c r="P10">
        <f t="shared" ref="P10:P40" si="5">(V10+AV10*J10)</f>
        <v>33.52899169921875</v>
      </c>
      <c r="Q10" s="1">
        <v>3</v>
      </c>
      <c r="R10">
        <f t="shared" ref="R10:R40" si="6">(Q10*AK10+AL10)</f>
        <v>2.0786957442760468</v>
      </c>
      <c r="S10" s="1">
        <v>1</v>
      </c>
      <c r="T10">
        <f t="shared" ref="T10:T40" si="7">R10*(S10+1)*(S10+1)/(S10*S10+1)</f>
        <v>4.1573914885520935</v>
      </c>
      <c r="U10" s="1">
        <v>33.645362854003906</v>
      </c>
      <c r="V10" s="1">
        <v>33.52899169921875</v>
      </c>
      <c r="W10" s="1">
        <v>33.666492462158203</v>
      </c>
      <c r="X10" s="1">
        <v>400.40066528320312</v>
      </c>
      <c r="Y10" s="1">
        <v>392.71282958984375</v>
      </c>
      <c r="Z10" s="1">
        <v>17.712982177734375</v>
      </c>
      <c r="AA10" s="1">
        <v>24.460521697998047</v>
      </c>
      <c r="AB10" s="1">
        <v>33.045570373535156</v>
      </c>
      <c r="AC10" s="1">
        <v>45.633869171142578</v>
      </c>
      <c r="AD10" s="1">
        <v>500.29446411132812</v>
      </c>
      <c r="AE10" s="1">
        <v>989.91552734375</v>
      </c>
      <c r="AF10" s="1">
        <v>363.85342407226562</v>
      </c>
      <c r="AG10" s="1">
        <v>97.724929809570312</v>
      </c>
      <c r="AH10" s="1">
        <v>8.5547666549682617</v>
      </c>
      <c r="AI10" s="1">
        <v>-0.53333032131195068</v>
      </c>
      <c r="AJ10" s="1">
        <v>1</v>
      </c>
      <c r="AK10" s="1">
        <v>-0.21956524252891541</v>
      </c>
      <c r="AL10" s="1">
        <v>2.737391471862793</v>
      </c>
      <c r="AM10" s="1">
        <v>1</v>
      </c>
      <c r="AN10" s="1">
        <v>0</v>
      </c>
      <c r="AO10" s="1">
        <v>0.18999999761581421</v>
      </c>
      <c r="AP10" s="1">
        <v>111115</v>
      </c>
      <c r="AQ10">
        <f t="shared" ref="AQ10:AQ40" si="8">AD10*0.000001/(Q10*0.0001)</f>
        <v>1.6676482137044268</v>
      </c>
      <c r="AR10">
        <f t="shared" ref="AR10:AR40" si="9">(AA10-Z10)/(1000-AA10)*AQ10</f>
        <v>1.1534666180248879E-2</v>
      </c>
      <c r="AS10">
        <f t="shared" ref="AS10:AS40" si="10">(V10+273.15)</f>
        <v>306.67899169921873</v>
      </c>
      <c r="AT10">
        <f t="shared" ref="AT10:AT40" si="11">(U10+273.15)</f>
        <v>306.79536285400388</v>
      </c>
      <c r="AU10">
        <f t="shared" ref="AU10:AU40" si="12">(AE10*AM10+AF10*AN10)*AO10</f>
        <v>188.08394783516997</v>
      </c>
      <c r="AV10">
        <f t="shared" ref="AV10:AV40" si="13">((AU10+0.00000010773*(AT10^4-AS10^4))-AR10*44100)/(R10*51.4+0.00000043092*AS10^3)</f>
        <v>-2.6757443491625637</v>
      </c>
      <c r="AW10">
        <f t="shared" ref="AW10:AW40" si="14">0.61365*EXP(17.502*P10/(240.97+P10))</f>
        <v>5.2042268957102262</v>
      </c>
      <c r="AX10">
        <f t="shared" ref="AX10:AX40" si="15">AW10*1000/AG10</f>
        <v>53.253830991245906</v>
      </c>
      <c r="AY10">
        <f t="shared" ref="AY10:AY40" si="16">(AX10-AA10)</f>
        <v>28.793309293247859</v>
      </c>
      <c r="AZ10">
        <f t="shared" ref="AZ10:AZ40" si="17">IF(J10,V10,(U10+V10)/2)</f>
        <v>33.587177276611328</v>
      </c>
      <c r="BA10">
        <f t="shared" ref="BA10:BA40" si="18">0.61365*EXP(17.502*AZ10/(240.97+AZ10))</f>
        <v>5.2211997901398428</v>
      </c>
      <c r="BB10">
        <f t="shared" ref="BB10:BB40" si="19">IF(AY10&lt;&gt;0,(1000-(AX10+AA10)/2)/AY10*AR10,0)</f>
        <v>0.38503603422224275</v>
      </c>
      <c r="BC10">
        <f t="shared" ref="BC10:BC40" si="20">AA10*AG10/1000</f>
        <v>2.3904027660423308</v>
      </c>
      <c r="BD10">
        <f t="shared" ref="BD10:BD40" si="21">(BA10-BC10)</f>
        <v>2.830797024097512</v>
      </c>
      <c r="BE10">
        <f t="shared" ref="BE10:BE40" si="22">1/(1.6/L10+1.37/T10)</f>
        <v>0.24389458248255425</v>
      </c>
      <c r="BF10">
        <f t="shared" ref="BF10:BF40" si="23">M10*AG10*0.001</f>
        <v>33.359476117497636</v>
      </c>
      <c r="BG10">
        <f t="shared" ref="BG10:BG40" si="24">M10/Y10</f>
        <v>0.869238122510959</v>
      </c>
      <c r="BH10">
        <f t="shared" ref="BH10:BH40" si="25">(1-AR10*AG10/AW10/L10)*100</f>
        <v>48.95602534233462</v>
      </c>
      <c r="BI10">
        <f t="shared" ref="BI10:BI40" si="26">(Y10-K10/(T10/1.35))</f>
        <v>390.02061933694199</v>
      </c>
      <c r="BJ10">
        <f t="shared" ref="BJ10:BJ40" si="27">K10*BH10/100/BI10</f>
        <v>1.0406740165560624E-2</v>
      </c>
    </row>
    <row r="11" spans="1:62">
      <c r="A11" s="1">
        <v>3</v>
      </c>
      <c r="B11" s="2">
        <v>0.33512731481481484</v>
      </c>
      <c r="C11" s="3">
        <v>41099</v>
      </c>
      <c r="D11" s="1" t="s">
        <v>73</v>
      </c>
      <c r="E11" s="1">
        <v>0</v>
      </c>
      <c r="F11" s="1">
        <v>200</v>
      </c>
      <c r="G11" s="1" t="s">
        <v>74</v>
      </c>
      <c r="H11" s="1">
        <v>0</v>
      </c>
      <c r="I11" s="1">
        <v>537.5</v>
      </c>
      <c r="J11" s="1">
        <v>0</v>
      </c>
      <c r="K11">
        <f t="shared" si="0"/>
        <v>10.54244683253645</v>
      </c>
      <c r="L11">
        <f t="shared" si="1"/>
        <v>0.30839812992063059</v>
      </c>
      <c r="M11">
        <f t="shared" si="2"/>
        <v>316.7077464224825</v>
      </c>
      <c r="N11">
        <f t="shared" si="3"/>
        <v>8.8831108840585173</v>
      </c>
      <c r="O11">
        <f t="shared" si="4"/>
        <v>2.907034694353956</v>
      </c>
      <c r="P11">
        <f t="shared" si="5"/>
        <v>33.595897674560547</v>
      </c>
      <c r="Q11" s="1">
        <v>3</v>
      </c>
      <c r="R11">
        <f t="shared" si="6"/>
        <v>2.0786957442760468</v>
      </c>
      <c r="S11" s="1">
        <v>1</v>
      </c>
      <c r="T11">
        <f t="shared" si="7"/>
        <v>4.1573914885520935</v>
      </c>
      <c r="U11" s="1">
        <v>33.920108795166016</v>
      </c>
      <c r="V11" s="1">
        <v>33.595897674560547</v>
      </c>
      <c r="W11" s="1">
        <v>33.940101623535156</v>
      </c>
      <c r="X11" s="1">
        <v>400.662841796875</v>
      </c>
      <c r="Y11" s="1">
        <v>392.25146484375</v>
      </c>
      <c r="Z11" s="1">
        <v>18.505830764770508</v>
      </c>
      <c r="AA11" s="1">
        <v>23.706415176391602</v>
      </c>
      <c r="AB11" s="1">
        <v>33.9989013671875</v>
      </c>
      <c r="AC11" s="1">
        <v>43.553413391113281</v>
      </c>
      <c r="AD11" s="1">
        <v>500.28170776367188</v>
      </c>
      <c r="AE11" s="1">
        <v>1002.3656005859375</v>
      </c>
      <c r="AF11" s="1">
        <v>237.02157592773438</v>
      </c>
      <c r="AG11" s="1">
        <v>97.725151062011719</v>
      </c>
      <c r="AH11" s="1">
        <v>8.5547666549682617</v>
      </c>
      <c r="AI11" s="1">
        <v>-0.53333032131195068</v>
      </c>
      <c r="AJ11" s="1">
        <v>1</v>
      </c>
      <c r="AK11" s="1">
        <v>-0.21956524252891541</v>
      </c>
      <c r="AL11" s="1">
        <v>2.737391471862793</v>
      </c>
      <c r="AM11" s="1">
        <v>1</v>
      </c>
      <c r="AN11" s="1">
        <v>0</v>
      </c>
      <c r="AO11" s="1">
        <v>0.18999999761581421</v>
      </c>
      <c r="AP11" s="1">
        <v>111115</v>
      </c>
      <c r="AQ11">
        <f t="shared" si="8"/>
        <v>1.6676056925455727</v>
      </c>
      <c r="AR11">
        <f t="shared" si="9"/>
        <v>8.883110884058517E-3</v>
      </c>
      <c r="AS11">
        <f t="shared" si="10"/>
        <v>306.74589767456052</v>
      </c>
      <c r="AT11">
        <f t="shared" si="11"/>
        <v>307.07010879516599</v>
      </c>
      <c r="AU11">
        <f t="shared" si="12"/>
        <v>190.4494617215023</v>
      </c>
      <c r="AV11">
        <f t="shared" si="13"/>
        <v>-1.6536962900230847</v>
      </c>
      <c r="AW11">
        <f t="shared" si="14"/>
        <v>5.2237476986055924</v>
      </c>
      <c r="AX11">
        <f t="shared" si="15"/>
        <v>53.453462510289206</v>
      </c>
      <c r="AY11">
        <f t="shared" si="16"/>
        <v>29.747047333897605</v>
      </c>
      <c r="AZ11">
        <f t="shared" si="17"/>
        <v>33.758003234863281</v>
      </c>
      <c r="BA11">
        <f t="shared" si="18"/>
        <v>5.2713086848396005</v>
      </c>
      <c r="BB11">
        <f t="shared" si="19"/>
        <v>0.2871007973850534</v>
      </c>
      <c r="BC11">
        <f t="shared" si="20"/>
        <v>2.3167130042516364</v>
      </c>
      <c r="BD11">
        <f t="shared" si="21"/>
        <v>2.9545956805879641</v>
      </c>
      <c r="BE11">
        <f t="shared" si="22"/>
        <v>0.1812371532886882</v>
      </c>
      <c r="BF11">
        <f t="shared" si="23"/>
        <v>30.950312361646404</v>
      </c>
      <c r="BG11">
        <f t="shared" si="24"/>
        <v>0.80740997754754162</v>
      </c>
      <c r="BH11">
        <f t="shared" si="25"/>
        <v>46.113806662288205</v>
      </c>
      <c r="BI11">
        <f t="shared" si="26"/>
        <v>388.82809149459234</v>
      </c>
      <c r="BJ11">
        <f t="shared" si="27"/>
        <v>1.2503015230055717E-2</v>
      </c>
    </row>
    <row r="12" spans="1:62">
      <c r="A12" s="1">
        <v>4</v>
      </c>
      <c r="B12" s="2">
        <v>0.33666666666666667</v>
      </c>
      <c r="C12" s="3">
        <v>41099</v>
      </c>
      <c r="D12" s="1" t="s">
        <v>73</v>
      </c>
      <c r="E12" s="1">
        <v>0</v>
      </c>
      <c r="F12" s="1">
        <v>150</v>
      </c>
      <c r="G12" s="1" t="s">
        <v>74</v>
      </c>
      <c r="H12" s="1">
        <v>0</v>
      </c>
      <c r="I12" s="1">
        <v>673</v>
      </c>
      <c r="J12" s="1">
        <v>0</v>
      </c>
      <c r="K12">
        <f t="shared" si="0"/>
        <v>-0.98670878023946451</v>
      </c>
      <c r="L12">
        <f t="shared" si="1"/>
        <v>0.16083689139565235</v>
      </c>
      <c r="M12">
        <f t="shared" si="2"/>
        <v>389.43755820824794</v>
      </c>
      <c r="N12">
        <f t="shared" si="3"/>
        <v>5.0886249992112162</v>
      </c>
      <c r="O12">
        <f t="shared" si="4"/>
        <v>3.0938360961189648</v>
      </c>
      <c r="P12">
        <f t="shared" si="5"/>
        <v>33.935527801513672</v>
      </c>
      <c r="Q12" s="1">
        <v>3.5</v>
      </c>
      <c r="R12">
        <f t="shared" si="6"/>
        <v>1.9689131230115891</v>
      </c>
      <c r="S12" s="1">
        <v>1</v>
      </c>
      <c r="T12">
        <f t="shared" si="7"/>
        <v>3.9378262460231781</v>
      </c>
      <c r="U12" s="1">
        <v>34.097625732421875</v>
      </c>
      <c r="V12" s="1">
        <v>33.935527801513672</v>
      </c>
      <c r="W12" s="1">
        <v>34.133937835693359</v>
      </c>
      <c r="X12" s="1">
        <v>400.69100952148438</v>
      </c>
      <c r="Y12" s="1">
        <v>399.95745849609375</v>
      </c>
      <c r="Z12" s="1">
        <v>19.339792251586914</v>
      </c>
      <c r="AA12" s="1">
        <v>22.818574905395508</v>
      </c>
      <c r="AB12" s="1">
        <v>35.181625366210938</v>
      </c>
      <c r="AC12" s="1">
        <v>41.509986877441406</v>
      </c>
      <c r="AD12" s="1">
        <v>500.28375244140625</v>
      </c>
      <c r="AE12" s="1">
        <v>349.7230224609375</v>
      </c>
      <c r="AF12" s="1">
        <v>308.39776611328125</v>
      </c>
      <c r="AG12" s="1">
        <v>97.726921081542969</v>
      </c>
      <c r="AH12" s="1">
        <v>8.5547666549682617</v>
      </c>
      <c r="AI12" s="1">
        <v>-0.53333032131195068</v>
      </c>
      <c r="AJ12" s="1">
        <v>0.66666668653488159</v>
      </c>
      <c r="AK12" s="1">
        <v>-0.21956524252891541</v>
      </c>
      <c r="AL12" s="1">
        <v>2.737391471862793</v>
      </c>
      <c r="AM12" s="1">
        <v>1</v>
      </c>
      <c r="AN12" s="1">
        <v>0</v>
      </c>
      <c r="AO12" s="1">
        <v>0.18999999761581421</v>
      </c>
      <c r="AP12" s="1">
        <v>111115</v>
      </c>
      <c r="AQ12">
        <f t="shared" si="8"/>
        <v>1.4293821498325892</v>
      </c>
      <c r="AR12">
        <f t="shared" si="9"/>
        <v>5.0886249992112163E-3</v>
      </c>
      <c r="AS12">
        <f t="shared" si="10"/>
        <v>307.08552780151365</v>
      </c>
      <c r="AT12">
        <f t="shared" si="11"/>
        <v>307.24762573242185</v>
      </c>
      <c r="AU12">
        <f t="shared" si="12"/>
        <v>66.447373433773464</v>
      </c>
      <c r="AV12">
        <f t="shared" si="13"/>
        <v>-1.3717033305404758</v>
      </c>
      <c r="AW12">
        <f t="shared" si="14"/>
        <v>5.3238251650918285</v>
      </c>
      <c r="AX12">
        <f t="shared" si="15"/>
        <v>54.476546545957881</v>
      </c>
      <c r="AY12">
        <f t="shared" si="16"/>
        <v>31.657971640562373</v>
      </c>
      <c r="AZ12">
        <f t="shared" si="17"/>
        <v>34.016576766967773</v>
      </c>
      <c r="BA12">
        <f t="shared" si="18"/>
        <v>5.3479524914161489</v>
      </c>
      <c r="BB12">
        <f t="shared" si="19"/>
        <v>0.15452544184088171</v>
      </c>
      <c r="BC12">
        <f t="shared" si="20"/>
        <v>2.2299890689728636</v>
      </c>
      <c r="BD12">
        <f t="shared" si="21"/>
        <v>3.1179634224432853</v>
      </c>
      <c r="BE12">
        <f t="shared" si="22"/>
        <v>9.7126284463766269E-2</v>
      </c>
      <c r="BF12">
        <f t="shared" si="23"/>
        <v>38.058533517206243</v>
      </c>
      <c r="BG12">
        <f t="shared" si="24"/>
        <v>0.97369745190550416</v>
      </c>
      <c r="BH12">
        <f t="shared" si="25"/>
        <v>41.922861771042463</v>
      </c>
      <c r="BI12">
        <f t="shared" si="26"/>
        <v>400.29573062139855</v>
      </c>
      <c r="BJ12">
        <f t="shared" si="27"/>
        <v>-1.03337739171085E-3</v>
      </c>
    </row>
    <row r="13" spans="1:62">
      <c r="A13" s="1">
        <v>5</v>
      </c>
      <c r="B13" s="2">
        <v>0.33857638888888886</v>
      </c>
      <c r="C13" s="3">
        <v>41099</v>
      </c>
      <c r="D13" s="1" t="s">
        <v>73</v>
      </c>
      <c r="E13" s="1">
        <v>0</v>
      </c>
      <c r="F13" s="1">
        <v>100</v>
      </c>
      <c r="G13" s="1" t="s">
        <v>74</v>
      </c>
      <c r="H13" s="1">
        <v>0</v>
      </c>
      <c r="I13" s="1">
        <v>846</v>
      </c>
      <c r="J13" s="1">
        <v>0</v>
      </c>
      <c r="K13">
        <f t="shared" si="0"/>
        <v>2.1558515453101266</v>
      </c>
      <c r="L13">
        <f t="shared" si="1"/>
        <v>6.453837560254945E-2</v>
      </c>
      <c r="M13">
        <f t="shared" si="2"/>
        <v>324.86011146940353</v>
      </c>
      <c r="N13">
        <f t="shared" si="3"/>
        <v>2.1268543219492089</v>
      </c>
      <c r="O13">
        <f t="shared" si="4"/>
        <v>3.1519597335015965</v>
      </c>
      <c r="P13">
        <f t="shared" si="5"/>
        <v>33.831363677978516</v>
      </c>
      <c r="Q13" s="1">
        <v>4</v>
      </c>
      <c r="R13">
        <f t="shared" si="6"/>
        <v>1.8591305017471313</v>
      </c>
      <c r="S13" s="1">
        <v>1</v>
      </c>
      <c r="T13">
        <f t="shared" si="7"/>
        <v>3.7182610034942627</v>
      </c>
      <c r="U13" s="1">
        <v>34.335910797119141</v>
      </c>
      <c r="V13" s="1">
        <v>33.831363677978516</v>
      </c>
      <c r="W13" s="1">
        <v>34.382743835449219</v>
      </c>
      <c r="X13" s="1">
        <v>400.85531616210938</v>
      </c>
      <c r="Y13" s="1">
        <v>398.45391845703125</v>
      </c>
      <c r="Z13" s="1">
        <v>20.243934631347656</v>
      </c>
      <c r="AA13" s="1">
        <v>21.907279968261719</v>
      </c>
      <c r="AB13" s="1">
        <v>36.342002868652344</v>
      </c>
      <c r="AC13" s="1">
        <v>39.328044891357422</v>
      </c>
      <c r="AD13" s="1">
        <v>500.25949096679688</v>
      </c>
      <c r="AE13" s="1">
        <v>156.40133666992188</v>
      </c>
      <c r="AF13" s="1">
        <v>92.306221008300781</v>
      </c>
      <c r="AG13" s="1">
        <v>97.729888916015625</v>
      </c>
      <c r="AH13" s="1">
        <v>8.5547666549682617</v>
      </c>
      <c r="AI13" s="1">
        <v>-0.53333032131195068</v>
      </c>
      <c r="AJ13" s="1">
        <v>0.66666668653488159</v>
      </c>
      <c r="AK13" s="1">
        <v>-0.21956524252891541</v>
      </c>
      <c r="AL13" s="1">
        <v>2.737391471862793</v>
      </c>
      <c r="AM13" s="1">
        <v>1</v>
      </c>
      <c r="AN13" s="1">
        <v>0</v>
      </c>
      <c r="AO13" s="1">
        <v>0.18999999761581421</v>
      </c>
      <c r="AP13" s="1">
        <v>111115</v>
      </c>
      <c r="AQ13">
        <f t="shared" si="8"/>
        <v>1.250648727416992</v>
      </c>
      <c r="AR13">
        <f t="shared" si="9"/>
        <v>2.1268543219492087E-3</v>
      </c>
      <c r="AS13">
        <f t="shared" si="10"/>
        <v>306.98136367797849</v>
      </c>
      <c r="AT13">
        <f t="shared" si="11"/>
        <v>307.48591079711912</v>
      </c>
      <c r="AU13">
        <f t="shared" si="12"/>
        <v>29.716253594395312</v>
      </c>
      <c r="AV13">
        <f t="shared" si="13"/>
        <v>-0.5348066052264816</v>
      </c>
      <c r="AW13">
        <f t="shared" si="14"/>
        <v>5.2929557712518687</v>
      </c>
      <c r="AX13">
        <f t="shared" si="15"/>
        <v>54.159027805714395</v>
      </c>
      <c r="AY13">
        <f t="shared" si="16"/>
        <v>32.251747837452676</v>
      </c>
      <c r="AZ13">
        <f t="shared" si="17"/>
        <v>34.083637237548828</v>
      </c>
      <c r="BA13">
        <f t="shared" si="18"/>
        <v>5.3679874355366195</v>
      </c>
      <c r="BB13">
        <f t="shared" si="19"/>
        <v>6.3437285772506652E-2</v>
      </c>
      <c r="BC13">
        <f t="shared" si="20"/>
        <v>2.1409960377502721</v>
      </c>
      <c r="BD13">
        <f t="shared" si="21"/>
        <v>3.2269913977863474</v>
      </c>
      <c r="BE13">
        <f t="shared" si="22"/>
        <v>3.9745780934252288E-2</v>
      </c>
      <c r="BF13">
        <f t="shared" si="23"/>
        <v>31.748542607149261</v>
      </c>
      <c r="BG13">
        <f t="shared" si="24"/>
        <v>0.81530158550677179</v>
      </c>
      <c r="BH13">
        <f t="shared" si="25"/>
        <v>39.151643292727471</v>
      </c>
      <c r="BI13">
        <f t="shared" si="26"/>
        <v>397.67118707173216</v>
      </c>
      <c r="BJ13">
        <f t="shared" si="27"/>
        <v>2.1224854462194749E-3</v>
      </c>
    </row>
    <row r="14" spans="1:62">
      <c r="A14" s="1">
        <v>6</v>
      </c>
      <c r="B14" s="2">
        <v>0.33954861111111106</v>
      </c>
      <c r="C14" s="3">
        <v>41099</v>
      </c>
      <c r="D14" s="1" t="s">
        <v>73</v>
      </c>
      <c r="E14" s="1">
        <v>0</v>
      </c>
      <c r="F14" s="1">
        <v>50</v>
      </c>
      <c r="G14" s="1" t="s">
        <v>74</v>
      </c>
      <c r="H14" s="1">
        <v>0</v>
      </c>
      <c r="I14" s="1">
        <v>929</v>
      </c>
      <c r="J14" s="1">
        <v>0</v>
      </c>
      <c r="K14">
        <f t="shared" si="0"/>
        <v>0.38879762210235863</v>
      </c>
      <c r="L14">
        <f t="shared" si="1"/>
        <v>1.5977861936916107E-2</v>
      </c>
      <c r="M14">
        <f t="shared" si="2"/>
        <v>341.00373032311018</v>
      </c>
      <c r="N14">
        <f t="shared" si="3"/>
        <v>0.54555637739917151</v>
      </c>
      <c r="O14">
        <f t="shared" si="4"/>
        <v>3.2255113590036997</v>
      </c>
      <c r="P14">
        <f t="shared" si="5"/>
        <v>33.793365478515625</v>
      </c>
      <c r="Q14" s="1">
        <v>4</v>
      </c>
      <c r="R14">
        <f t="shared" si="6"/>
        <v>1.8591305017471313</v>
      </c>
      <c r="S14" s="1">
        <v>1</v>
      </c>
      <c r="T14">
        <f t="shared" si="7"/>
        <v>3.7182610034942627</v>
      </c>
      <c r="U14" s="1">
        <v>34.436901092529297</v>
      </c>
      <c r="V14" s="1">
        <v>33.793365478515625</v>
      </c>
      <c r="W14" s="1">
        <v>34.494285583496094</v>
      </c>
      <c r="X14" s="1">
        <v>400.89273071289062</v>
      </c>
      <c r="Y14" s="1">
        <v>400.4072265625</v>
      </c>
      <c r="Z14" s="1">
        <v>20.612554550170898</v>
      </c>
      <c r="AA14" s="1">
        <v>21.039562225341797</v>
      </c>
      <c r="AB14" s="1">
        <v>36.796970367431641</v>
      </c>
      <c r="AC14" s="1">
        <v>37.559253692626953</v>
      </c>
      <c r="AD14" s="1">
        <v>500.29837036132812</v>
      </c>
      <c r="AE14" s="1">
        <v>184.03955078125</v>
      </c>
      <c r="AF14" s="1">
        <v>15.264558792114258</v>
      </c>
      <c r="AG14" s="1">
        <v>97.731231689453125</v>
      </c>
      <c r="AH14" s="1">
        <v>8.5547666549682617</v>
      </c>
      <c r="AI14" s="1">
        <v>-0.53333032131195068</v>
      </c>
      <c r="AJ14" s="1">
        <v>1</v>
      </c>
      <c r="AK14" s="1">
        <v>-0.21956524252891541</v>
      </c>
      <c r="AL14" s="1">
        <v>2.737391471862793</v>
      </c>
      <c r="AM14" s="1">
        <v>1</v>
      </c>
      <c r="AN14" s="1">
        <v>0</v>
      </c>
      <c r="AO14" s="1">
        <v>0.18999999761581421</v>
      </c>
      <c r="AP14" s="1">
        <v>111115</v>
      </c>
      <c r="AQ14">
        <f t="shared" si="8"/>
        <v>1.2507459259033202</v>
      </c>
      <c r="AR14">
        <f t="shared" si="9"/>
        <v>5.4555637739917148E-4</v>
      </c>
      <c r="AS14">
        <f t="shared" si="10"/>
        <v>306.9433654785156</v>
      </c>
      <c r="AT14">
        <f t="shared" si="11"/>
        <v>307.58690109252927</v>
      </c>
      <c r="AU14">
        <f t="shared" si="12"/>
        <v>34.967514209653018</v>
      </c>
      <c r="AV14">
        <f t="shared" si="13"/>
        <v>0.17545848305614264</v>
      </c>
      <c r="AW14">
        <f t="shared" si="14"/>
        <v>5.2817336894932447</v>
      </c>
      <c r="AX14">
        <f t="shared" si="15"/>
        <v>54.043457738016357</v>
      </c>
      <c r="AY14">
        <f t="shared" si="16"/>
        <v>33.003895512674561</v>
      </c>
      <c r="AZ14">
        <f t="shared" si="17"/>
        <v>34.115133285522461</v>
      </c>
      <c r="BA14">
        <f t="shared" si="18"/>
        <v>5.3774196784163317</v>
      </c>
      <c r="BB14">
        <f t="shared" si="19"/>
        <v>1.5909496714102307E-2</v>
      </c>
      <c r="BC14">
        <f t="shared" si="20"/>
        <v>2.0562223304895451</v>
      </c>
      <c r="BD14">
        <f t="shared" si="21"/>
        <v>3.3211973479267867</v>
      </c>
      <c r="BE14">
        <f t="shared" si="22"/>
        <v>9.9495551174600821E-3</v>
      </c>
      <c r="BF14">
        <f t="shared" si="23"/>
        <v>33.326714575175679</v>
      </c>
      <c r="BG14">
        <f t="shared" si="24"/>
        <v>0.85164229739465636</v>
      </c>
      <c r="BH14">
        <f t="shared" si="25"/>
        <v>36.820258439368949</v>
      </c>
      <c r="BI14">
        <f t="shared" si="26"/>
        <v>400.26606466199195</v>
      </c>
      <c r="BJ14">
        <f t="shared" si="27"/>
        <v>3.576528262147305E-4</v>
      </c>
    </row>
    <row r="15" spans="1:62">
      <c r="A15" s="1">
        <v>7</v>
      </c>
      <c r="B15" s="2">
        <v>0.34277777777777779</v>
      </c>
      <c r="C15" s="3">
        <v>41099</v>
      </c>
      <c r="D15" s="1" t="s">
        <v>73</v>
      </c>
      <c r="E15" s="1">
        <v>0</v>
      </c>
      <c r="F15" s="1">
        <v>200</v>
      </c>
      <c r="G15" s="1" t="s">
        <v>75</v>
      </c>
      <c r="H15" s="1">
        <v>0</v>
      </c>
      <c r="I15" s="1">
        <v>1180</v>
      </c>
      <c r="J15" s="1">
        <v>0</v>
      </c>
      <c r="K15">
        <f t="shared" si="0"/>
        <v>12.71092785677242</v>
      </c>
      <c r="L15">
        <f t="shared" si="1"/>
        <v>0.63315191756252276</v>
      </c>
      <c r="M15">
        <f t="shared" si="2"/>
        <v>341.08620179192428</v>
      </c>
      <c r="N15">
        <f t="shared" si="3"/>
        <v>17.438510136691875</v>
      </c>
      <c r="O15">
        <f t="shared" si="4"/>
        <v>2.9195283691760792</v>
      </c>
      <c r="P15">
        <f t="shared" si="5"/>
        <v>34.556816101074219</v>
      </c>
      <c r="Q15" s="1">
        <v>1.5</v>
      </c>
      <c r="R15">
        <f t="shared" si="6"/>
        <v>2.4080436080694199</v>
      </c>
      <c r="S15" s="1">
        <v>1</v>
      </c>
      <c r="T15">
        <f t="shared" si="7"/>
        <v>4.8160872161388397</v>
      </c>
      <c r="U15" s="1">
        <v>34.622241973876953</v>
      </c>
      <c r="V15" s="1">
        <v>34.556816101074219</v>
      </c>
      <c r="W15" s="1">
        <v>34.648708343505859</v>
      </c>
      <c r="X15" s="1">
        <v>400.73971557617188</v>
      </c>
      <c r="Y15" s="1">
        <v>394.8642578125</v>
      </c>
      <c r="Z15" s="1">
        <v>21.42741584777832</v>
      </c>
      <c r="AA15" s="1">
        <v>26.517147064208984</v>
      </c>
      <c r="AB15" s="1">
        <v>37.861713409423828</v>
      </c>
      <c r="AC15" s="1">
        <v>46.855144500732422</v>
      </c>
      <c r="AD15" s="1">
        <v>500.30413818359375</v>
      </c>
      <c r="AE15" s="1">
        <v>216.92694091796875</v>
      </c>
      <c r="AF15" s="1">
        <v>1075.4580078125</v>
      </c>
      <c r="AG15" s="1">
        <v>97.736381530761719</v>
      </c>
      <c r="AH15" s="1">
        <v>8.5547666549682617</v>
      </c>
      <c r="AI15" s="1">
        <v>-0.53333032131195068</v>
      </c>
      <c r="AJ15" s="1">
        <v>0.66666668653488159</v>
      </c>
      <c r="AK15" s="1">
        <v>-0.21956524252891541</v>
      </c>
      <c r="AL15" s="1">
        <v>2.737391471862793</v>
      </c>
      <c r="AM15" s="1">
        <v>1</v>
      </c>
      <c r="AN15" s="1">
        <v>0</v>
      </c>
      <c r="AO15" s="1">
        <v>0.18999999761581421</v>
      </c>
      <c r="AP15" s="1">
        <v>111115</v>
      </c>
      <c r="AQ15">
        <f t="shared" si="8"/>
        <v>3.3353609212239577</v>
      </c>
      <c r="AR15">
        <f t="shared" si="9"/>
        <v>1.7438510136691874E-2</v>
      </c>
      <c r="AS15">
        <f t="shared" si="10"/>
        <v>307.7068161010742</v>
      </c>
      <c r="AT15">
        <f t="shared" si="11"/>
        <v>307.77224197387693</v>
      </c>
      <c r="AU15">
        <f t="shared" si="12"/>
        <v>41.216118257219932</v>
      </c>
      <c r="AV15">
        <f t="shared" si="13"/>
        <v>-5.3327232921461372</v>
      </c>
      <c r="AW15">
        <f t="shared" si="14"/>
        <v>5.5112183717509264</v>
      </c>
      <c r="AX15">
        <f t="shared" si="15"/>
        <v>56.388606631772177</v>
      </c>
      <c r="AY15">
        <f t="shared" si="16"/>
        <v>29.871459567563193</v>
      </c>
      <c r="AZ15">
        <f t="shared" si="17"/>
        <v>34.589529037475586</v>
      </c>
      <c r="BA15">
        <f t="shared" si="18"/>
        <v>5.5212421891678058</v>
      </c>
      <c r="BB15">
        <f t="shared" si="19"/>
        <v>0.55958543591670751</v>
      </c>
      <c r="BC15">
        <f t="shared" si="20"/>
        <v>2.5916900025748473</v>
      </c>
      <c r="BD15">
        <f t="shared" si="21"/>
        <v>2.9295521865929586</v>
      </c>
      <c r="BE15">
        <f t="shared" si="22"/>
        <v>0.35568164874556651</v>
      </c>
      <c r="BF15">
        <f t="shared" si="23"/>
        <v>33.336531153213897</v>
      </c>
      <c r="BG15">
        <f t="shared" si="24"/>
        <v>0.86380621958923398</v>
      </c>
      <c r="BH15">
        <f t="shared" si="25"/>
        <v>51.156127562395049</v>
      </c>
      <c r="BI15">
        <f t="shared" si="26"/>
        <v>391.30125078282248</v>
      </c>
      <c r="BJ15">
        <f t="shared" si="27"/>
        <v>1.661742316377986E-2</v>
      </c>
    </row>
    <row r="16" spans="1:62">
      <c r="A16" s="1">
        <v>8</v>
      </c>
      <c r="B16" s="2">
        <v>0.34523148148148147</v>
      </c>
      <c r="C16" s="3">
        <v>41099</v>
      </c>
      <c r="D16" s="1" t="s">
        <v>73</v>
      </c>
      <c r="E16" s="1">
        <v>0</v>
      </c>
      <c r="F16" s="1">
        <v>150</v>
      </c>
      <c r="G16" s="1" t="s">
        <v>75</v>
      </c>
      <c r="H16" s="1">
        <v>0</v>
      </c>
      <c r="I16" s="1">
        <v>1401</v>
      </c>
      <c r="J16" s="1">
        <v>0</v>
      </c>
      <c r="K16">
        <f t="shared" si="0"/>
        <v>0.43345280343828679</v>
      </c>
      <c r="L16">
        <f t="shared" si="1"/>
        <v>0.24235933623789305</v>
      </c>
      <c r="M16">
        <f t="shared" si="2"/>
        <v>376.47086085158088</v>
      </c>
      <c r="N16">
        <f t="shared" si="3"/>
        <v>7.242187587297245</v>
      </c>
      <c r="O16">
        <f t="shared" si="4"/>
        <v>2.9633495688589417</v>
      </c>
      <c r="P16">
        <f t="shared" si="5"/>
        <v>34.578224182128906</v>
      </c>
      <c r="Q16" s="1">
        <v>3</v>
      </c>
      <c r="R16">
        <f t="shared" si="6"/>
        <v>2.0786957442760468</v>
      </c>
      <c r="S16" s="1">
        <v>1</v>
      </c>
      <c r="T16">
        <f t="shared" si="7"/>
        <v>4.1573914885520935</v>
      </c>
      <c r="U16" s="1">
        <v>34.819526672363281</v>
      </c>
      <c r="V16" s="1">
        <v>34.578224182128906</v>
      </c>
      <c r="W16" s="1">
        <v>34.865310668945312</v>
      </c>
      <c r="X16" s="1">
        <v>400.92941284179688</v>
      </c>
      <c r="Y16" s="1">
        <v>398.9371337890625</v>
      </c>
      <c r="Z16" s="1">
        <v>21.905460357666016</v>
      </c>
      <c r="AA16" s="1">
        <v>26.134452819824219</v>
      </c>
      <c r="AB16" s="1">
        <v>38.287094116210938</v>
      </c>
      <c r="AC16" s="1">
        <v>45.678668975830078</v>
      </c>
      <c r="AD16" s="1">
        <v>500.3260498046875</v>
      </c>
      <c r="AE16" s="1">
        <v>1030.9881591796875</v>
      </c>
      <c r="AF16" s="1">
        <v>154.49168395996094</v>
      </c>
      <c r="AG16" s="1">
        <v>97.741737365722656</v>
      </c>
      <c r="AH16" s="1">
        <v>8.5547666549682617</v>
      </c>
      <c r="AI16" s="1">
        <v>-0.53333032131195068</v>
      </c>
      <c r="AJ16" s="1">
        <v>0.66666668653488159</v>
      </c>
      <c r="AK16" s="1">
        <v>-0.21956524252891541</v>
      </c>
      <c r="AL16" s="1">
        <v>2.737391471862793</v>
      </c>
      <c r="AM16" s="1">
        <v>1</v>
      </c>
      <c r="AN16" s="1">
        <v>0</v>
      </c>
      <c r="AO16" s="1">
        <v>0.18999999761581421</v>
      </c>
      <c r="AP16" s="1">
        <v>111115</v>
      </c>
      <c r="AQ16">
        <f t="shared" si="8"/>
        <v>1.667753499348958</v>
      </c>
      <c r="AR16">
        <f t="shared" si="9"/>
        <v>7.2421875872972453E-3</v>
      </c>
      <c r="AS16">
        <f t="shared" si="10"/>
        <v>307.72822418212888</v>
      </c>
      <c r="AT16">
        <f t="shared" si="11"/>
        <v>307.96952667236326</v>
      </c>
      <c r="AU16">
        <f t="shared" si="12"/>
        <v>195.88774778607331</v>
      </c>
      <c r="AV16">
        <f t="shared" si="13"/>
        <v>-1.0088499503040849</v>
      </c>
      <c r="AW16">
        <f t="shared" si="14"/>
        <v>5.5177763925710703</v>
      </c>
      <c r="AX16">
        <f t="shared" si="15"/>
        <v>56.45261217247522</v>
      </c>
      <c r="AY16">
        <f t="shared" si="16"/>
        <v>30.318159352651001</v>
      </c>
      <c r="AZ16">
        <f t="shared" si="17"/>
        <v>34.698875427246094</v>
      </c>
      <c r="BA16">
        <f t="shared" si="18"/>
        <v>5.5548629609005866</v>
      </c>
      <c r="BB16">
        <f t="shared" si="19"/>
        <v>0.22900902386776562</v>
      </c>
      <c r="BC16">
        <f t="shared" si="20"/>
        <v>2.5544268237121286</v>
      </c>
      <c r="BD16">
        <f t="shared" si="21"/>
        <v>3.000436137188458</v>
      </c>
      <c r="BE16">
        <f t="shared" si="22"/>
        <v>0.1442730571909614</v>
      </c>
      <c r="BF16">
        <f t="shared" si="23"/>
        <v>36.796916007202739</v>
      </c>
      <c r="BG16">
        <f t="shared" si="24"/>
        <v>0.94368467852541238</v>
      </c>
      <c r="BH16">
        <f t="shared" si="25"/>
        <v>47.067065275386511</v>
      </c>
      <c r="BI16">
        <f t="shared" si="26"/>
        <v>398.7963817607166</v>
      </c>
      <c r="BJ16">
        <f t="shared" si="27"/>
        <v>5.1157313171086441E-4</v>
      </c>
    </row>
    <row r="17" spans="1:62">
      <c r="A17" s="1">
        <v>9</v>
      </c>
      <c r="B17" s="2">
        <v>0.34614583333333332</v>
      </c>
      <c r="C17" s="3">
        <v>41099</v>
      </c>
      <c r="D17" s="1" t="s">
        <v>73</v>
      </c>
      <c r="E17" s="1">
        <v>0</v>
      </c>
      <c r="F17" s="1">
        <v>100</v>
      </c>
      <c r="G17" s="1" t="s">
        <v>75</v>
      </c>
      <c r="H17" s="1">
        <v>0</v>
      </c>
      <c r="I17" s="1">
        <v>1496.5</v>
      </c>
      <c r="J17" s="1">
        <v>0</v>
      </c>
      <c r="K17">
        <f t="shared" si="0"/>
        <v>-1.6279075273781323</v>
      </c>
      <c r="L17">
        <f t="shared" si="1"/>
        <v>9.5968767961844184E-2</v>
      </c>
      <c r="M17">
        <f t="shared" si="2"/>
        <v>409.24173429940583</v>
      </c>
      <c r="N17">
        <f t="shared" si="3"/>
        <v>2.8811058220469321</v>
      </c>
      <c r="O17">
        <f t="shared" si="4"/>
        <v>2.8960120258621083</v>
      </c>
      <c r="P17">
        <f t="shared" si="5"/>
        <v>33.858821868896484</v>
      </c>
      <c r="Q17" s="1">
        <v>4.5</v>
      </c>
      <c r="R17">
        <f t="shared" si="6"/>
        <v>1.7493478804826736</v>
      </c>
      <c r="S17" s="1">
        <v>1</v>
      </c>
      <c r="T17">
        <f t="shared" si="7"/>
        <v>3.4986957609653473</v>
      </c>
      <c r="U17" s="1">
        <v>34.931209564208984</v>
      </c>
      <c r="V17" s="1">
        <v>33.858821868896484</v>
      </c>
      <c r="W17" s="1">
        <v>34.995784759521484</v>
      </c>
      <c r="X17" s="1">
        <v>400.96585083007812</v>
      </c>
      <c r="Y17" s="1">
        <v>401.389892578125</v>
      </c>
      <c r="Z17" s="1">
        <v>22.078458786010742</v>
      </c>
      <c r="AA17" s="1">
        <v>24.606023788452148</v>
      </c>
      <c r="AB17" s="1">
        <v>38.351810455322266</v>
      </c>
      <c r="AC17" s="1">
        <v>42.742366790771484</v>
      </c>
      <c r="AD17" s="1">
        <v>500.32183837890625</v>
      </c>
      <c r="AE17" s="1">
        <v>6.0579977035522461</v>
      </c>
      <c r="AF17" s="1">
        <v>13.101611137390137</v>
      </c>
      <c r="AG17" s="1">
        <v>97.742973327636719</v>
      </c>
      <c r="AH17" s="1">
        <v>8.5547666549682617</v>
      </c>
      <c r="AI17" s="1">
        <v>-0.53333032131195068</v>
      </c>
      <c r="AJ17" s="1">
        <v>0.66666668653488159</v>
      </c>
      <c r="AK17" s="1">
        <v>-0.21956524252891541</v>
      </c>
      <c r="AL17" s="1">
        <v>2.737391471862793</v>
      </c>
      <c r="AM17" s="1">
        <v>1</v>
      </c>
      <c r="AN17" s="1">
        <v>0</v>
      </c>
      <c r="AO17" s="1">
        <v>0.18999999761581421</v>
      </c>
      <c r="AP17" s="1">
        <v>111115</v>
      </c>
      <c r="AQ17">
        <f t="shared" si="8"/>
        <v>1.1118263075086803</v>
      </c>
      <c r="AR17">
        <f t="shared" si="9"/>
        <v>2.881105822046932E-3</v>
      </c>
      <c r="AS17">
        <f t="shared" si="10"/>
        <v>307.00882186889646</v>
      </c>
      <c r="AT17">
        <f t="shared" si="11"/>
        <v>308.08120956420896</v>
      </c>
      <c r="AU17">
        <f t="shared" si="12"/>
        <v>1.1510195492315347</v>
      </c>
      <c r="AV17">
        <f t="shared" si="13"/>
        <v>-1.0984254838864613</v>
      </c>
      <c r="AW17">
        <f t="shared" si="14"/>
        <v>5.301077952715981</v>
      </c>
      <c r="AX17">
        <f t="shared" si="15"/>
        <v>54.234875124441373</v>
      </c>
      <c r="AY17">
        <f t="shared" si="16"/>
        <v>29.628851335989225</v>
      </c>
      <c r="AZ17">
        <f t="shared" si="17"/>
        <v>34.395015716552734</v>
      </c>
      <c r="BA17">
        <f t="shared" si="18"/>
        <v>5.4618721837299784</v>
      </c>
      <c r="BB17">
        <f t="shared" si="19"/>
        <v>9.3406636127288001E-2</v>
      </c>
      <c r="BC17">
        <f t="shared" si="20"/>
        <v>2.4050659268538728</v>
      </c>
      <c r="BD17">
        <f t="shared" si="21"/>
        <v>3.0568062568761056</v>
      </c>
      <c r="BE17">
        <f t="shared" si="22"/>
        <v>5.860405671001704E-2</v>
      </c>
      <c r="BF17">
        <f t="shared" si="23"/>
        <v>40.000503920182616</v>
      </c>
      <c r="BG17">
        <f t="shared" si="24"/>
        <v>1.0195616328823043</v>
      </c>
      <c r="BH17">
        <f t="shared" si="25"/>
        <v>44.64579138843343</v>
      </c>
      <c r="BI17">
        <f t="shared" si="26"/>
        <v>402.01803383764224</v>
      </c>
      <c r="BJ17">
        <f t="shared" si="27"/>
        <v>-1.8078596915962377E-3</v>
      </c>
    </row>
    <row r="18" spans="1:62">
      <c r="A18" s="1">
        <v>10</v>
      </c>
      <c r="B18" s="2">
        <v>0.34745370370370371</v>
      </c>
      <c r="C18" s="3">
        <v>41099</v>
      </c>
      <c r="D18" s="1" t="s">
        <v>73</v>
      </c>
      <c r="E18" s="1">
        <v>0</v>
      </c>
      <c r="F18" s="1">
        <v>50</v>
      </c>
      <c r="G18" s="1" t="s">
        <v>75</v>
      </c>
      <c r="H18" s="1">
        <v>0</v>
      </c>
      <c r="I18" s="1">
        <v>1612.5</v>
      </c>
      <c r="J18" s="1">
        <v>0</v>
      </c>
      <c r="K18">
        <f t="shared" si="0"/>
        <v>-0.25239166794307799</v>
      </c>
      <c r="L18">
        <f t="shared" si="1"/>
        <v>2.9708251397854154E-2</v>
      </c>
      <c r="M18">
        <f t="shared" si="2"/>
        <v>392.90094422261103</v>
      </c>
      <c r="N18">
        <f t="shared" si="3"/>
        <v>0.9969709310118039</v>
      </c>
      <c r="O18">
        <f t="shared" si="4"/>
        <v>3.1774526620988568</v>
      </c>
      <c r="P18">
        <f t="shared" si="5"/>
        <v>34.347743988037109</v>
      </c>
      <c r="Q18" s="1">
        <v>4.5</v>
      </c>
      <c r="R18">
        <f t="shared" si="6"/>
        <v>1.7493478804826736</v>
      </c>
      <c r="S18" s="1">
        <v>1</v>
      </c>
      <c r="T18">
        <f t="shared" si="7"/>
        <v>3.4986957609653473</v>
      </c>
      <c r="U18" s="1">
        <v>35.024459838867188</v>
      </c>
      <c r="V18" s="1">
        <v>34.347743988037109</v>
      </c>
      <c r="W18" s="1">
        <v>35.080764770507812</v>
      </c>
      <c r="X18" s="1">
        <v>400.8011474609375</v>
      </c>
      <c r="Y18" s="1">
        <v>400.66888427734375</v>
      </c>
      <c r="Z18" s="1">
        <v>22.348661422729492</v>
      </c>
      <c r="AA18" s="1">
        <v>23.22447395324707</v>
      </c>
      <c r="AB18" s="1">
        <v>38.621971130371094</v>
      </c>
      <c r="AC18" s="1">
        <v>40.135509490966797</v>
      </c>
      <c r="AD18" s="1">
        <v>500.35543823242188</v>
      </c>
      <c r="AE18" s="1">
        <v>5.1328945159912109</v>
      </c>
      <c r="AF18" s="1">
        <v>10.112738609313965</v>
      </c>
      <c r="AG18" s="1">
        <v>97.744956970214844</v>
      </c>
      <c r="AH18" s="1">
        <v>8.5547666549682617</v>
      </c>
      <c r="AI18" s="1">
        <v>-0.53333032131195068</v>
      </c>
      <c r="AJ18" s="1">
        <v>1</v>
      </c>
      <c r="AK18" s="1">
        <v>-0.21956524252891541</v>
      </c>
      <c r="AL18" s="1">
        <v>2.737391471862793</v>
      </c>
      <c r="AM18" s="1">
        <v>1</v>
      </c>
      <c r="AN18" s="1">
        <v>0</v>
      </c>
      <c r="AO18" s="1">
        <v>0.18999999761581421</v>
      </c>
      <c r="AP18" s="1">
        <v>111115</v>
      </c>
      <c r="AQ18">
        <f t="shared" si="8"/>
        <v>1.1119009738498262</v>
      </c>
      <c r="AR18">
        <f t="shared" si="9"/>
        <v>9.9697093101180391E-4</v>
      </c>
      <c r="AS18">
        <f t="shared" si="10"/>
        <v>307.49774398803709</v>
      </c>
      <c r="AT18">
        <f t="shared" si="11"/>
        <v>308.17445983886716</v>
      </c>
      <c r="AU18">
        <f t="shared" si="12"/>
        <v>0.97524994580055591</v>
      </c>
      <c r="AV18">
        <f t="shared" si="13"/>
        <v>-0.33661210127123975</v>
      </c>
      <c r="AW18">
        <f t="shared" si="14"/>
        <v>5.4475278693148672</v>
      </c>
      <c r="AX18">
        <f t="shared" si="15"/>
        <v>55.732060642012001</v>
      </c>
      <c r="AY18">
        <f t="shared" si="16"/>
        <v>32.507586688764931</v>
      </c>
      <c r="AZ18">
        <f t="shared" si="17"/>
        <v>34.686101913452148</v>
      </c>
      <c r="BA18">
        <f t="shared" si="18"/>
        <v>5.5509263262682014</v>
      </c>
      <c r="BB18">
        <f t="shared" si="19"/>
        <v>2.94581155863015E-2</v>
      </c>
      <c r="BC18">
        <f t="shared" si="20"/>
        <v>2.2700752072160104</v>
      </c>
      <c r="BD18">
        <f t="shared" si="21"/>
        <v>3.280851119052191</v>
      </c>
      <c r="BE18">
        <f t="shared" si="22"/>
        <v>1.8433633166481382E-2</v>
      </c>
      <c r="BF18">
        <f t="shared" si="23"/>
        <v>38.404085886595894</v>
      </c>
      <c r="BG18">
        <f t="shared" si="24"/>
        <v>0.98061256973138011</v>
      </c>
      <c r="BH18">
        <f t="shared" si="25"/>
        <v>39.78560817218343</v>
      </c>
      <c r="BI18">
        <f t="shared" si="26"/>
        <v>400.76627163966447</v>
      </c>
      <c r="BJ18">
        <f t="shared" si="27"/>
        <v>-2.5055890970125498E-4</v>
      </c>
    </row>
    <row r="19" spans="1:62">
      <c r="A19" s="1">
        <v>11</v>
      </c>
      <c r="B19" s="2">
        <v>0.34950231481481481</v>
      </c>
      <c r="C19" s="3">
        <v>41099</v>
      </c>
      <c r="D19" s="1" t="s">
        <v>73</v>
      </c>
      <c r="E19" s="1">
        <v>0</v>
      </c>
      <c r="F19" s="1">
        <v>200</v>
      </c>
      <c r="G19" s="1" t="s">
        <v>76</v>
      </c>
      <c r="H19" s="1">
        <v>0</v>
      </c>
      <c r="I19" s="1">
        <v>1779.5</v>
      </c>
      <c r="J19" s="1">
        <v>0</v>
      </c>
      <c r="K19">
        <f t="shared" si="0"/>
        <v>-0.73291832989486227</v>
      </c>
      <c r="L19">
        <f t="shared" si="1"/>
        <v>0.13956557015945037</v>
      </c>
      <c r="M19">
        <f t="shared" si="2"/>
        <v>388.43959778331293</v>
      </c>
      <c r="N19">
        <f t="shared" si="3"/>
        <v>4.3092200523393025</v>
      </c>
      <c r="O19">
        <f t="shared" si="4"/>
        <v>3.0134549743178631</v>
      </c>
      <c r="P19">
        <f t="shared" si="5"/>
        <v>34.961040496826172</v>
      </c>
      <c r="Q19" s="1">
        <v>5</v>
      </c>
      <c r="R19">
        <f t="shared" si="6"/>
        <v>1.6395652592182159</v>
      </c>
      <c r="S19" s="1">
        <v>1</v>
      </c>
      <c r="T19">
        <f t="shared" si="7"/>
        <v>3.2791305184364319</v>
      </c>
      <c r="U19" s="1">
        <v>35.152446746826172</v>
      </c>
      <c r="V19" s="1">
        <v>34.961040496826172</v>
      </c>
      <c r="W19" s="1">
        <v>35.179656982421875</v>
      </c>
      <c r="X19" s="1">
        <v>400.9034423828125</v>
      </c>
      <c r="Y19" s="1">
        <v>399.9136962890625</v>
      </c>
      <c r="Z19" s="1">
        <v>22.641975402832031</v>
      </c>
      <c r="AA19" s="1">
        <v>26.832807540893555</v>
      </c>
      <c r="AB19" s="1">
        <v>38.852256774902344</v>
      </c>
      <c r="AC19" s="1">
        <v>46.043468475341797</v>
      </c>
      <c r="AD19" s="1">
        <v>500.3292236328125</v>
      </c>
      <c r="AE19" s="1">
        <v>258.6383056640625</v>
      </c>
      <c r="AF19" s="1">
        <v>626.42156982421875</v>
      </c>
      <c r="AG19" s="1">
        <v>97.743843078613281</v>
      </c>
      <c r="AH19" s="1">
        <v>8.5547666549682617</v>
      </c>
      <c r="AI19" s="1">
        <v>-0.53333032131195068</v>
      </c>
      <c r="AJ19" s="1">
        <v>1</v>
      </c>
      <c r="AK19" s="1">
        <v>-0.21956524252891541</v>
      </c>
      <c r="AL19" s="1">
        <v>2.737391471862793</v>
      </c>
      <c r="AM19" s="1">
        <v>1</v>
      </c>
      <c r="AN19" s="1">
        <v>0</v>
      </c>
      <c r="AO19" s="1">
        <v>0.18999999761581421</v>
      </c>
      <c r="AP19" s="1">
        <v>111115</v>
      </c>
      <c r="AQ19">
        <f t="shared" si="8"/>
        <v>1.0006584472656248</v>
      </c>
      <c r="AR19">
        <f t="shared" si="9"/>
        <v>4.3092200523393021E-3</v>
      </c>
      <c r="AS19">
        <f t="shared" si="10"/>
        <v>308.11104049682615</v>
      </c>
      <c r="AT19">
        <f t="shared" si="11"/>
        <v>308.30244674682615</v>
      </c>
      <c r="AU19">
        <f t="shared" si="12"/>
        <v>49.141277459530102</v>
      </c>
      <c r="AV19">
        <f t="shared" si="13"/>
        <v>-1.4294330534908162</v>
      </c>
      <c r="AW19">
        <f t="shared" si="14"/>
        <v>5.6361967039535941</v>
      </c>
      <c r="AX19">
        <f t="shared" si="15"/>
        <v>57.662933300264463</v>
      </c>
      <c r="AY19">
        <f t="shared" si="16"/>
        <v>30.830125759370908</v>
      </c>
      <c r="AZ19">
        <f t="shared" si="17"/>
        <v>35.056743621826172</v>
      </c>
      <c r="BA19">
        <f t="shared" si="18"/>
        <v>5.6661443334288224</v>
      </c>
      <c r="BB19">
        <f t="shared" si="19"/>
        <v>0.13386791588742858</v>
      </c>
      <c r="BC19">
        <f t="shared" si="20"/>
        <v>2.6227417296357309</v>
      </c>
      <c r="BD19">
        <f t="shared" si="21"/>
        <v>3.0434026037930915</v>
      </c>
      <c r="BE19">
        <f t="shared" si="22"/>
        <v>8.4161346635943615E-2</v>
      </c>
      <c r="BF19">
        <f t="shared" si="23"/>
        <v>37.9675790912518</v>
      </c>
      <c r="BG19">
        <f t="shared" si="24"/>
        <v>0.97130856329197601</v>
      </c>
      <c r="BH19">
        <f t="shared" si="25"/>
        <v>46.454417564677087</v>
      </c>
      <c r="BI19">
        <f t="shared" si="26"/>
        <v>400.21543473460321</v>
      </c>
      <c r="BJ19">
        <f t="shared" si="27"/>
        <v>-8.5072416460698556E-4</v>
      </c>
    </row>
    <row r="20" spans="1:62">
      <c r="A20" s="1">
        <v>12</v>
      </c>
      <c r="B20" s="2">
        <v>0.35045138888888888</v>
      </c>
      <c r="C20" s="3">
        <v>41099</v>
      </c>
      <c r="D20" s="1" t="s">
        <v>73</v>
      </c>
      <c r="E20" s="1">
        <v>0</v>
      </c>
      <c r="F20" s="1">
        <v>150</v>
      </c>
      <c r="G20" s="1" t="s">
        <v>76</v>
      </c>
      <c r="H20" s="1">
        <v>0</v>
      </c>
      <c r="I20" s="1">
        <v>1866.5</v>
      </c>
      <c r="J20" s="1">
        <v>0</v>
      </c>
      <c r="K20">
        <f t="shared" si="0"/>
        <v>1.1789617906917802</v>
      </c>
      <c r="L20">
        <f t="shared" si="1"/>
        <v>7.1730628897456017E-2</v>
      </c>
      <c r="M20">
        <f t="shared" si="2"/>
        <v>351.79066214474665</v>
      </c>
      <c r="N20">
        <f t="shared" si="3"/>
        <v>2.3440125939140635</v>
      </c>
      <c r="O20">
        <f t="shared" si="4"/>
        <v>3.1338715835682533</v>
      </c>
      <c r="P20">
        <f t="shared" si="5"/>
        <v>34.866390228271484</v>
      </c>
      <c r="Q20" s="1">
        <v>5.5</v>
      </c>
      <c r="R20">
        <f t="shared" si="6"/>
        <v>1.5297826379537582</v>
      </c>
      <c r="S20" s="1">
        <v>1</v>
      </c>
      <c r="T20">
        <f t="shared" si="7"/>
        <v>3.0595652759075165</v>
      </c>
      <c r="U20" s="1">
        <v>35.273303985595703</v>
      </c>
      <c r="V20" s="1">
        <v>34.866390228271484</v>
      </c>
      <c r="W20" s="1">
        <v>35.310882568359375</v>
      </c>
      <c r="X20" s="1">
        <v>400.95083618164062</v>
      </c>
      <c r="Y20" s="1">
        <v>398.62765502929688</v>
      </c>
      <c r="Z20" s="1">
        <v>22.787485122680664</v>
      </c>
      <c r="AA20" s="1">
        <v>25.299041748046875</v>
      </c>
      <c r="AB20" s="1">
        <v>38.841781616210938</v>
      </c>
      <c r="AC20" s="1">
        <v>43.122787475585938</v>
      </c>
      <c r="AD20" s="1">
        <v>500.32366943359375</v>
      </c>
      <c r="AE20" s="1">
        <v>47.096096038818359</v>
      </c>
      <c r="AF20" s="1">
        <v>316.99880981445312</v>
      </c>
      <c r="AG20" s="1">
        <v>97.7445068359375</v>
      </c>
      <c r="AH20" s="1">
        <v>8.5547666549682617</v>
      </c>
      <c r="AI20" s="1">
        <v>-0.53333032131195068</v>
      </c>
      <c r="AJ20" s="1">
        <v>1</v>
      </c>
      <c r="AK20" s="1">
        <v>-0.21956524252891541</v>
      </c>
      <c r="AL20" s="1">
        <v>2.737391471862793</v>
      </c>
      <c r="AM20" s="1">
        <v>1</v>
      </c>
      <c r="AN20" s="1">
        <v>0</v>
      </c>
      <c r="AO20" s="1">
        <v>0.18999999761581421</v>
      </c>
      <c r="AP20" s="1">
        <v>111115</v>
      </c>
      <c r="AQ20">
        <f t="shared" si="8"/>
        <v>0.90967939897017036</v>
      </c>
      <c r="AR20">
        <f t="shared" si="9"/>
        <v>2.3440125939140637E-3</v>
      </c>
      <c r="AS20">
        <f t="shared" si="10"/>
        <v>308.01639022827146</v>
      </c>
      <c r="AT20">
        <f t="shared" si="11"/>
        <v>308.42330398559568</v>
      </c>
      <c r="AU20">
        <f t="shared" si="12"/>
        <v>8.9482581350896453</v>
      </c>
      <c r="AV20">
        <f t="shared" si="13"/>
        <v>-0.97878719302800332</v>
      </c>
      <c r="AW20">
        <f t="shared" si="14"/>
        <v>5.6067139426528891</v>
      </c>
      <c r="AX20">
        <f t="shared" si="15"/>
        <v>57.360910849585274</v>
      </c>
      <c r="AY20">
        <f t="shared" si="16"/>
        <v>32.061869101538399</v>
      </c>
      <c r="AZ20">
        <f t="shared" si="17"/>
        <v>35.069847106933594</v>
      </c>
      <c r="BA20">
        <f t="shared" si="18"/>
        <v>5.6702554488964223</v>
      </c>
      <c r="BB20">
        <f t="shared" si="19"/>
        <v>7.0087448796166615E-2</v>
      </c>
      <c r="BC20">
        <f t="shared" si="20"/>
        <v>2.4728423590846358</v>
      </c>
      <c r="BD20">
        <f t="shared" si="21"/>
        <v>3.1974130898117865</v>
      </c>
      <c r="BE20">
        <f t="shared" si="22"/>
        <v>4.394937968894809E-2</v>
      </c>
      <c r="BF20">
        <f t="shared" si="23"/>
        <v>34.385604780826164</v>
      </c>
      <c r="BG20">
        <f t="shared" si="24"/>
        <v>0.88250440657182205</v>
      </c>
      <c r="BH20">
        <f t="shared" si="25"/>
        <v>43.03091250097971</v>
      </c>
      <c r="BI20">
        <f t="shared" si="26"/>
        <v>398.10745092384212</v>
      </c>
      <c r="BJ20">
        <f t="shared" si="27"/>
        <v>1.2743243448352674E-3</v>
      </c>
    </row>
    <row r="21" spans="1:62">
      <c r="A21" s="1">
        <v>13</v>
      </c>
      <c r="B21" s="2">
        <v>0.35229166666666667</v>
      </c>
      <c r="C21" s="3">
        <v>41099</v>
      </c>
      <c r="D21" s="1" t="s">
        <v>73</v>
      </c>
      <c r="E21" s="1">
        <v>0</v>
      </c>
      <c r="F21" s="1">
        <v>100</v>
      </c>
      <c r="G21" s="1" t="s">
        <v>76</v>
      </c>
      <c r="H21" s="1">
        <v>0</v>
      </c>
      <c r="I21" s="1">
        <v>2031.5</v>
      </c>
      <c r="J21" s="1">
        <v>0</v>
      </c>
      <c r="K21">
        <f t="shared" si="0"/>
        <v>-2.3971140641294642</v>
      </c>
      <c r="L21">
        <f t="shared" si="1"/>
        <v>5.8663182296513454E-2</v>
      </c>
      <c r="M21">
        <f t="shared" si="2"/>
        <v>445.7022156106375</v>
      </c>
      <c r="N21">
        <f t="shared" si="3"/>
        <v>1.9881206281032222</v>
      </c>
      <c r="O21">
        <f t="shared" si="4"/>
        <v>3.2351731587256767</v>
      </c>
      <c r="P21">
        <f t="shared" si="5"/>
        <v>35.158840179443359</v>
      </c>
      <c r="Q21" s="1">
        <v>5.5</v>
      </c>
      <c r="R21">
        <f t="shared" si="6"/>
        <v>1.5297826379537582</v>
      </c>
      <c r="S21" s="1">
        <v>1</v>
      </c>
      <c r="T21">
        <f t="shared" si="7"/>
        <v>3.0595652759075165</v>
      </c>
      <c r="U21" s="1">
        <v>35.388004302978516</v>
      </c>
      <c r="V21" s="1">
        <v>35.158840179443359</v>
      </c>
      <c r="W21" s="1">
        <v>35.447486877441406</v>
      </c>
      <c r="X21" s="1">
        <v>400.87161254882812</v>
      </c>
      <c r="Y21" s="1">
        <v>402.62692260742188</v>
      </c>
      <c r="Z21" s="1">
        <v>23.068456649780273</v>
      </c>
      <c r="AA21" s="1">
        <v>25.199069976806641</v>
      </c>
      <c r="AB21" s="1">
        <v>39.072353363037109</v>
      </c>
      <c r="AC21" s="1">
        <v>42.68109130859375</v>
      </c>
      <c r="AD21" s="1">
        <v>500.28411865234375</v>
      </c>
      <c r="AE21" s="1">
        <v>5.9228463172912598</v>
      </c>
      <c r="AF21" s="1">
        <v>21.837680816650391</v>
      </c>
      <c r="AG21" s="1">
        <v>97.744552612304688</v>
      </c>
      <c r="AH21" s="1">
        <v>8.5547666549682617</v>
      </c>
      <c r="AI21" s="1">
        <v>-0.53333032131195068</v>
      </c>
      <c r="AJ21" s="1">
        <v>0.66666668653488159</v>
      </c>
      <c r="AK21" s="1">
        <v>-0.21956524252891541</v>
      </c>
      <c r="AL21" s="1">
        <v>2.737391471862793</v>
      </c>
      <c r="AM21" s="1">
        <v>1</v>
      </c>
      <c r="AN21" s="1">
        <v>0</v>
      </c>
      <c r="AO21" s="1">
        <v>0.18999999761581421</v>
      </c>
      <c r="AP21" s="1">
        <v>111115</v>
      </c>
      <c r="AQ21">
        <f t="shared" si="8"/>
        <v>0.90960748845880679</v>
      </c>
      <c r="AR21">
        <f t="shared" si="9"/>
        <v>1.9881206281032221E-3</v>
      </c>
      <c r="AS21">
        <f t="shared" si="10"/>
        <v>308.30884017944334</v>
      </c>
      <c r="AT21">
        <f t="shared" si="11"/>
        <v>308.53800430297849</v>
      </c>
      <c r="AU21">
        <f t="shared" si="12"/>
        <v>1.1253407861641733</v>
      </c>
      <c r="AV21">
        <f t="shared" si="13"/>
        <v>-0.91665652087669403</v>
      </c>
      <c r="AW21">
        <f t="shared" si="14"/>
        <v>5.6982449798548007</v>
      </c>
      <c r="AX21">
        <f t="shared" si="15"/>
        <v>58.297315068353697</v>
      </c>
      <c r="AY21">
        <f t="shared" si="16"/>
        <v>33.098245091547057</v>
      </c>
      <c r="AZ21">
        <f t="shared" si="17"/>
        <v>35.273422241210938</v>
      </c>
      <c r="BA21">
        <f t="shared" si="18"/>
        <v>5.7344593636354348</v>
      </c>
      <c r="BB21">
        <f t="shared" si="19"/>
        <v>5.7559552782742648E-2</v>
      </c>
      <c r="BC21">
        <f t="shared" si="20"/>
        <v>2.463071821129124</v>
      </c>
      <c r="BD21">
        <f t="shared" si="21"/>
        <v>3.2713875425063108</v>
      </c>
      <c r="BE21">
        <f t="shared" si="22"/>
        <v>3.607227313479433E-2</v>
      </c>
      <c r="BF21">
        <f t="shared" si="23"/>
        <v>43.56496366317473</v>
      </c>
      <c r="BG21">
        <f t="shared" si="24"/>
        <v>1.1069856251148307</v>
      </c>
      <c r="BH21">
        <f t="shared" si="25"/>
        <v>41.866220423936639</v>
      </c>
      <c r="BI21">
        <f t="shared" si="26"/>
        <v>403.68462319386055</v>
      </c>
      <c r="BJ21">
        <f t="shared" si="27"/>
        <v>-2.4860522304801288E-3</v>
      </c>
    </row>
    <row r="22" spans="1:62">
      <c r="A22" s="1">
        <v>14</v>
      </c>
      <c r="B22" s="2">
        <v>0.35840277777777779</v>
      </c>
      <c r="C22" s="3">
        <v>41099</v>
      </c>
      <c r="D22" s="1" t="s">
        <v>73</v>
      </c>
      <c r="E22" s="1">
        <v>0</v>
      </c>
      <c r="F22" s="1">
        <v>200</v>
      </c>
      <c r="G22" s="1" t="s">
        <v>77</v>
      </c>
      <c r="H22" s="1">
        <v>0</v>
      </c>
      <c r="I22" s="1">
        <v>2535.5</v>
      </c>
      <c r="J22" s="1">
        <v>0</v>
      </c>
      <c r="K22">
        <f t="shared" si="0"/>
        <v>22.727999194240233</v>
      </c>
      <c r="L22">
        <f t="shared" si="1"/>
        <v>0.96254133912300677</v>
      </c>
      <c r="M22">
        <f t="shared" si="2"/>
        <v>326.1480008635163</v>
      </c>
      <c r="N22">
        <f t="shared" si="3"/>
        <v>21.032069582802571</v>
      </c>
      <c r="O22">
        <f t="shared" si="4"/>
        <v>2.4832098108768141</v>
      </c>
      <c r="P22">
        <f t="shared" si="5"/>
        <v>35.563663482666016</v>
      </c>
      <c r="Q22" s="1">
        <v>2.5</v>
      </c>
      <c r="R22">
        <f t="shared" si="6"/>
        <v>2.1884783655405045</v>
      </c>
      <c r="S22" s="1">
        <v>1</v>
      </c>
      <c r="T22">
        <f t="shared" si="7"/>
        <v>4.3769567310810089</v>
      </c>
      <c r="U22" s="1">
        <v>35.599720001220703</v>
      </c>
      <c r="V22" s="1">
        <v>35.563663482666016</v>
      </c>
      <c r="W22" s="1">
        <v>35.622581481933594</v>
      </c>
      <c r="X22" s="1">
        <v>401.24310302734375</v>
      </c>
      <c r="Y22" s="1">
        <v>385.83114624023438</v>
      </c>
      <c r="Z22" s="1">
        <v>24.060523986816406</v>
      </c>
      <c r="AA22" s="1">
        <v>34.2105712890625</v>
      </c>
      <c r="AB22" s="1">
        <v>40.279132843017578</v>
      </c>
      <c r="AC22" s="1">
        <v>57.271080017089844</v>
      </c>
      <c r="AD22" s="1">
        <v>500.30679321289062</v>
      </c>
      <c r="AE22" s="1">
        <v>1406.8941650390625</v>
      </c>
      <c r="AF22" s="1">
        <v>1357.7823486328125</v>
      </c>
      <c r="AG22" s="1">
        <v>97.744010925292969</v>
      </c>
      <c r="AH22" s="1">
        <v>8.5547666549682617</v>
      </c>
      <c r="AI22" s="1">
        <v>-0.53333032131195068</v>
      </c>
      <c r="AJ22" s="1">
        <v>1</v>
      </c>
      <c r="AK22" s="1">
        <v>-0.21956524252891541</v>
      </c>
      <c r="AL22" s="1">
        <v>2.737391471862793</v>
      </c>
      <c r="AM22" s="1">
        <v>1</v>
      </c>
      <c r="AN22" s="1">
        <v>0</v>
      </c>
      <c r="AO22" s="1">
        <v>0.18999999761581421</v>
      </c>
      <c r="AP22" s="1">
        <v>111115</v>
      </c>
      <c r="AQ22">
        <f t="shared" si="8"/>
        <v>2.0012271728515625</v>
      </c>
      <c r="AR22">
        <f t="shared" si="9"/>
        <v>2.1032069582802571E-2</v>
      </c>
      <c r="AS22">
        <f t="shared" si="10"/>
        <v>308.71366348266599</v>
      </c>
      <c r="AT22">
        <f t="shared" si="11"/>
        <v>308.74972000122068</v>
      </c>
      <c r="AU22">
        <f t="shared" si="12"/>
        <v>267.3098880031248</v>
      </c>
      <c r="AV22">
        <f t="shared" si="13"/>
        <v>-5.2709698194796957</v>
      </c>
      <c r="AW22">
        <f t="shared" si="14"/>
        <v>5.8270882647154529</v>
      </c>
      <c r="AX22">
        <f t="shared" si="15"/>
        <v>59.61580878003025</v>
      </c>
      <c r="AY22">
        <f t="shared" si="16"/>
        <v>25.40523749096775</v>
      </c>
      <c r="AZ22">
        <f t="shared" si="17"/>
        <v>35.581691741943359</v>
      </c>
      <c r="BA22">
        <f t="shared" si="18"/>
        <v>5.8328845216863181</v>
      </c>
      <c r="BB22">
        <f t="shared" si="19"/>
        <v>0.78902581063339516</v>
      </c>
      <c r="BC22">
        <f t="shared" si="20"/>
        <v>3.3438784538386388</v>
      </c>
      <c r="BD22">
        <f t="shared" si="21"/>
        <v>2.4890060678476793</v>
      </c>
      <c r="BE22">
        <f t="shared" si="22"/>
        <v>0.50626012562203526</v>
      </c>
      <c r="BF22">
        <f t="shared" si="23"/>
        <v>31.879013759665998</v>
      </c>
      <c r="BG22">
        <f t="shared" si="24"/>
        <v>0.84531278524736597</v>
      </c>
      <c r="BH22">
        <f t="shared" si="25"/>
        <v>63.34770451586175</v>
      </c>
      <c r="BI22">
        <f t="shared" si="26"/>
        <v>378.82107033650334</v>
      </c>
      <c r="BJ22">
        <f t="shared" si="27"/>
        <v>3.8006507291543805E-2</v>
      </c>
    </row>
    <row r="23" spans="1:62">
      <c r="A23" s="1">
        <v>15</v>
      </c>
      <c r="B23" s="2">
        <v>0.36015046296296299</v>
      </c>
      <c r="C23" s="3">
        <v>41099</v>
      </c>
      <c r="D23" s="1" t="s">
        <v>73</v>
      </c>
      <c r="E23" s="1">
        <v>0</v>
      </c>
      <c r="F23" s="1">
        <v>150</v>
      </c>
      <c r="G23" s="1" t="s">
        <v>77</v>
      </c>
      <c r="H23" s="1">
        <v>0</v>
      </c>
      <c r="I23" s="1">
        <v>2706.5</v>
      </c>
      <c r="J23" s="1">
        <v>0</v>
      </c>
      <c r="K23">
        <f t="shared" si="0"/>
        <v>2.706837232738021</v>
      </c>
      <c r="L23">
        <f t="shared" si="1"/>
        <v>0.41911437994162604</v>
      </c>
      <c r="M23">
        <f t="shared" si="2"/>
        <v>367.37332386525338</v>
      </c>
      <c r="N23">
        <f t="shared" si="3"/>
        <v>11.497058032487731</v>
      </c>
      <c r="O23">
        <f t="shared" si="4"/>
        <v>2.8176928763547169</v>
      </c>
      <c r="P23">
        <f t="shared" si="5"/>
        <v>35.612144470214844</v>
      </c>
      <c r="Q23" s="1">
        <v>3</v>
      </c>
      <c r="R23">
        <f t="shared" si="6"/>
        <v>2.0786957442760468</v>
      </c>
      <c r="S23" s="1">
        <v>1</v>
      </c>
      <c r="T23">
        <f t="shared" si="7"/>
        <v>4.1573914885520935</v>
      </c>
      <c r="U23" s="1">
        <v>35.857418060302734</v>
      </c>
      <c r="V23" s="1">
        <v>35.612144470214844</v>
      </c>
      <c r="W23" s="1">
        <v>35.894504547119141</v>
      </c>
      <c r="X23" s="1">
        <v>401.17562866210938</v>
      </c>
      <c r="Y23" s="1">
        <v>396.81698608398438</v>
      </c>
      <c r="Z23" s="1">
        <v>24.267841339111328</v>
      </c>
      <c r="AA23" s="1">
        <v>30.948301315307617</v>
      </c>
      <c r="AB23" s="1">
        <v>40.053340911865234</v>
      </c>
      <c r="AC23" s="1">
        <v>51.079238891601562</v>
      </c>
      <c r="AD23" s="1">
        <v>500.32080078125</v>
      </c>
      <c r="AE23" s="1">
        <v>190.88529968261719</v>
      </c>
      <c r="AF23" s="1">
        <v>546.248291015625</v>
      </c>
      <c r="AG23" s="1">
        <v>97.743453979492188</v>
      </c>
      <c r="AH23" s="1">
        <v>8.5547666549682617</v>
      </c>
      <c r="AI23" s="1">
        <v>-0.53333032131195068</v>
      </c>
      <c r="AJ23" s="1">
        <v>1</v>
      </c>
      <c r="AK23" s="1">
        <v>-0.21956524252891541</v>
      </c>
      <c r="AL23" s="1">
        <v>2.737391471862793</v>
      </c>
      <c r="AM23" s="1">
        <v>1</v>
      </c>
      <c r="AN23" s="1">
        <v>0</v>
      </c>
      <c r="AO23" s="1">
        <v>0.18999999761581421</v>
      </c>
      <c r="AP23" s="1">
        <v>111115</v>
      </c>
      <c r="AQ23">
        <f t="shared" si="8"/>
        <v>1.6677360026041663</v>
      </c>
      <c r="AR23">
        <f t="shared" si="9"/>
        <v>1.149705803248773E-2</v>
      </c>
      <c r="AS23">
        <f t="shared" si="10"/>
        <v>308.76214447021482</v>
      </c>
      <c r="AT23">
        <f t="shared" si="11"/>
        <v>309.00741806030271</v>
      </c>
      <c r="AU23">
        <f t="shared" si="12"/>
        <v>36.268206484591246</v>
      </c>
      <c r="AV23">
        <f t="shared" si="13"/>
        <v>-3.9123218585942072</v>
      </c>
      <c r="AW23">
        <f t="shared" si="14"/>
        <v>5.8426867417109447</v>
      </c>
      <c r="AX23">
        <f t="shared" si="15"/>
        <v>59.775734372317288</v>
      </c>
      <c r="AY23">
        <f t="shared" si="16"/>
        <v>28.827433057009671</v>
      </c>
      <c r="AZ23">
        <f t="shared" si="17"/>
        <v>35.734781265258789</v>
      </c>
      <c r="BA23">
        <f t="shared" si="18"/>
        <v>5.8823064795940976</v>
      </c>
      <c r="BB23">
        <f t="shared" si="19"/>
        <v>0.38073207070366843</v>
      </c>
      <c r="BC23">
        <f t="shared" si="20"/>
        <v>3.0249938653562278</v>
      </c>
      <c r="BD23">
        <f t="shared" si="21"/>
        <v>2.8573126142378698</v>
      </c>
      <c r="BE23">
        <f t="shared" si="22"/>
        <v>0.24113194040437574</v>
      </c>
      <c r="BF23">
        <f t="shared" si="23"/>
        <v>35.908337574516473</v>
      </c>
      <c r="BG23">
        <f t="shared" si="24"/>
        <v>0.92580039854317275</v>
      </c>
      <c r="BH23">
        <f t="shared" si="25"/>
        <v>54.108818260354766</v>
      </c>
      <c r="BI23">
        <f t="shared" si="26"/>
        <v>395.93801419157091</v>
      </c>
      <c r="BJ23">
        <f t="shared" si="27"/>
        <v>3.6991589248037719E-3</v>
      </c>
    </row>
    <row r="24" spans="1:62">
      <c r="A24" s="1">
        <v>16</v>
      </c>
      <c r="B24" s="2">
        <v>0.36226851851851855</v>
      </c>
      <c r="C24" s="3">
        <v>41099</v>
      </c>
      <c r="D24" s="1" t="s">
        <v>73</v>
      </c>
      <c r="E24" s="1">
        <v>0</v>
      </c>
      <c r="F24" s="1">
        <v>100</v>
      </c>
      <c r="G24" s="1" t="s">
        <v>77</v>
      </c>
      <c r="H24" s="1">
        <v>0</v>
      </c>
      <c r="I24" s="1">
        <v>2893</v>
      </c>
      <c r="J24" s="1">
        <v>0</v>
      </c>
      <c r="K24">
        <f t="shared" si="0"/>
        <v>-2.0116151781836038</v>
      </c>
      <c r="L24">
        <f t="shared" si="1"/>
        <v>0.25961504681164277</v>
      </c>
      <c r="M24">
        <f t="shared" si="2"/>
        <v>392.71895195006863</v>
      </c>
      <c r="N24">
        <f t="shared" si="3"/>
        <v>8.0430472507883319</v>
      </c>
      <c r="O24">
        <f t="shared" si="4"/>
        <v>3.073004556020011</v>
      </c>
      <c r="P24">
        <f t="shared" si="5"/>
        <v>35.829143524169922</v>
      </c>
      <c r="Q24" s="1">
        <v>3</v>
      </c>
      <c r="R24">
        <f t="shared" si="6"/>
        <v>2.0786957442760468</v>
      </c>
      <c r="S24" s="1">
        <v>1</v>
      </c>
      <c r="T24">
        <f t="shared" si="7"/>
        <v>4.1573914885520935</v>
      </c>
      <c r="U24" s="1">
        <v>36.059276580810547</v>
      </c>
      <c r="V24" s="1">
        <v>35.829143524169922</v>
      </c>
      <c r="W24" s="1">
        <v>36.106723785400391</v>
      </c>
      <c r="X24" s="1">
        <v>401.0904541015625</v>
      </c>
      <c r="Y24" s="1">
        <v>400.36578369140625</v>
      </c>
      <c r="Z24" s="1">
        <v>24.374244689941406</v>
      </c>
      <c r="AA24" s="1">
        <v>29.056896209716797</v>
      </c>
      <c r="AB24" s="1">
        <v>39.782382965087891</v>
      </c>
      <c r="AC24" s="1">
        <v>47.425163269042969</v>
      </c>
      <c r="AD24" s="1">
        <v>500.31533813476562</v>
      </c>
      <c r="AE24" s="1">
        <v>174.13418579101562</v>
      </c>
      <c r="AF24" s="1">
        <v>192.65022277832031</v>
      </c>
      <c r="AG24" s="1">
        <v>97.737411499023438</v>
      </c>
      <c r="AH24" s="1">
        <v>8.5547666549682617</v>
      </c>
      <c r="AI24" s="1">
        <v>-0.53333032131195068</v>
      </c>
      <c r="AJ24" s="1">
        <v>0.66666668653488159</v>
      </c>
      <c r="AK24" s="1">
        <v>-0.21956524252891541</v>
      </c>
      <c r="AL24" s="1">
        <v>2.737391471862793</v>
      </c>
      <c r="AM24" s="1">
        <v>1</v>
      </c>
      <c r="AN24" s="1">
        <v>0</v>
      </c>
      <c r="AO24" s="1">
        <v>0.18999999761581421</v>
      </c>
      <c r="AP24" s="1">
        <v>111115</v>
      </c>
      <c r="AQ24">
        <f t="shared" si="8"/>
        <v>1.6677177937825518</v>
      </c>
      <c r="AR24">
        <f t="shared" si="9"/>
        <v>8.0430472507883322E-3</v>
      </c>
      <c r="AS24">
        <f t="shared" si="10"/>
        <v>308.9791435241699</v>
      </c>
      <c r="AT24">
        <f t="shared" si="11"/>
        <v>309.20927658081052</v>
      </c>
      <c r="AU24">
        <f t="shared" si="12"/>
        <v>33.085494885124717</v>
      </c>
      <c r="AV24">
        <f t="shared" si="13"/>
        <v>-2.6655636341227353</v>
      </c>
      <c r="AW24">
        <f t="shared" si="14"/>
        <v>5.912950377753516</v>
      </c>
      <c r="AX24">
        <f t="shared" si="15"/>
        <v>60.498332082516797</v>
      </c>
      <c r="AY24">
        <f t="shared" si="16"/>
        <v>31.4414358728</v>
      </c>
      <c r="AZ24">
        <f t="shared" si="17"/>
        <v>35.944210052490234</v>
      </c>
      <c r="BA24">
        <f t="shared" si="18"/>
        <v>5.9505055239333959</v>
      </c>
      <c r="BB24">
        <f t="shared" si="19"/>
        <v>0.24435584988915934</v>
      </c>
      <c r="BC24">
        <f t="shared" si="20"/>
        <v>2.839945821733505</v>
      </c>
      <c r="BD24">
        <f t="shared" si="21"/>
        <v>3.110559702199891</v>
      </c>
      <c r="BE24">
        <f t="shared" si="22"/>
        <v>0.15402376604824633</v>
      </c>
      <c r="BF24">
        <f t="shared" si="23"/>
        <v>38.383333810209074</v>
      </c>
      <c r="BG24">
        <f t="shared" si="24"/>
        <v>0.98090038646451461</v>
      </c>
      <c r="BH24">
        <f t="shared" si="25"/>
        <v>48.790874570991406</v>
      </c>
      <c r="BI24">
        <f t="shared" si="26"/>
        <v>401.0190010990105</v>
      </c>
      <c r="BJ24">
        <f t="shared" si="27"/>
        <v>-2.4474766426248753E-3</v>
      </c>
    </row>
    <row r="25" spans="1:62">
      <c r="A25" s="1">
        <v>17</v>
      </c>
      <c r="B25" s="2">
        <v>0.36395833333333333</v>
      </c>
      <c r="C25" s="3">
        <v>41099</v>
      </c>
      <c r="D25" s="1" t="s">
        <v>73</v>
      </c>
      <c r="E25" s="1">
        <v>0</v>
      </c>
      <c r="F25" s="1">
        <v>50</v>
      </c>
      <c r="G25" s="1" t="s">
        <v>77</v>
      </c>
      <c r="H25" s="1">
        <v>0</v>
      </c>
      <c r="I25" s="1">
        <v>3038.5</v>
      </c>
      <c r="J25" s="1">
        <v>0</v>
      </c>
      <c r="K25">
        <f t="shared" si="0"/>
        <v>-3.3603824475718587</v>
      </c>
      <c r="L25">
        <f t="shared" si="1"/>
        <v>0.16481727559170564</v>
      </c>
      <c r="M25">
        <f t="shared" si="2"/>
        <v>413.71586802063803</v>
      </c>
      <c r="N25">
        <f t="shared" si="3"/>
        <v>5.3366918669230188</v>
      </c>
      <c r="O25">
        <f t="shared" si="4"/>
        <v>3.1465629692646844</v>
      </c>
      <c r="P25">
        <f t="shared" si="5"/>
        <v>35.597061157226562</v>
      </c>
      <c r="Q25" s="1">
        <v>3</v>
      </c>
      <c r="R25">
        <f t="shared" si="6"/>
        <v>2.0786957442760468</v>
      </c>
      <c r="S25" s="1">
        <v>1</v>
      </c>
      <c r="T25">
        <f t="shared" si="7"/>
        <v>4.1573914885520935</v>
      </c>
      <c r="U25" s="1">
        <v>35.935779571533203</v>
      </c>
      <c r="V25" s="1">
        <v>35.597061157226562</v>
      </c>
      <c r="W25" s="1">
        <v>36.006061553955078</v>
      </c>
      <c r="X25" s="1">
        <v>401.10040283203125</v>
      </c>
      <c r="Y25" s="1">
        <v>401.82949829101562</v>
      </c>
      <c r="Z25" s="1">
        <v>24.424051284790039</v>
      </c>
      <c r="AA25" s="1">
        <v>27.535890579223633</v>
      </c>
      <c r="AB25" s="1">
        <v>40.134963989257812</v>
      </c>
      <c r="AC25" s="1">
        <v>45.248512268066406</v>
      </c>
      <c r="AD25" s="1">
        <v>500.32223510742188</v>
      </c>
      <c r="AE25" s="1">
        <v>31.970172882080078</v>
      </c>
      <c r="AF25" s="1">
        <v>40.994590759277344</v>
      </c>
      <c r="AG25" s="1">
        <v>97.7366943359375</v>
      </c>
      <c r="AH25" s="1">
        <v>8.5547666549682617</v>
      </c>
      <c r="AI25" s="1">
        <v>-0.53333032131195068</v>
      </c>
      <c r="AJ25" s="1">
        <v>0.66666668653488159</v>
      </c>
      <c r="AK25" s="1">
        <v>-0.21956524252891541</v>
      </c>
      <c r="AL25" s="1">
        <v>2.737391471862793</v>
      </c>
      <c r="AM25" s="1">
        <v>1</v>
      </c>
      <c r="AN25" s="1">
        <v>0</v>
      </c>
      <c r="AO25" s="1">
        <v>0.18999999761581421</v>
      </c>
      <c r="AP25" s="1">
        <v>111115</v>
      </c>
      <c r="AQ25">
        <f t="shared" si="8"/>
        <v>1.6677407836914062</v>
      </c>
      <c r="AR25">
        <f t="shared" si="9"/>
        <v>5.3366918669230188E-3</v>
      </c>
      <c r="AS25">
        <f t="shared" si="10"/>
        <v>308.74706115722654</v>
      </c>
      <c r="AT25">
        <f t="shared" si="11"/>
        <v>309.08577957153318</v>
      </c>
      <c r="AU25">
        <f t="shared" si="12"/>
        <v>6.0743327713723829</v>
      </c>
      <c r="AV25">
        <f t="shared" si="13"/>
        <v>-1.8821690641526916</v>
      </c>
      <c r="AW25">
        <f t="shared" si="14"/>
        <v>5.8378298900740857</v>
      </c>
      <c r="AX25">
        <f t="shared" si="15"/>
        <v>59.730175342420317</v>
      </c>
      <c r="AY25">
        <f t="shared" si="16"/>
        <v>32.194284763196684</v>
      </c>
      <c r="AZ25">
        <f t="shared" si="17"/>
        <v>35.766420364379883</v>
      </c>
      <c r="BA25">
        <f t="shared" si="18"/>
        <v>5.8925657832117571</v>
      </c>
      <c r="BB25">
        <f t="shared" si="19"/>
        <v>0.15853235604806268</v>
      </c>
      <c r="BC25">
        <f t="shared" si="20"/>
        <v>2.6912669208094013</v>
      </c>
      <c r="BD25">
        <f t="shared" si="21"/>
        <v>3.2012988624023557</v>
      </c>
      <c r="BE25">
        <f t="shared" si="22"/>
        <v>9.9628844866699678E-2</v>
      </c>
      <c r="BF25">
        <f t="shared" si="23"/>
        <v>40.435221334660156</v>
      </c>
      <c r="BG25">
        <f t="shared" si="24"/>
        <v>1.0295806300437753</v>
      </c>
      <c r="BH25">
        <f t="shared" si="25"/>
        <v>45.790474324610877</v>
      </c>
      <c r="BI25">
        <f t="shared" si="26"/>
        <v>402.92069124619292</v>
      </c>
      <c r="BJ25">
        <f t="shared" si="27"/>
        <v>-3.8189527003564165E-3</v>
      </c>
    </row>
    <row r="26" spans="1:62">
      <c r="A26" s="1">
        <v>18</v>
      </c>
      <c r="B26" s="2">
        <v>0.37943287037037038</v>
      </c>
      <c r="C26" s="3">
        <v>41099</v>
      </c>
      <c r="D26" s="1" t="s">
        <v>78</v>
      </c>
      <c r="E26" s="1">
        <v>0</v>
      </c>
      <c r="F26" s="1">
        <v>200</v>
      </c>
      <c r="G26" s="1" t="s">
        <v>76</v>
      </c>
      <c r="H26" s="1">
        <v>0</v>
      </c>
      <c r="I26" s="1">
        <v>4350.5</v>
      </c>
      <c r="J26" s="1">
        <v>0</v>
      </c>
      <c r="K26">
        <f t="shared" si="0"/>
        <v>16.427780754354664</v>
      </c>
      <c r="L26">
        <f t="shared" si="1"/>
        <v>0.49486494723223762</v>
      </c>
      <c r="M26">
        <f t="shared" si="2"/>
        <v>304.91074499466373</v>
      </c>
      <c r="N26">
        <f t="shared" si="3"/>
        <v>11.175977330996394</v>
      </c>
      <c r="O26">
        <f t="shared" si="4"/>
        <v>2.4210747790696532</v>
      </c>
      <c r="P26">
        <f t="shared" si="5"/>
        <v>35.473793029785156</v>
      </c>
      <c r="Q26" s="1">
        <v>5</v>
      </c>
      <c r="R26">
        <f t="shared" si="6"/>
        <v>1.6395652592182159</v>
      </c>
      <c r="S26" s="1">
        <v>1</v>
      </c>
      <c r="T26">
        <f t="shared" si="7"/>
        <v>3.2791305184364319</v>
      </c>
      <c r="U26" s="1">
        <v>35.400138854980469</v>
      </c>
      <c r="V26" s="1">
        <v>35.473793029785156</v>
      </c>
      <c r="W26" s="1">
        <v>35.270591735839844</v>
      </c>
      <c r="X26" s="1">
        <v>399.48910522460938</v>
      </c>
      <c r="Y26" s="1">
        <v>378.83822631835938</v>
      </c>
      <c r="Z26" s="1">
        <v>23.770700454711914</v>
      </c>
      <c r="AA26" s="1">
        <v>34.554859161376953</v>
      </c>
      <c r="AB26" s="1">
        <v>40.230575561523438</v>
      </c>
      <c r="AC26" s="1">
        <v>58.482162475585938</v>
      </c>
      <c r="AD26" s="1">
        <v>500.26123046875</v>
      </c>
      <c r="AE26" s="1">
        <v>1450.1527099609375</v>
      </c>
      <c r="AF26" s="1">
        <v>1532.77197265625</v>
      </c>
      <c r="AG26" s="1">
        <v>97.734268188476562</v>
      </c>
      <c r="AH26" s="1">
        <v>10.306597709655762</v>
      </c>
      <c r="AI26" s="1">
        <v>-0.70355546474456787</v>
      </c>
      <c r="AJ26" s="1">
        <v>0.3333333432674408</v>
      </c>
      <c r="AK26" s="1">
        <v>-0.21956524252891541</v>
      </c>
      <c r="AL26" s="1">
        <v>2.737391471862793</v>
      </c>
      <c r="AM26" s="1">
        <v>1</v>
      </c>
      <c r="AN26" s="1">
        <v>0</v>
      </c>
      <c r="AO26" s="1">
        <v>0.18999999761581421</v>
      </c>
      <c r="AP26" s="1">
        <v>111115</v>
      </c>
      <c r="AQ26">
        <f t="shared" si="8"/>
        <v>1.0005224609374999</v>
      </c>
      <c r="AR26">
        <f t="shared" si="9"/>
        <v>1.1175977330996394E-2</v>
      </c>
      <c r="AS26">
        <f t="shared" si="10"/>
        <v>308.62379302978513</v>
      </c>
      <c r="AT26">
        <f t="shared" si="11"/>
        <v>308.55013885498045</v>
      </c>
      <c r="AU26">
        <f t="shared" si="12"/>
        <v>275.52901143514464</v>
      </c>
      <c r="AV26">
        <f t="shared" si="13"/>
        <v>-2.2515169631418468</v>
      </c>
      <c r="AW26">
        <f t="shared" si="14"/>
        <v>5.7982686515627044</v>
      </c>
      <c r="AX26">
        <f t="shared" si="15"/>
        <v>59.326874381265938</v>
      </c>
      <c r="AY26">
        <f t="shared" si="16"/>
        <v>24.772015219888985</v>
      </c>
      <c r="AZ26">
        <f t="shared" si="17"/>
        <v>35.436965942382812</v>
      </c>
      <c r="BA26">
        <f t="shared" si="18"/>
        <v>5.7864947818096475</v>
      </c>
      <c r="BB26">
        <f t="shared" si="19"/>
        <v>0.42997580832709165</v>
      </c>
      <c r="BC26">
        <f t="shared" si="20"/>
        <v>3.3771938724930513</v>
      </c>
      <c r="BD26">
        <f t="shared" si="21"/>
        <v>2.4093009093165962</v>
      </c>
      <c r="BE26">
        <f t="shared" si="22"/>
        <v>0.2738976344593485</v>
      </c>
      <c r="BF26">
        <f t="shared" si="23"/>
        <v>29.800228524856653</v>
      </c>
      <c r="BG26">
        <f t="shared" si="24"/>
        <v>0.80485738716987298</v>
      </c>
      <c r="BH26">
        <f t="shared" si="25"/>
        <v>61.933114008550724</v>
      </c>
      <c r="BI26">
        <f t="shared" si="26"/>
        <v>372.07499933069022</v>
      </c>
      <c r="BJ26">
        <f t="shared" si="27"/>
        <v>2.7344584296099511E-2</v>
      </c>
    </row>
    <row r="27" spans="1:62">
      <c r="A27" s="1">
        <v>19</v>
      </c>
      <c r="B27" s="2">
        <v>0.38046296296296295</v>
      </c>
      <c r="C27" s="3">
        <v>41099</v>
      </c>
      <c r="D27" s="1" t="s">
        <v>78</v>
      </c>
      <c r="E27" s="1">
        <v>0</v>
      </c>
      <c r="F27" s="1">
        <v>150</v>
      </c>
      <c r="G27" s="1" t="s">
        <v>76</v>
      </c>
      <c r="H27" s="1">
        <v>0</v>
      </c>
      <c r="I27" s="1">
        <v>4465</v>
      </c>
      <c r="J27" s="1">
        <v>0</v>
      </c>
      <c r="K27">
        <f t="shared" si="0"/>
        <v>11.705723185791316</v>
      </c>
      <c r="L27">
        <f t="shared" si="1"/>
        <v>0.54564472610996428</v>
      </c>
      <c r="M27">
        <f t="shared" si="2"/>
        <v>329.56528027804461</v>
      </c>
      <c r="N27">
        <f t="shared" si="3"/>
        <v>12.189712220355144</v>
      </c>
      <c r="O27">
        <f t="shared" si="4"/>
        <v>2.4228867518141888</v>
      </c>
      <c r="P27">
        <f t="shared" si="5"/>
        <v>35.980033874511719</v>
      </c>
      <c r="Q27" s="1">
        <v>5</v>
      </c>
      <c r="R27">
        <f t="shared" si="6"/>
        <v>1.6395652592182159</v>
      </c>
      <c r="S27" s="1">
        <v>1</v>
      </c>
      <c r="T27">
        <f t="shared" si="7"/>
        <v>3.2791305184364319</v>
      </c>
      <c r="U27" s="1">
        <v>35.965187072753906</v>
      </c>
      <c r="V27" s="1">
        <v>35.980033874511719</v>
      </c>
      <c r="W27" s="1">
        <v>35.827770233154297</v>
      </c>
      <c r="X27" s="1">
        <v>399.70706176757812</v>
      </c>
      <c r="Y27" s="1">
        <v>383.33700561523438</v>
      </c>
      <c r="Z27" s="1">
        <v>24.472089767456055</v>
      </c>
      <c r="AA27" s="1">
        <v>36.214309692382812</v>
      </c>
      <c r="AB27" s="1">
        <v>40.147624969482422</v>
      </c>
      <c r="AC27" s="1">
        <v>59.411296844482422</v>
      </c>
      <c r="AD27" s="1">
        <v>500.25762939453125</v>
      </c>
      <c r="AE27" s="1">
        <v>1312.677978515625</v>
      </c>
      <c r="AF27" s="1">
        <v>1324.947265625</v>
      </c>
      <c r="AG27" s="1">
        <v>97.733551025390625</v>
      </c>
      <c r="AH27" s="1">
        <v>10.306597709655762</v>
      </c>
      <c r="AI27" s="1">
        <v>-0.70355546474456787</v>
      </c>
      <c r="AJ27" s="1">
        <v>1</v>
      </c>
      <c r="AK27" s="1">
        <v>-0.21956524252891541</v>
      </c>
      <c r="AL27" s="1">
        <v>2.737391471862793</v>
      </c>
      <c r="AM27" s="1">
        <v>1</v>
      </c>
      <c r="AN27" s="1">
        <v>0</v>
      </c>
      <c r="AO27" s="1">
        <v>0.18999999761581421</v>
      </c>
      <c r="AP27" s="1">
        <v>111115</v>
      </c>
      <c r="AQ27">
        <f t="shared" si="8"/>
        <v>1.0005152587890624</v>
      </c>
      <c r="AR27">
        <f t="shared" si="9"/>
        <v>1.2189712220355144E-2</v>
      </c>
      <c r="AS27">
        <f t="shared" si="10"/>
        <v>309.1300338745117</v>
      </c>
      <c r="AT27">
        <f t="shared" si="11"/>
        <v>309.11518707275388</v>
      </c>
      <c r="AU27">
        <f t="shared" si="12"/>
        <v>249.40881278830057</v>
      </c>
      <c r="AV27">
        <f t="shared" si="13"/>
        <v>-2.9725394440380231</v>
      </c>
      <c r="AW27">
        <f t="shared" si="14"/>
        <v>5.9622398359839828</v>
      </c>
      <c r="AX27">
        <f t="shared" si="15"/>
        <v>61.005046613266167</v>
      </c>
      <c r="AY27">
        <f t="shared" si="16"/>
        <v>24.790736920883354</v>
      </c>
      <c r="AZ27">
        <f t="shared" si="17"/>
        <v>35.972610473632812</v>
      </c>
      <c r="BA27">
        <f t="shared" si="18"/>
        <v>5.9598066059157011</v>
      </c>
      <c r="BB27">
        <f t="shared" si="19"/>
        <v>0.46780272282986629</v>
      </c>
      <c r="BC27">
        <f t="shared" si="20"/>
        <v>3.539353084169794</v>
      </c>
      <c r="BD27">
        <f t="shared" si="21"/>
        <v>2.4204535217459071</v>
      </c>
      <c r="BE27">
        <f t="shared" si="22"/>
        <v>0.29849814076593223</v>
      </c>
      <c r="BF27">
        <f t="shared" si="23"/>
        <v>32.209585136251441</v>
      </c>
      <c r="BG27">
        <f t="shared" si="24"/>
        <v>0.85972727769684232</v>
      </c>
      <c r="BH27">
        <f t="shared" si="25"/>
        <v>63.380051641541833</v>
      </c>
      <c r="BI27">
        <f t="shared" si="26"/>
        <v>378.51782375834586</v>
      </c>
      <c r="BJ27">
        <f t="shared" si="27"/>
        <v>1.9600380575227509E-2</v>
      </c>
    </row>
    <row r="28" spans="1:62">
      <c r="A28" s="1">
        <v>20</v>
      </c>
      <c r="B28" s="2">
        <v>0.38134259259259262</v>
      </c>
      <c r="C28" s="3">
        <v>41099</v>
      </c>
      <c r="D28" s="1" t="s">
        <v>78</v>
      </c>
      <c r="E28" s="1">
        <v>0</v>
      </c>
      <c r="F28" s="1">
        <v>100</v>
      </c>
      <c r="G28" s="1" t="s">
        <v>76</v>
      </c>
      <c r="H28" s="1">
        <v>0</v>
      </c>
      <c r="I28" s="1">
        <v>4542.5</v>
      </c>
      <c r="J28" s="1">
        <v>0</v>
      </c>
      <c r="K28">
        <f t="shared" si="0"/>
        <v>9.9040570282203753</v>
      </c>
      <c r="L28">
        <f t="shared" si="1"/>
        <v>0.34599000567049498</v>
      </c>
      <c r="M28">
        <f t="shared" si="2"/>
        <v>319.57190501373793</v>
      </c>
      <c r="N28">
        <f t="shared" si="3"/>
        <v>9.1521313320327149</v>
      </c>
      <c r="O28">
        <f t="shared" si="4"/>
        <v>2.7217224890952085</v>
      </c>
      <c r="P28">
        <f t="shared" si="5"/>
        <v>36.159011840820312</v>
      </c>
      <c r="Q28" s="1">
        <v>5</v>
      </c>
      <c r="R28">
        <f t="shared" si="6"/>
        <v>1.6395652592182159</v>
      </c>
      <c r="S28" s="1">
        <v>1</v>
      </c>
      <c r="T28">
        <f t="shared" si="7"/>
        <v>3.2791305184364319</v>
      </c>
      <c r="U28" s="1">
        <v>36.296161651611328</v>
      </c>
      <c r="V28" s="1">
        <v>36.159011840820312</v>
      </c>
      <c r="W28" s="1">
        <v>36.172603607177734</v>
      </c>
      <c r="X28" s="1">
        <v>399.212158203125</v>
      </c>
      <c r="Y28" s="1">
        <v>385.78521728515625</v>
      </c>
      <c r="Z28" s="1">
        <v>24.921867370605469</v>
      </c>
      <c r="AA28" s="1">
        <v>33.759841918945312</v>
      </c>
      <c r="AB28" s="1">
        <v>40.148658752441406</v>
      </c>
      <c r="AC28" s="1">
        <v>54.386470794677734</v>
      </c>
      <c r="AD28" s="1">
        <v>500.29318237304688</v>
      </c>
      <c r="AE28" s="1">
        <v>856.1639404296875</v>
      </c>
      <c r="AF28" s="1">
        <v>650.265625</v>
      </c>
      <c r="AG28" s="1">
        <v>97.732810974121094</v>
      </c>
      <c r="AH28" s="1">
        <v>10.306597709655762</v>
      </c>
      <c r="AI28" s="1">
        <v>-0.70355546474456787</v>
      </c>
      <c r="AJ28" s="1">
        <v>1</v>
      </c>
      <c r="AK28" s="1">
        <v>-0.21956524252891541</v>
      </c>
      <c r="AL28" s="1">
        <v>2.737391471862793</v>
      </c>
      <c r="AM28" s="1">
        <v>1</v>
      </c>
      <c r="AN28" s="1">
        <v>0</v>
      </c>
      <c r="AO28" s="1">
        <v>0.18999999761581421</v>
      </c>
      <c r="AP28" s="1">
        <v>111115</v>
      </c>
      <c r="AQ28">
        <f t="shared" si="8"/>
        <v>1.0005863647460937</v>
      </c>
      <c r="AR28">
        <f t="shared" si="9"/>
        <v>9.1521313320327147E-3</v>
      </c>
      <c r="AS28">
        <f t="shared" si="10"/>
        <v>309.30901184082029</v>
      </c>
      <c r="AT28">
        <f t="shared" si="11"/>
        <v>309.44616165161131</v>
      </c>
      <c r="AU28">
        <f t="shared" si="12"/>
        <v>162.67114664038672</v>
      </c>
      <c r="AV28">
        <f t="shared" si="13"/>
        <v>-2.4652041698214315</v>
      </c>
      <c r="AW28">
        <f t="shared" si="14"/>
        <v>6.0211667378757001</v>
      </c>
      <c r="AX28">
        <f t="shared" si="15"/>
        <v>61.60844733576792</v>
      </c>
      <c r="AY28">
        <f t="shared" si="16"/>
        <v>27.848605416822608</v>
      </c>
      <c r="AZ28">
        <f t="shared" si="17"/>
        <v>36.22758674621582</v>
      </c>
      <c r="BA28">
        <f t="shared" si="18"/>
        <v>6.0438780835300703</v>
      </c>
      <c r="BB28">
        <f t="shared" si="19"/>
        <v>0.312967907997381</v>
      </c>
      <c r="BC28">
        <f t="shared" si="20"/>
        <v>3.2994442487804916</v>
      </c>
      <c r="BD28">
        <f t="shared" si="21"/>
        <v>2.7444338347495787</v>
      </c>
      <c r="BE28">
        <f t="shared" si="22"/>
        <v>0.19832594213114027</v>
      </c>
      <c r="BF28">
        <f t="shared" si="23"/>
        <v>31.232660585347432</v>
      </c>
      <c r="BG28">
        <f t="shared" si="24"/>
        <v>0.82836741973325478</v>
      </c>
      <c r="BH28">
        <f t="shared" si="25"/>
        <v>57.064312048519781</v>
      </c>
      <c r="BI28">
        <f t="shared" si="26"/>
        <v>381.70777147660306</v>
      </c>
      <c r="BJ28">
        <f t="shared" si="27"/>
        <v>1.4806305845395794E-2</v>
      </c>
    </row>
    <row r="29" spans="1:62">
      <c r="A29" s="1">
        <v>21</v>
      </c>
      <c r="B29" s="2">
        <v>0.38222222222222224</v>
      </c>
      <c r="C29" s="3">
        <v>41099</v>
      </c>
      <c r="D29" s="1" t="s">
        <v>78</v>
      </c>
      <c r="E29" s="1">
        <v>0</v>
      </c>
      <c r="F29" s="1">
        <v>50</v>
      </c>
      <c r="G29" s="1" t="s">
        <v>76</v>
      </c>
      <c r="H29" s="1">
        <v>0</v>
      </c>
      <c r="I29" s="1">
        <v>4616</v>
      </c>
      <c r="J29" s="1">
        <v>0</v>
      </c>
      <c r="K29">
        <f t="shared" si="0"/>
        <v>-1.0469639766409524</v>
      </c>
      <c r="L29">
        <f t="shared" si="1"/>
        <v>4.9916868758573971E-2</v>
      </c>
      <c r="M29">
        <f t="shared" si="2"/>
        <v>409.23907616961486</v>
      </c>
      <c r="N29">
        <f t="shared" si="3"/>
        <v>1.8210424957404125</v>
      </c>
      <c r="O29">
        <f t="shared" si="4"/>
        <v>3.4575378264418299</v>
      </c>
      <c r="P29">
        <f t="shared" si="5"/>
        <v>36.416423797607422</v>
      </c>
      <c r="Q29" s="1">
        <v>5</v>
      </c>
      <c r="R29">
        <f t="shared" si="6"/>
        <v>1.6395652592182159</v>
      </c>
      <c r="S29" s="1">
        <v>1</v>
      </c>
      <c r="T29">
        <f t="shared" si="7"/>
        <v>3.2791305184364319</v>
      </c>
      <c r="U29" s="1">
        <v>36.523712158203125</v>
      </c>
      <c r="V29" s="1">
        <v>36.416423797607422</v>
      </c>
      <c r="W29" s="1">
        <v>36.443904876708984</v>
      </c>
      <c r="X29" s="1">
        <v>398.82342529296875</v>
      </c>
      <c r="Y29" s="1">
        <v>399.14334106445312</v>
      </c>
      <c r="Z29" s="1">
        <v>25.336830139160156</v>
      </c>
      <c r="AA29" s="1">
        <v>27.107450485229492</v>
      </c>
      <c r="AB29" s="1">
        <v>40.310874938964844</v>
      </c>
      <c r="AC29" s="1">
        <v>43.127933502197266</v>
      </c>
      <c r="AD29" s="1">
        <v>500.29885864257812</v>
      </c>
      <c r="AE29" s="1">
        <v>65.847671508789062</v>
      </c>
      <c r="AF29" s="1">
        <v>507.55392456054688</v>
      </c>
      <c r="AG29" s="1">
        <v>97.732032775878906</v>
      </c>
      <c r="AH29" s="1">
        <v>10.306597709655762</v>
      </c>
      <c r="AI29" s="1">
        <v>-0.70355546474456787</v>
      </c>
      <c r="AJ29" s="1">
        <v>1</v>
      </c>
      <c r="AK29" s="1">
        <v>-0.21956524252891541</v>
      </c>
      <c r="AL29" s="1">
        <v>2.737391471862793</v>
      </c>
      <c r="AM29" s="1">
        <v>1</v>
      </c>
      <c r="AN29" s="1">
        <v>0</v>
      </c>
      <c r="AO29" s="1">
        <v>0.18999999761581421</v>
      </c>
      <c r="AP29" s="1">
        <v>111115</v>
      </c>
      <c r="AQ29">
        <f t="shared" si="8"/>
        <v>1.0005977172851561</v>
      </c>
      <c r="AR29">
        <f t="shared" si="9"/>
        <v>1.8210424957404126E-3</v>
      </c>
      <c r="AS29">
        <f t="shared" si="10"/>
        <v>309.5664237976074</v>
      </c>
      <c r="AT29">
        <f t="shared" si="11"/>
        <v>309.6737121582031</v>
      </c>
      <c r="AU29">
        <f t="shared" si="12"/>
        <v>12.511057429676839</v>
      </c>
      <c r="AV29">
        <f t="shared" si="13"/>
        <v>-0.68438526565219371</v>
      </c>
      <c r="AW29">
        <f t="shared" si="14"/>
        <v>6.1068040657347931</v>
      </c>
      <c r="AX29">
        <f t="shared" si="15"/>
        <v>62.485184153889861</v>
      </c>
      <c r="AY29">
        <f t="shared" si="16"/>
        <v>35.377733668660369</v>
      </c>
      <c r="AZ29">
        <f t="shared" si="17"/>
        <v>36.470067977905273</v>
      </c>
      <c r="BA29">
        <f t="shared" si="18"/>
        <v>6.1247833086656485</v>
      </c>
      <c r="BB29">
        <f t="shared" si="19"/>
        <v>4.9168398251291656E-2</v>
      </c>
      <c r="BC29">
        <f t="shared" si="20"/>
        <v>2.6492662392929631</v>
      </c>
      <c r="BD29">
        <f t="shared" si="21"/>
        <v>3.4755170693726853</v>
      </c>
      <c r="BE29">
        <f t="shared" si="22"/>
        <v>3.0796629082085414E-2</v>
      </c>
      <c r="BF29">
        <f t="shared" si="23"/>
        <v>39.995766805379198</v>
      </c>
      <c r="BG29">
        <f t="shared" si="24"/>
        <v>1.0252935075360095</v>
      </c>
      <c r="BH29">
        <f t="shared" si="25"/>
        <v>41.61575185422037</v>
      </c>
      <c r="BI29">
        <f t="shared" si="26"/>
        <v>399.57437037558259</v>
      </c>
      <c r="BJ29">
        <f t="shared" si="27"/>
        <v>-1.0904151087379192E-3</v>
      </c>
    </row>
    <row r="30" spans="1:62">
      <c r="A30" s="1">
        <v>22</v>
      </c>
      <c r="B30" s="2">
        <v>0.38488425925925923</v>
      </c>
      <c r="C30" s="3">
        <v>41099</v>
      </c>
      <c r="D30" s="1" t="s">
        <v>78</v>
      </c>
      <c r="E30" s="1">
        <v>0</v>
      </c>
      <c r="F30" s="1">
        <v>200</v>
      </c>
      <c r="G30" s="1" t="s">
        <v>79</v>
      </c>
      <c r="H30" s="1">
        <v>0</v>
      </c>
      <c r="I30" s="1">
        <v>4835.5</v>
      </c>
      <c r="J30" s="1">
        <v>0</v>
      </c>
      <c r="K30">
        <f t="shared" si="0"/>
        <v>54.05208686711125</v>
      </c>
      <c r="L30">
        <f t="shared" si="1"/>
        <v>0.42228974393356439</v>
      </c>
      <c r="M30">
        <f t="shared" si="2"/>
        <v>135.59839328308632</v>
      </c>
      <c r="N30">
        <f t="shared" si="3"/>
        <v>12.393506045039199</v>
      </c>
      <c r="O30">
        <f t="shared" si="4"/>
        <v>2.9947439509001614</v>
      </c>
      <c r="P30">
        <f t="shared" si="5"/>
        <v>36.584701538085938</v>
      </c>
      <c r="Q30" s="1">
        <v>2.5</v>
      </c>
      <c r="R30">
        <f t="shared" si="6"/>
        <v>2.1884783655405045</v>
      </c>
      <c r="S30" s="1">
        <v>1</v>
      </c>
      <c r="T30">
        <f t="shared" si="7"/>
        <v>4.3769567310810089</v>
      </c>
      <c r="U30" s="1">
        <v>36.855186462402344</v>
      </c>
      <c r="V30" s="1">
        <v>36.584701538085938</v>
      </c>
      <c r="W30" s="1">
        <v>36.801380157470703</v>
      </c>
      <c r="X30" s="1">
        <v>399.47198486328125</v>
      </c>
      <c r="Y30" s="1">
        <v>370.16879272460938</v>
      </c>
      <c r="Z30" s="1">
        <v>26.430160522460938</v>
      </c>
      <c r="AA30" s="1">
        <v>32.422584533691406</v>
      </c>
      <c r="AB30" s="1">
        <v>41.29327392578125</v>
      </c>
      <c r="AC30" s="1">
        <v>50.655567169189453</v>
      </c>
      <c r="AD30" s="1">
        <v>500.28488159179688</v>
      </c>
      <c r="AE30" s="1">
        <v>1263.604736328125</v>
      </c>
      <c r="AF30" s="1">
        <v>1229.9171142578125</v>
      </c>
      <c r="AG30" s="1">
        <v>97.728599548339844</v>
      </c>
      <c r="AH30" s="1">
        <v>10.306597709655762</v>
      </c>
      <c r="AI30" s="1">
        <v>-0.70355546474456787</v>
      </c>
      <c r="AJ30" s="1">
        <v>0.66666668653488159</v>
      </c>
      <c r="AK30" s="1">
        <v>-0.21956524252891541</v>
      </c>
      <c r="AL30" s="1">
        <v>2.737391471862793</v>
      </c>
      <c r="AM30" s="1">
        <v>1</v>
      </c>
      <c r="AN30" s="1">
        <v>0</v>
      </c>
      <c r="AO30" s="1">
        <v>0.18999999761581421</v>
      </c>
      <c r="AP30" s="1">
        <v>111115</v>
      </c>
      <c r="AQ30">
        <f t="shared" si="8"/>
        <v>2.0011395263671874</v>
      </c>
      <c r="AR30">
        <f t="shared" si="9"/>
        <v>1.23935060450392E-2</v>
      </c>
      <c r="AS30">
        <f t="shared" si="10"/>
        <v>309.73470153808591</v>
      </c>
      <c r="AT30">
        <f t="shared" si="11"/>
        <v>310.00518646240232</v>
      </c>
      <c r="AU30">
        <f t="shared" si="12"/>
        <v>240.08489688967529</v>
      </c>
      <c r="AV30">
        <f t="shared" si="13"/>
        <v>-2.4183489166329033</v>
      </c>
      <c r="AW30">
        <f t="shared" si="14"/>
        <v>6.1633577311154859</v>
      </c>
      <c r="AX30">
        <f t="shared" si="15"/>
        <v>63.066060084764466</v>
      </c>
      <c r="AY30">
        <f t="shared" si="16"/>
        <v>30.64347555107306</v>
      </c>
      <c r="AZ30">
        <f t="shared" si="17"/>
        <v>36.719944000244141</v>
      </c>
      <c r="BA30">
        <f t="shared" si="18"/>
        <v>6.2091382095448147</v>
      </c>
      <c r="BB30">
        <f t="shared" si="19"/>
        <v>0.38513211330136515</v>
      </c>
      <c r="BC30">
        <f t="shared" si="20"/>
        <v>3.1686137802153245</v>
      </c>
      <c r="BD30">
        <f t="shared" si="21"/>
        <v>3.0405244293294902</v>
      </c>
      <c r="BE30">
        <f t="shared" si="22"/>
        <v>0.24379120870257903</v>
      </c>
      <c r="BF30">
        <f t="shared" si="23"/>
        <v>13.251841076561039</v>
      </c>
      <c r="BG30">
        <f t="shared" si="24"/>
        <v>0.3663150323532704</v>
      </c>
      <c r="BH30">
        <f t="shared" si="25"/>
        <v>53.464118084327183</v>
      </c>
      <c r="BI30">
        <f t="shared" si="26"/>
        <v>353.49731942617944</v>
      </c>
      <c r="BJ30">
        <f t="shared" si="27"/>
        <v>8.1750185819189233E-2</v>
      </c>
    </row>
    <row r="31" spans="1:62">
      <c r="A31" s="1">
        <v>23</v>
      </c>
      <c r="B31" s="2">
        <v>0.38563657407407409</v>
      </c>
      <c r="C31" s="3">
        <v>41099</v>
      </c>
      <c r="D31" s="1" t="s">
        <v>78</v>
      </c>
      <c r="E31" s="1">
        <v>0</v>
      </c>
      <c r="F31" s="1">
        <v>150</v>
      </c>
      <c r="G31" s="1" t="s">
        <v>79</v>
      </c>
      <c r="H31" s="1">
        <v>0</v>
      </c>
      <c r="I31" s="1">
        <v>4912</v>
      </c>
      <c r="J31" s="1">
        <v>0</v>
      </c>
      <c r="K31">
        <f t="shared" si="0"/>
        <v>4.3652440863096809</v>
      </c>
      <c r="L31">
        <f t="shared" si="1"/>
        <v>0.35157871768540616</v>
      </c>
      <c r="M31">
        <f t="shared" si="2"/>
        <v>354.84138988870615</v>
      </c>
      <c r="N31">
        <f t="shared" si="3"/>
        <v>8.9786168429226532</v>
      </c>
      <c r="O31">
        <f t="shared" si="4"/>
        <v>2.6035347339879009</v>
      </c>
      <c r="P31">
        <f t="shared" si="5"/>
        <v>35.755996704101562</v>
      </c>
      <c r="Q31" s="1">
        <v>4</v>
      </c>
      <c r="R31">
        <f t="shared" si="6"/>
        <v>1.8591305017471313</v>
      </c>
      <c r="S31" s="1">
        <v>1</v>
      </c>
      <c r="T31">
        <f t="shared" si="7"/>
        <v>3.7182610034942627</v>
      </c>
      <c r="U31" s="1">
        <v>37.085704803466797</v>
      </c>
      <c r="V31" s="1">
        <v>35.755996704101562</v>
      </c>
      <c r="W31" s="1">
        <v>37.036495208740234</v>
      </c>
      <c r="X31" s="1">
        <v>399.13775634765625</v>
      </c>
      <c r="Y31" s="1">
        <v>392.82745361328125</v>
      </c>
      <c r="Z31" s="1">
        <v>26.682817459106445</v>
      </c>
      <c r="AA31" s="1">
        <v>33.620338439941406</v>
      </c>
      <c r="AB31" s="1">
        <v>41.166416168212891</v>
      </c>
      <c r="AC31" s="1">
        <v>51.869667053222656</v>
      </c>
      <c r="AD31" s="1">
        <v>500.27972412109375</v>
      </c>
      <c r="AE31" s="1">
        <v>523.999267578125</v>
      </c>
      <c r="AF31" s="1">
        <v>1170.18408203125</v>
      </c>
      <c r="AG31" s="1">
        <v>97.72802734375</v>
      </c>
      <c r="AH31" s="1">
        <v>10.306597709655762</v>
      </c>
      <c r="AI31" s="1">
        <v>-0.70355546474456787</v>
      </c>
      <c r="AJ31" s="1">
        <v>1</v>
      </c>
      <c r="AK31" s="1">
        <v>-0.21956524252891541</v>
      </c>
      <c r="AL31" s="1">
        <v>2.737391471862793</v>
      </c>
      <c r="AM31" s="1">
        <v>1</v>
      </c>
      <c r="AN31" s="1">
        <v>0</v>
      </c>
      <c r="AO31" s="1">
        <v>0.18999999761581421</v>
      </c>
      <c r="AP31" s="1">
        <v>111115</v>
      </c>
      <c r="AQ31">
        <f t="shared" si="8"/>
        <v>1.2506993103027344</v>
      </c>
      <c r="AR31">
        <f t="shared" si="9"/>
        <v>8.9786168429226536E-3</v>
      </c>
      <c r="AS31">
        <f t="shared" si="10"/>
        <v>308.90599670410154</v>
      </c>
      <c r="AT31">
        <f t="shared" si="11"/>
        <v>310.23570480346677</v>
      </c>
      <c r="AU31">
        <f t="shared" si="12"/>
        <v>99.559859590532142</v>
      </c>
      <c r="AV31">
        <f t="shared" si="13"/>
        <v>-2.5807688746738489</v>
      </c>
      <c r="AW31">
        <f t="shared" si="14"/>
        <v>5.8891840883526241</v>
      </c>
      <c r="AX31">
        <f t="shared" si="15"/>
        <v>60.26095326408177</v>
      </c>
      <c r="AY31">
        <f t="shared" si="16"/>
        <v>26.640614824140364</v>
      </c>
      <c r="AZ31">
        <f t="shared" si="17"/>
        <v>36.42085075378418</v>
      </c>
      <c r="BA31">
        <f t="shared" si="18"/>
        <v>6.1082860555659666</v>
      </c>
      <c r="BB31">
        <f t="shared" si="19"/>
        <v>0.32120710523933022</v>
      </c>
      <c r="BC31">
        <f t="shared" si="20"/>
        <v>3.2856493543647232</v>
      </c>
      <c r="BD31">
        <f t="shared" si="21"/>
        <v>2.8226367012012434</v>
      </c>
      <c r="BE31">
        <f t="shared" si="22"/>
        <v>0.20327876502012546</v>
      </c>
      <c r="BF31">
        <f t="shared" si="23"/>
        <v>34.677949053737727</v>
      </c>
      <c r="BG31">
        <f t="shared" si="24"/>
        <v>0.90330089362346233</v>
      </c>
      <c r="BH31">
        <f t="shared" si="25"/>
        <v>57.620984503751039</v>
      </c>
      <c r="BI31">
        <f t="shared" si="26"/>
        <v>391.24255155530847</v>
      </c>
      <c r="BJ31">
        <f t="shared" si="27"/>
        <v>6.4289955387632006E-3</v>
      </c>
    </row>
    <row r="32" spans="1:62">
      <c r="A32" s="1">
        <v>24</v>
      </c>
      <c r="B32" s="2">
        <v>0.38646990740740739</v>
      </c>
      <c r="C32" s="3">
        <v>41099</v>
      </c>
      <c r="D32" s="1" t="s">
        <v>78</v>
      </c>
      <c r="E32" s="1">
        <v>0</v>
      </c>
      <c r="F32" s="1">
        <v>100</v>
      </c>
      <c r="G32" s="1" t="s">
        <v>79</v>
      </c>
      <c r="H32" s="1">
        <v>0</v>
      </c>
      <c r="I32" s="1">
        <v>4985.5</v>
      </c>
      <c r="J32" s="1">
        <v>0</v>
      </c>
      <c r="K32">
        <f t="shared" si="0"/>
        <v>-0.11513394901389051</v>
      </c>
      <c r="L32">
        <f t="shared" si="1"/>
        <v>8.1093417878139493E-2</v>
      </c>
      <c r="M32">
        <f t="shared" si="2"/>
        <v>378.25894537321153</v>
      </c>
      <c r="N32">
        <f t="shared" si="3"/>
        <v>2.7954919734747312</v>
      </c>
      <c r="O32">
        <f t="shared" si="4"/>
        <v>3.2966455252238998</v>
      </c>
      <c r="P32">
        <f t="shared" si="5"/>
        <v>36.734523773193359</v>
      </c>
      <c r="Q32" s="1">
        <v>5.5</v>
      </c>
      <c r="R32">
        <f t="shared" si="6"/>
        <v>1.5297826379537582</v>
      </c>
      <c r="S32" s="1">
        <v>1</v>
      </c>
      <c r="T32">
        <f t="shared" si="7"/>
        <v>3.0595652759075165</v>
      </c>
      <c r="U32" s="1">
        <v>37.40167236328125</v>
      </c>
      <c r="V32" s="1">
        <v>36.734523773193359</v>
      </c>
      <c r="W32" s="1">
        <v>37.360763549804688</v>
      </c>
      <c r="X32" s="1">
        <v>398.92025756835938</v>
      </c>
      <c r="Y32" s="1">
        <v>397.82431030273438</v>
      </c>
      <c r="Z32" s="1">
        <v>26.871541976928711</v>
      </c>
      <c r="AA32" s="1">
        <v>29.852794647216797</v>
      </c>
      <c r="AB32" s="1">
        <v>40.749824523925781</v>
      </c>
      <c r="AC32" s="1">
        <v>45.270797729492188</v>
      </c>
      <c r="AD32" s="1">
        <v>500.333740234375</v>
      </c>
      <c r="AE32" s="1">
        <v>45.688812255859375</v>
      </c>
      <c r="AF32" s="1">
        <v>317.6053466796875</v>
      </c>
      <c r="AG32" s="1">
        <v>97.72772216796875</v>
      </c>
      <c r="AH32" s="1">
        <v>10.306597709655762</v>
      </c>
      <c r="AI32" s="1">
        <v>-0.70355546474456787</v>
      </c>
      <c r="AJ32" s="1">
        <v>1</v>
      </c>
      <c r="AK32" s="1">
        <v>-0.21956524252891541</v>
      </c>
      <c r="AL32" s="1">
        <v>2.737391471862793</v>
      </c>
      <c r="AM32" s="1">
        <v>1</v>
      </c>
      <c r="AN32" s="1">
        <v>0</v>
      </c>
      <c r="AO32" s="1">
        <v>0.18999999761581421</v>
      </c>
      <c r="AP32" s="1">
        <v>111115</v>
      </c>
      <c r="AQ32">
        <f t="shared" si="8"/>
        <v>0.90969770951704532</v>
      </c>
      <c r="AR32">
        <f t="shared" si="9"/>
        <v>2.7954919734747312E-3</v>
      </c>
      <c r="AS32">
        <f t="shared" si="10"/>
        <v>309.88452377319334</v>
      </c>
      <c r="AT32">
        <f t="shared" si="11"/>
        <v>310.55167236328123</v>
      </c>
      <c r="AU32">
        <f t="shared" si="12"/>
        <v>8.6808742196826643</v>
      </c>
      <c r="AV32">
        <f t="shared" si="13"/>
        <v>-1.1592456202802743</v>
      </c>
      <c r="AW32">
        <f t="shared" si="14"/>
        <v>6.2140911464445274</v>
      </c>
      <c r="AX32">
        <f t="shared" si="15"/>
        <v>63.58575651404324</v>
      </c>
      <c r="AY32">
        <f t="shared" si="16"/>
        <v>33.732961866826443</v>
      </c>
      <c r="AZ32">
        <f t="shared" si="17"/>
        <v>37.068098068237305</v>
      </c>
      <c r="BA32">
        <f t="shared" si="18"/>
        <v>6.3283516382331468</v>
      </c>
      <c r="BB32">
        <f t="shared" si="19"/>
        <v>7.8999544247053563E-2</v>
      </c>
      <c r="BC32">
        <f t="shared" si="20"/>
        <v>2.9174456212206277</v>
      </c>
      <c r="BD32">
        <f t="shared" si="21"/>
        <v>3.4109060170125192</v>
      </c>
      <c r="BE32">
        <f t="shared" si="22"/>
        <v>4.955866197609831E-2</v>
      </c>
      <c r="BF32">
        <f t="shared" si="23"/>
        <v>36.966385120982089</v>
      </c>
      <c r="BG32">
        <f t="shared" si="24"/>
        <v>0.95081908163270845</v>
      </c>
      <c r="BH32">
        <f t="shared" si="25"/>
        <v>45.785831437531577</v>
      </c>
      <c r="BI32">
        <f t="shared" si="26"/>
        <v>397.87511190922163</v>
      </c>
      <c r="BJ32">
        <f t="shared" si="27"/>
        <v>-1.3249141312186629E-4</v>
      </c>
    </row>
    <row r="33" spans="1:62">
      <c r="A33" s="1">
        <v>25</v>
      </c>
      <c r="B33" s="2">
        <v>0.38750000000000001</v>
      </c>
      <c r="C33" s="3">
        <v>41099</v>
      </c>
      <c r="D33" s="1" t="s">
        <v>78</v>
      </c>
      <c r="E33" s="1">
        <v>0</v>
      </c>
      <c r="F33" s="1">
        <v>50</v>
      </c>
      <c r="G33" s="1" t="s">
        <v>79</v>
      </c>
      <c r="H33" s="1">
        <v>0</v>
      </c>
      <c r="I33" s="1">
        <v>5073</v>
      </c>
      <c r="J33" s="1">
        <v>0</v>
      </c>
      <c r="K33">
        <f t="shared" si="0"/>
        <v>0.83329451345932937</v>
      </c>
      <c r="L33">
        <f t="shared" si="1"/>
        <v>1.2020003102732959E-2</v>
      </c>
      <c r="M33">
        <f t="shared" si="2"/>
        <v>266.63458638787449</v>
      </c>
      <c r="N33">
        <f t="shared" si="3"/>
        <v>0.43760871538046758</v>
      </c>
      <c r="O33">
        <f t="shared" si="4"/>
        <v>3.4120493913048597</v>
      </c>
      <c r="P33">
        <f t="shared" si="5"/>
        <v>36.41778564453125</v>
      </c>
      <c r="Q33" s="1">
        <v>6</v>
      </c>
      <c r="R33">
        <f t="shared" si="6"/>
        <v>1.4200000166893005</v>
      </c>
      <c r="S33" s="1">
        <v>1</v>
      </c>
      <c r="T33">
        <f t="shared" si="7"/>
        <v>2.8400000333786011</v>
      </c>
      <c r="U33" s="1">
        <v>37.601043701171875</v>
      </c>
      <c r="V33" s="1">
        <v>36.41778564453125</v>
      </c>
      <c r="W33" s="1">
        <v>37.598514556884766</v>
      </c>
      <c r="X33" s="1">
        <v>398.57489013671875</v>
      </c>
      <c r="Y33" s="1">
        <v>397.36697387695312</v>
      </c>
      <c r="Z33" s="1">
        <v>27.06873893737793</v>
      </c>
      <c r="AA33" s="1">
        <v>27.57908821105957</v>
      </c>
      <c r="AB33" s="1">
        <v>40.605705261230469</v>
      </c>
      <c r="AC33" s="1">
        <v>41.371280670166016</v>
      </c>
      <c r="AD33" s="1">
        <v>500.29251098632812</v>
      </c>
      <c r="AE33" s="1">
        <v>23.263349533081055</v>
      </c>
      <c r="AF33" s="1">
        <v>21.103199005126953</v>
      </c>
      <c r="AG33" s="1">
        <v>97.726600646972656</v>
      </c>
      <c r="AH33" s="1">
        <v>10.306597709655762</v>
      </c>
      <c r="AI33" s="1">
        <v>-0.70355546474456787</v>
      </c>
      <c r="AJ33" s="1">
        <v>1</v>
      </c>
      <c r="AK33" s="1">
        <v>-0.21956524252891541</v>
      </c>
      <c r="AL33" s="1">
        <v>2.737391471862793</v>
      </c>
      <c r="AM33" s="1">
        <v>1</v>
      </c>
      <c r="AN33" s="1">
        <v>0</v>
      </c>
      <c r="AO33" s="1">
        <v>0.18999999761581421</v>
      </c>
      <c r="AP33" s="1">
        <v>111115</v>
      </c>
      <c r="AQ33">
        <f t="shared" si="8"/>
        <v>0.83382085164387998</v>
      </c>
      <c r="AR33">
        <f t="shared" si="9"/>
        <v>4.3760871538046757E-4</v>
      </c>
      <c r="AS33">
        <f t="shared" si="10"/>
        <v>309.56778564453123</v>
      </c>
      <c r="AT33">
        <f t="shared" si="11"/>
        <v>310.75104370117185</v>
      </c>
      <c r="AU33">
        <f t="shared" si="12"/>
        <v>4.420036355821253</v>
      </c>
      <c r="AV33">
        <f t="shared" si="13"/>
        <v>3.9070304335742283E-3</v>
      </c>
      <c r="AW33">
        <f t="shared" si="14"/>
        <v>6.1072599311147098</v>
      </c>
      <c r="AX33">
        <f t="shared" si="15"/>
        <v>62.493322091254981</v>
      </c>
      <c r="AY33">
        <f t="shared" si="16"/>
        <v>34.914233880195411</v>
      </c>
      <c r="AZ33">
        <f t="shared" si="17"/>
        <v>37.009414672851562</v>
      </c>
      <c r="BA33">
        <f t="shared" si="18"/>
        <v>6.3081193788215826</v>
      </c>
      <c r="BB33">
        <f t="shared" si="19"/>
        <v>1.1969344105691702E-2</v>
      </c>
      <c r="BC33">
        <f t="shared" si="20"/>
        <v>2.69521053980985</v>
      </c>
      <c r="BD33">
        <f t="shared" si="21"/>
        <v>3.6129088390117325</v>
      </c>
      <c r="BE33">
        <f t="shared" si="22"/>
        <v>7.4853750256809017E-3</v>
      </c>
      <c r="BF33">
        <f t="shared" si="23"/>
        <v>26.057291742598544</v>
      </c>
      <c r="BG33">
        <f t="shared" si="24"/>
        <v>0.67100338960338302</v>
      </c>
      <c r="BH33">
        <f t="shared" si="25"/>
        <v>41.743046338563246</v>
      </c>
      <c r="BI33">
        <f t="shared" si="26"/>
        <v>396.97086557415435</v>
      </c>
      <c r="BJ33">
        <f t="shared" si="27"/>
        <v>8.7624192366594694E-4</v>
      </c>
    </row>
    <row r="34" spans="1:62">
      <c r="A34" s="1">
        <v>26</v>
      </c>
      <c r="B34" s="2">
        <v>0.3914583333333333</v>
      </c>
      <c r="C34" s="3">
        <v>41099</v>
      </c>
      <c r="D34" s="1" t="s">
        <v>78</v>
      </c>
      <c r="E34" s="1">
        <v>0</v>
      </c>
      <c r="F34" s="1">
        <v>150</v>
      </c>
      <c r="G34" s="1" t="s">
        <v>77</v>
      </c>
      <c r="H34" s="1">
        <v>0</v>
      </c>
      <c r="I34" s="1">
        <v>5404</v>
      </c>
      <c r="J34" s="1">
        <v>0</v>
      </c>
      <c r="K34">
        <f t="shared" si="0"/>
        <v>-197.09791238440246</v>
      </c>
      <c r="L34">
        <f t="shared" si="1"/>
        <v>0.47608243224958413</v>
      </c>
      <c r="M34">
        <f t="shared" si="2"/>
        <v>1130.8397433097177</v>
      </c>
      <c r="N34">
        <f t="shared" si="3"/>
        <v>15.371372532264148</v>
      </c>
      <c r="O34">
        <f t="shared" si="4"/>
        <v>3.2980700028884051</v>
      </c>
      <c r="P34">
        <f t="shared" si="5"/>
        <v>37.32080078125</v>
      </c>
      <c r="Q34" s="1">
        <v>1.5</v>
      </c>
      <c r="R34">
        <f t="shared" si="6"/>
        <v>2.4080436080694199</v>
      </c>
      <c r="S34" s="1">
        <v>1</v>
      </c>
      <c r="T34">
        <f t="shared" si="7"/>
        <v>4.8160872161388397</v>
      </c>
      <c r="U34" s="1">
        <v>37.744651794433594</v>
      </c>
      <c r="V34" s="1">
        <v>37.32080078125</v>
      </c>
      <c r="W34" s="1">
        <v>37.800216674804688</v>
      </c>
      <c r="X34" s="1">
        <v>399.86590576171875</v>
      </c>
      <c r="Y34" s="1">
        <v>456.85427856445312</v>
      </c>
      <c r="Z34" s="1">
        <v>27.444530487060547</v>
      </c>
      <c r="AA34" s="1">
        <v>31.9061279296875</v>
      </c>
      <c r="AB34" s="1">
        <v>40.849185943603516</v>
      </c>
      <c r="AC34" s="1">
        <v>47.489948272705078</v>
      </c>
      <c r="AD34" s="1">
        <v>500.30056762695312</v>
      </c>
      <c r="AE34" s="1">
        <v>63.850521087646484</v>
      </c>
      <c r="AF34" s="1">
        <v>71.139328002929688</v>
      </c>
      <c r="AG34" s="1">
        <v>97.72576904296875</v>
      </c>
      <c r="AH34" s="1">
        <v>10.306597709655762</v>
      </c>
      <c r="AI34" s="1">
        <v>-0.70355546474456787</v>
      </c>
      <c r="AJ34" s="1">
        <v>0.66666668653488159</v>
      </c>
      <c r="AK34" s="1">
        <v>-0.21956524252891541</v>
      </c>
      <c r="AL34" s="1">
        <v>2.737391471862793</v>
      </c>
      <c r="AM34" s="1">
        <v>1</v>
      </c>
      <c r="AN34" s="1">
        <v>0</v>
      </c>
      <c r="AO34" s="1">
        <v>0.18999999761581421</v>
      </c>
      <c r="AP34" s="1">
        <v>111115</v>
      </c>
      <c r="AQ34">
        <f t="shared" si="8"/>
        <v>3.3353371175130202</v>
      </c>
      <c r="AR34">
        <f t="shared" si="9"/>
        <v>1.5371372532264149E-2</v>
      </c>
      <c r="AS34">
        <f t="shared" si="10"/>
        <v>310.47080078124998</v>
      </c>
      <c r="AT34">
        <f t="shared" si="11"/>
        <v>310.89465179443357</v>
      </c>
      <c r="AU34">
        <f t="shared" si="12"/>
        <v>12.131598854421327</v>
      </c>
      <c r="AV34">
        <f t="shared" si="13"/>
        <v>-4.8311321552550508</v>
      </c>
      <c r="AW34">
        <f t="shared" si="14"/>
        <v>6.4161208920004604</v>
      </c>
      <c r="AX34">
        <f t="shared" si="15"/>
        <v>65.654340250618802</v>
      </c>
      <c r="AY34">
        <f t="shared" si="16"/>
        <v>33.748212320931302</v>
      </c>
      <c r="AZ34">
        <f t="shared" si="17"/>
        <v>37.532726287841797</v>
      </c>
      <c r="BA34">
        <f t="shared" si="18"/>
        <v>6.4905400373308231</v>
      </c>
      <c r="BB34">
        <f t="shared" si="19"/>
        <v>0.43325416003693862</v>
      </c>
      <c r="BC34">
        <f t="shared" si="20"/>
        <v>3.1180508891120553</v>
      </c>
      <c r="BD34">
        <f t="shared" si="21"/>
        <v>3.3724891482187678</v>
      </c>
      <c r="BE34">
        <f t="shared" si="22"/>
        <v>0.27433142688848056</v>
      </c>
      <c r="BF34">
        <f t="shared" si="23"/>
        <v>110.51218357929554</v>
      </c>
      <c r="BG34">
        <f t="shared" si="24"/>
        <v>2.4752744942284228</v>
      </c>
      <c r="BH34">
        <f t="shared" si="25"/>
        <v>50.822431673794412</v>
      </c>
      <c r="BI34">
        <f t="shared" si="26"/>
        <v>512.10290048045476</v>
      </c>
      <c r="BJ34">
        <f t="shared" si="27"/>
        <v>-0.19560512498183219</v>
      </c>
    </row>
    <row r="35" spans="1:62">
      <c r="A35" s="1">
        <v>27</v>
      </c>
      <c r="B35" s="2">
        <v>0.39324074074074072</v>
      </c>
      <c r="C35" s="3">
        <v>41099</v>
      </c>
      <c r="D35" s="1" t="s">
        <v>78</v>
      </c>
      <c r="E35" s="1">
        <v>0</v>
      </c>
      <c r="F35" s="1">
        <v>100</v>
      </c>
      <c r="G35" s="1" t="s">
        <v>77</v>
      </c>
      <c r="H35" s="1">
        <v>0</v>
      </c>
      <c r="I35" s="1">
        <v>5567</v>
      </c>
      <c r="J35" s="1">
        <v>0</v>
      </c>
      <c r="K35">
        <f t="shared" si="0"/>
        <v>0.33949192137825041</v>
      </c>
      <c r="L35">
        <f t="shared" si="1"/>
        <v>4.75415877230582E-2</v>
      </c>
      <c r="M35">
        <f t="shared" si="2"/>
        <v>363.50887910592201</v>
      </c>
      <c r="N35">
        <f t="shared" si="3"/>
        <v>1.878755314235506</v>
      </c>
      <c r="O35">
        <f t="shared" si="4"/>
        <v>3.7176702196650115</v>
      </c>
      <c r="P35">
        <f t="shared" si="5"/>
        <v>37.477577209472656</v>
      </c>
      <c r="Q35" s="1">
        <v>2</v>
      </c>
      <c r="R35">
        <f t="shared" si="6"/>
        <v>2.2982609868049622</v>
      </c>
      <c r="S35" s="1">
        <v>1</v>
      </c>
      <c r="T35">
        <f t="shared" si="7"/>
        <v>4.5965219736099243</v>
      </c>
      <c r="U35" s="1">
        <v>37.711898803710938</v>
      </c>
      <c r="V35" s="1">
        <v>37.477577209472656</v>
      </c>
      <c r="W35" s="1">
        <v>37.771503448486328</v>
      </c>
      <c r="X35" s="1">
        <v>399.80279541015625</v>
      </c>
      <c r="Y35" s="1">
        <v>399.36712646484375</v>
      </c>
      <c r="Z35" s="1">
        <v>27.445625305175781</v>
      </c>
      <c r="AA35" s="1">
        <v>28.175529479980469</v>
      </c>
      <c r="AB35" s="1">
        <v>40.922885894775391</v>
      </c>
      <c r="AC35" s="1">
        <v>42.011211395263672</v>
      </c>
      <c r="AD35" s="1">
        <v>500.29043579101562</v>
      </c>
      <c r="AE35" s="1">
        <v>6.2327804565429688</v>
      </c>
      <c r="AF35" s="1">
        <v>14.241167068481445</v>
      </c>
      <c r="AG35" s="1">
        <v>97.724235534667969</v>
      </c>
      <c r="AH35" s="1">
        <v>10.306597709655762</v>
      </c>
      <c r="AI35" s="1">
        <v>-0.70355546474456787</v>
      </c>
      <c r="AJ35" s="1">
        <v>1</v>
      </c>
      <c r="AK35" s="1">
        <v>-0.21956524252891541</v>
      </c>
      <c r="AL35" s="1">
        <v>2.737391471862793</v>
      </c>
      <c r="AM35" s="1">
        <v>1</v>
      </c>
      <c r="AN35" s="1">
        <v>0</v>
      </c>
      <c r="AO35" s="1">
        <v>0.18999999761581421</v>
      </c>
      <c r="AP35" s="1">
        <v>111115</v>
      </c>
      <c r="AQ35">
        <f t="shared" si="8"/>
        <v>2.5014521789550779</v>
      </c>
      <c r="AR35">
        <f t="shared" si="9"/>
        <v>1.8787553142355061E-3</v>
      </c>
      <c r="AS35">
        <f t="shared" si="10"/>
        <v>310.62757720947263</v>
      </c>
      <c r="AT35">
        <f t="shared" si="11"/>
        <v>310.86189880371091</v>
      </c>
      <c r="AU35">
        <f t="shared" si="12"/>
        <v>1.1842282718830575</v>
      </c>
      <c r="AV35">
        <f t="shared" si="13"/>
        <v>-0.60008600134127132</v>
      </c>
      <c r="AW35">
        <f t="shared" si="14"/>
        <v>6.471102298880604</v>
      </c>
      <c r="AX35">
        <f t="shared" si="15"/>
        <v>66.21798843936682</v>
      </c>
      <c r="AY35">
        <f t="shared" si="16"/>
        <v>38.042458959386352</v>
      </c>
      <c r="AZ35">
        <f t="shared" si="17"/>
        <v>37.594738006591797</v>
      </c>
      <c r="BA35">
        <f t="shared" si="18"/>
        <v>6.5124570769935337</v>
      </c>
      <c r="BB35">
        <f t="shared" si="19"/>
        <v>4.7054901325815933E-2</v>
      </c>
      <c r="BC35">
        <f t="shared" si="20"/>
        <v>2.7534320792155924</v>
      </c>
      <c r="BD35">
        <f t="shared" si="21"/>
        <v>3.7590249977779413</v>
      </c>
      <c r="BE35">
        <f t="shared" si="22"/>
        <v>2.9452655217402823E-2</v>
      </c>
      <c r="BF35">
        <f t="shared" si="23"/>
        <v>35.523627320690267</v>
      </c>
      <c r="BG35">
        <f t="shared" si="24"/>
        <v>0.91021232098812133</v>
      </c>
      <c r="BH35">
        <f t="shared" si="25"/>
        <v>40.32113474257666</v>
      </c>
      <c r="BI35">
        <f t="shared" si="26"/>
        <v>399.26741757701683</v>
      </c>
      <c r="BJ35">
        <f t="shared" si="27"/>
        <v>3.4284539392118543E-4</v>
      </c>
    </row>
    <row r="36" spans="1:62">
      <c r="A36" s="1">
        <v>28</v>
      </c>
      <c r="B36" s="2">
        <v>0.39414351851851853</v>
      </c>
      <c r="C36" s="3">
        <v>41099</v>
      </c>
      <c r="D36" s="1" t="s">
        <v>78</v>
      </c>
      <c r="E36" s="1">
        <v>0</v>
      </c>
      <c r="F36" s="1">
        <v>50</v>
      </c>
      <c r="G36" s="1" t="s">
        <v>77</v>
      </c>
      <c r="H36" s="1">
        <v>0</v>
      </c>
      <c r="I36" s="1">
        <v>5648.5</v>
      </c>
      <c r="J36" s="1">
        <v>0</v>
      </c>
      <c r="K36">
        <f t="shared" si="0"/>
        <v>-1.2784810668502107</v>
      </c>
      <c r="L36">
        <f t="shared" si="1"/>
        <v>6.5411844265766794E-2</v>
      </c>
      <c r="M36">
        <f t="shared" si="2"/>
        <v>406.60940972165486</v>
      </c>
      <c r="N36">
        <f t="shared" si="3"/>
        <v>2.5197109730218368</v>
      </c>
      <c r="O36">
        <f t="shared" si="4"/>
        <v>3.6380761836891349</v>
      </c>
      <c r="P36">
        <f t="shared" si="5"/>
        <v>37.342918395996094</v>
      </c>
      <c r="Q36" s="1">
        <v>2</v>
      </c>
      <c r="R36">
        <f t="shared" si="6"/>
        <v>2.2982609868049622</v>
      </c>
      <c r="S36" s="1">
        <v>1</v>
      </c>
      <c r="T36">
        <f t="shared" si="7"/>
        <v>4.5965219736099243</v>
      </c>
      <c r="U36" s="1">
        <v>37.660846710205078</v>
      </c>
      <c r="V36" s="1">
        <v>37.342918395996094</v>
      </c>
      <c r="W36" s="1">
        <v>37.735721588134766</v>
      </c>
      <c r="X36" s="1">
        <v>400.01168823242188</v>
      </c>
      <c r="Y36" s="1">
        <v>400.1197509765625</v>
      </c>
      <c r="Z36" s="1">
        <v>27.527828216552734</v>
      </c>
      <c r="AA36" s="1">
        <v>28.506481170654297</v>
      </c>
      <c r="AB36" s="1">
        <v>41.159461975097656</v>
      </c>
      <c r="AC36" s="1">
        <v>42.622737884521484</v>
      </c>
      <c r="AD36" s="1">
        <v>500.25555419921875</v>
      </c>
      <c r="AE36" s="1">
        <v>9.2893486022949219</v>
      </c>
      <c r="AF36" s="1">
        <v>12.060480117797852</v>
      </c>
      <c r="AG36" s="1">
        <v>97.724327087402344</v>
      </c>
      <c r="AH36" s="1">
        <v>10.306597709655762</v>
      </c>
      <c r="AI36" s="1">
        <v>-0.70355546474456787</v>
      </c>
      <c r="AJ36" s="1">
        <v>1</v>
      </c>
      <c r="AK36" s="1">
        <v>-0.21956524252891541</v>
      </c>
      <c r="AL36" s="1">
        <v>2.737391471862793</v>
      </c>
      <c r="AM36" s="1">
        <v>1</v>
      </c>
      <c r="AN36" s="1">
        <v>0</v>
      </c>
      <c r="AO36" s="1">
        <v>0.18999999761581421</v>
      </c>
      <c r="AP36" s="1">
        <v>111115</v>
      </c>
      <c r="AQ36">
        <f t="shared" si="8"/>
        <v>2.5012777709960936</v>
      </c>
      <c r="AR36">
        <f t="shared" si="9"/>
        <v>2.5197109730218368E-3</v>
      </c>
      <c r="AS36">
        <f t="shared" si="10"/>
        <v>310.49291839599607</v>
      </c>
      <c r="AT36">
        <f t="shared" si="11"/>
        <v>310.81084671020506</v>
      </c>
      <c r="AU36">
        <f t="shared" si="12"/>
        <v>1.7649762122885022</v>
      </c>
      <c r="AV36">
        <f t="shared" si="13"/>
        <v>-0.80323185396018015</v>
      </c>
      <c r="AW36">
        <f t="shared" si="14"/>
        <v>6.4238528737210316</v>
      </c>
      <c r="AX36">
        <f t="shared" si="15"/>
        <v>65.734429339950211</v>
      </c>
      <c r="AY36">
        <f t="shared" si="16"/>
        <v>37.227948169295914</v>
      </c>
      <c r="AZ36">
        <f t="shared" si="17"/>
        <v>37.501882553100586</v>
      </c>
      <c r="BA36">
        <f t="shared" si="18"/>
        <v>6.4796626778549902</v>
      </c>
      <c r="BB36">
        <f t="shared" si="19"/>
        <v>6.4494047158943302E-2</v>
      </c>
      <c r="BC36">
        <f t="shared" si="20"/>
        <v>2.7857766900318968</v>
      </c>
      <c r="BD36">
        <f t="shared" si="21"/>
        <v>3.6938859878230934</v>
      </c>
      <c r="BE36">
        <f t="shared" si="22"/>
        <v>4.0390245144158801E-2</v>
      </c>
      <c r="BF36">
        <f t="shared" si="23"/>
        <v>39.735630952454592</v>
      </c>
      <c r="BG36">
        <f t="shared" si="24"/>
        <v>1.016219291172838</v>
      </c>
      <c r="BH36">
        <f t="shared" si="25"/>
        <v>41.399484543303721</v>
      </c>
      <c r="BI36">
        <f t="shared" si="26"/>
        <v>400.49524128209288</v>
      </c>
      <c r="BJ36">
        <f t="shared" si="27"/>
        <v>-1.3215751826796628E-3</v>
      </c>
    </row>
    <row r="37" spans="1:62">
      <c r="A37" s="1">
        <v>29</v>
      </c>
      <c r="B37" s="2">
        <v>0.39840277777777783</v>
      </c>
      <c r="C37" s="3">
        <v>41099</v>
      </c>
      <c r="D37" s="1" t="s">
        <v>78</v>
      </c>
      <c r="E37" s="1">
        <v>0</v>
      </c>
      <c r="F37" s="1">
        <v>150</v>
      </c>
      <c r="G37" s="1" t="s">
        <v>79</v>
      </c>
      <c r="H37" s="1">
        <v>0</v>
      </c>
      <c r="I37" s="1">
        <v>6001</v>
      </c>
      <c r="J37" s="1">
        <v>0</v>
      </c>
      <c r="K37">
        <f t="shared" si="0"/>
        <v>34.056633318262527</v>
      </c>
      <c r="L37">
        <f t="shared" si="1"/>
        <v>1.1133551170168932</v>
      </c>
      <c r="M37">
        <f t="shared" si="2"/>
        <v>310.66746876300243</v>
      </c>
      <c r="N37">
        <f t="shared" si="3"/>
        <v>29.127437320623986</v>
      </c>
      <c r="O37">
        <f t="shared" si="4"/>
        <v>2.9843581111610771</v>
      </c>
      <c r="P37">
        <f t="shared" si="5"/>
        <v>37.740993499755859</v>
      </c>
      <c r="Q37" s="1">
        <v>1.5</v>
      </c>
      <c r="R37">
        <f t="shared" si="6"/>
        <v>2.4080436080694199</v>
      </c>
      <c r="S37" s="1">
        <v>1</v>
      </c>
      <c r="T37">
        <f t="shared" si="7"/>
        <v>4.8160872161388397</v>
      </c>
      <c r="U37" s="1">
        <v>37.761634826660156</v>
      </c>
      <c r="V37" s="1">
        <v>37.740993499755859</v>
      </c>
      <c r="W37" s="1">
        <v>37.732078552246094</v>
      </c>
      <c r="X37" s="1">
        <v>400.37307739257812</v>
      </c>
      <c r="Y37" s="1">
        <v>386.7847900390625</v>
      </c>
      <c r="Z37" s="1">
        <v>28.220672607421875</v>
      </c>
      <c r="AA37" s="1">
        <v>36.633518218994141</v>
      </c>
      <c r="AB37" s="1">
        <v>41.965782165527344</v>
      </c>
      <c r="AC37" s="1">
        <v>54.476169586181641</v>
      </c>
      <c r="AD37" s="1">
        <v>500.31341552734375</v>
      </c>
      <c r="AE37" s="1">
        <v>557.94696044921875</v>
      </c>
      <c r="AF37" s="1">
        <v>1737.26953125</v>
      </c>
      <c r="AG37" s="1">
        <v>97.725944519042969</v>
      </c>
      <c r="AH37" s="1">
        <v>10.306597709655762</v>
      </c>
      <c r="AI37" s="1">
        <v>-0.70355546474456787</v>
      </c>
      <c r="AJ37" s="1">
        <v>1</v>
      </c>
      <c r="AK37" s="1">
        <v>-0.21956524252891541</v>
      </c>
      <c r="AL37" s="1">
        <v>2.737391471862793</v>
      </c>
      <c r="AM37" s="1">
        <v>1</v>
      </c>
      <c r="AN37" s="1">
        <v>0</v>
      </c>
      <c r="AO37" s="1">
        <v>0.18999999761581421</v>
      </c>
      <c r="AP37" s="1">
        <v>111115</v>
      </c>
      <c r="AQ37">
        <f t="shared" si="8"/>
        <v>3.3354227701822912</v>
      </c>
      <c r="AR37">
        <f t="shared" si="9"/>
        <v>2.9127437320623985E-2</v>
      </c>
      <c r="AS37">
        <f t="shared" si="10"/>
        <v>310.89099349975584</v>
      </c>
      <c r="AT37">
        <f t="shared" si="11"/>
        <v>310.91163482666013</v>
      </c>
      <c r="AU37">
        <f t="shared" si="12"/>
        <v>106.00992115510235</v>
      </c>
      <c r="AV37">
        <f t="shared" si="13"/>
        <v>-8.6178000112067892</v>
      </c>
      <c r="AW37">
        <f t="shared" si="14"/>
        <v>6.5644032801678485</v>
      </c>
      <c r="AX37">
        <f t="shared" si="15"/>
        <v>67.171551142068552</v>
      </c>
      <c r="AY37">
        <f t="shared" si="16"/>
        <v>30.538032923074411</v>
      </c>
      <c r="AZ37">
        <f t="shared" si="17"/>
        <v>37.751314163208008</v>
      </c>
      <c r="BA37">
        <f t="shared" si="18"/>
        <v>6.568082459220359</v>
      </c>
      <c r="BB37">
        <f t="shared" si="19"/>
        <v>0.90430348164531016</v>
      </c>
      <c r="BC37">
        <f t="shared" si="20"/>
        <v>3.5800451690067714</v>
      </c>
      <c r="BD37">
        <f t="shared" si="21"/>
        <v>2.9880372902135877</v>
      </c>
      <c r="BE37">
        <f t="shared" si="22"/>
        <v>0.58086820520260329</v>
      </c>
      <c r="BF37">
        <f t="shared" si="23"/>
        <v>30.360271816204691</v>
      </c>
      <c r="BG37">
        <f t="shared" si="24"/>
        <v>0.8032049779714121</v>
      </c>
      <c r="BH37">
        <f t="shared" si="25"/>
        <v>61.052176824306855</v>
      </c>
      <c r="BI37">
        <f t="shared" si="26"/>
        <v>377.23835682132795</v>
      </c>
      <c r="BJ37">
        <f t="shared" si="27"/>
        <v>5.5117184183153846E-2</v>
      </c>
    </row>
    <row r="38" spans="1:62">
      <c r="A38" s="1">
        <v>30</v>
      </c>
      <c r="B38" s="2">
        <v>0.39907407407407408</v>
      </c>
      <c r="C38" s="3">
        <v>41099</v>
      </c>
      <c r="D38" s="1" t="s">
        <v>78</v>
      </c>
      <c r="E38" s="1">
        <v>0</v>
      </c>
      <c r="F38" s="1">
        <v>100</v>
      </c>
      <c r="G38" s="1" t="s">
        <v>79</v>
      </c>
      <c r="H38" s="1">
        <v>0</v>
      </c>
      <c r="I38" s="1">
        <v>6072</v>
      </c>
      <c r="J38" s="1">
        <v>0</v>
      </c>
      <c r="K38">
        <f t="shared" si="0"/>
        <v>10.369749978814978</v>
      </c>
      <c r="L38">
        <f t="shared" si="1"/>
        <v>0.37631455026488353</v>
      </c>
      <c r="M38">
        <f t="shared" si="2"/>
        <v>324.94666229766358</v>
      </c>
      <c r="N38">
        <f t="shared" si="3"/>
        <v>11.446578183085583</v>
      </c>
      <c r="O38">
        <f t="shared" si="4"/>
        <v>3.0772904979328426</v>
      </c>
      <c r="P38">
        <f t="shared" si="5"/>
        <v>37.544189453125</v>
      </c>
      <c r="Q38" s="1">
        <v>3</v>
      </c>
      <c r="R38">
        <f t="shared" si="6"/>
        <v>2.0786957442760468</v>
      </c>
      <c r="S38" s="1">
        <v>1</v>
      </c>
      <c r="T38">
        <f t="shared" si="7"/>
        <v>4.1573914885520935</v>
      </c>
      <c r="U38" s="1">
        <v>37.831527709960938</v>
      </c>
      <c r="V38" s="1">
        <v>37.544189453125</v>
      </c>
      <c r="W38" s="1">
        <v>37.846702575683594</v>
      </c>
      <c r="X38" s="1">
        <v>400.13592529296875</v>
      </c>
      <c r="Y38" s="1">
        <v>391.2318115234375</v>
      </c>
      <c r="Z38" s="1">
        <v>28.343568801879883</v>
      </c>
      <c r="AA38" s="1">
        <v>34.967864990234375</v>
      </c>
      <c r="AB38" s="1">
        <v>41.989315032958984</v>
      </c>
      <c r="AC38" s="1">
        <v>51.802814483642578</v>
      </c>
      <c r="AD38" s="1">
        <v>500.263671875</v>
      </c>
      <c r="AE38" s="1">
        <v>860.24615478515625</v>
      </c>
      <c r="AF38" s="1">
        <v>1108.08447265625</v>
      </c>
      <c r="AG38" s="1">
        <v>97.726760864257812</v>
      </c>
      <c r="AH38" s="1">
        <v>10.306597709655762</v>
      </c>
      <c r="AI38" s="1">
        <v>-0.70355546474456787</v>
      </c>
      <c r="AJ38" s="1">
        <v>0.66666668653488159</v>
      </c>
      <c r="AK38" s="1">
        <v>-0.21956524252891541</v>
      </c>
      <c r="AL38" s="1">
        <v>2.737391471862793</v>
      </c>
      <c r="AM38" s="1">
        <v>1</v>
      </c>
      <c r="AN38" s="1">
        <v>0</v>
      </c>
      <c r="AO38" s="1">
        <v>0.18999999761581421</v>
      </c>
      <c r="AP38" s="1">
        <v>111115</v>
      </c>
      <c r="AQ38">
        <f t="shared" si="8"/>
        <v>1.6675455729166666</v>
      </c>
      <c r="AR38">
        <f t="shared" si="9"/>
        <v>1.1446578183085582E-2</v>
      </c>
      <c r="AS38">
        <f t="shared" si="10"/>
        <v>310.69418945312498</v>
      </c>
      <c r="AT38">
        <f t="shared" si="11"/>
        <v>310.98152770996091</v>
      </c>
      <c r="AU38">
        <f t="shared" si="12"/>
        <v>163.44676735819303</v>
      </c>
      <c r="AV38">
        <f t="shared" si="13"/>
        <v>-2.8189999828799079</v>
      </c>
      <c r="AW38">
        <f t="shared" si="14"/>
        <v>6.4945866777671304</v>
      </c>
      <c r="AX38">
        <f t="shared" si="15"/>
        <v>66.456583850027457</v>
      </c>
      <c r="AY38">
        <f t="shared" si="16"/>
        <v>31.488718859793082</v>
      </c>
      <c r="AZ38">
        <f t="shared" si="17"/>
        <v>37.687858581542969</v>
      </c>
      <c r="BA38">
        <f t="shared" si="18"/>
        <v>6.5454896833132539</v>
      </c>
      <c r="BB38">
        <f t="shared" si="19"/>
        <v>0.34507903575895987</v>
      </c>
      <c r="BC38">
        <f t="shared" si="20"/>
        <v>3.4172961798342878</v>
      </c>
      <c r="BD38">
        <f t="shared" si="21"/>
        <v>3.1281935034789661</v>
      </c>
      <c r="BE38">
        <f t="shared" si="22"/>
        <v>0.21827885423251267</v>
      </c>
      <c r="BF38">
        <f t="shared" si="23"/>
        <v>31.755984760002509</v>
      </c>
      <c r="BG38">
        <f t="shared" si="24"/>
        <v>0.83057321190814515</v>
      </c>
      <c r="BH38">
        <f t="shared" si="25"/>
        <v>54.229394757439252</v>
      </c>
      <c r="BI38">
        <f t="shared" si="26"/>
        <v>387.86451678827757</v>
      </c>
      <c r="BJ38">
        <f t="shared" si="27"/>
        <v>1.4498497305028562E-2</v>
      </c>
    </row>
    <row r="39" spans="1:62">
      <c r="A39" s="1">
        <v>31</v>
      </c>
      <c r="B39" s="2">
        <v>0.39980324074074075</v>
      </c>
      <c r="C39" s="3">
        <v>41099</v>
      </c>
      <c r="D39" s="1" t="s">
        <v>78</v>
      </c>
      <c r="E39" s="1">
        <v>0</v>
      </c>
      <c r="F39" s="1">
        <v>50</v>
      </c>
      <c r="G39" s="1" t="s">
        <v>79</v>
      </c>
      <c r="H39" s="1">
        <v>0</v>
      </c>
      <c r="I39" s="1">
        <v>6136.5</v>
      </c>
      <c r="J39" s="1">
        <v>0</v>
      </c>
      <c r="K39">
        <f t="shared" si="0"/>
        <v>2.8232818385391552</v>
      </c>
      <c r="L39">
        <f t="shared" si="1"/>
        <v>0.19793751022149822</v>
      </c>
      <c r="M39">
        <f t="shared" si="2"/>
        <v>353.68895765403641</v>
      </c>
      <c r="N39">
        <f t="shared" si="3"/>
        <v>5.5876674555878836</v>
      </c>
      <c r="O39">
        <f t="shared" si="4"/>
        <v>2.7763061097187127</v>
      </c>
      <c r="P39">
        <f t="shared" si="5"/>
        <v>36.189693450927734</v>
      </c>
      <c r="Q39" s="1">
        <v>4.5</v>
      </c>
      <c r="R39">
        <f t="shared" si="6"/>
        <v>1.7493478804826736</v>
      </c>
      <c r="S39" s="1">
        <v>1</v>
      </c>
      <c r="T39">
        <f t="shared" si="7"/>
        <v>3.4986957609653473</v>
      </c>
      <c r="U39" s="1">
        <v>37.922554016113281</v>
      </c>
      <c r="V39" s="1">
        <v>36.189693450927734</v>
      </c>
      <c r="W39" s="1">
        <v>37.939151763916016</v>
      </c>
      <c r="X39" s="1">
        <v>399.87823486328125</v>
      </c>
      <c r="Y39" s="1">
        <v>395.35153198242188</v>
      </c>
      <c r="Z39" s="1">
        <v>28.449113845825195</v>
      </c>
      <c r="AA39" s="1">
        <v>33.307899475097656</v>
      </c>
      <c r="AB39" s="1">
        <v>41.937324523925781</v>
      </c>
      <c r="AC39" s="1">
        <v>49.099746704101562</v>
      </c>
      <c r="AD39" s="1">
        <v>500.26889038085938</v>
      </c>
      <c r="AE39" s="1">
        <v>102.75917053222656</v>
      </c>
      <c r="AF39" s="1">
        <v>162.10836791992188</v>
      </c>
      <c r="AG39" s="1">
        <v>97.724952697753906</v>
      </c>
      <c r="AH39" s="1">
        <v>10.306597709655762</v>
      </c>
      <c r="AI39" s="1">
        <v>-0.70355546474456787</v>
      </c>
      <c r="AJ39" s="1">
        <v>1</v>
      </c>
      <c r="AK39" s="1">
        <v>-0.21956524252891541</v>
      </c>
      <c r="AL39" s="1">
        <v>2.737391471862793</v>
      </c>
      <c r="AM39" s="1">
        <v>1</v>
      </c>
      <c r="AN39" s="1">
        <v>0</v>
      </c>
      <c r="AO39" s="1">
        <v>0.18999999761581421</v>
      </c>
      <c r="AP39" s="1">
        <v>111115</v>
      </c>
      <c r="AQ39">
        <f t="shared" si="8"/>
        <v>1.1117086452907985</v>
      </c>
      <c r="AR39">
        <f t="shared" si="9"/>
        <v>5.5876674555878835E-3</v>
      </c>
      <c r="AS39">
        <f t="shared" si="10"/>
        <v>309.33969345092771</v>
      </c>
      <c r="AT39">
        <f t="shared" si="11"/>
        <v>311.07255401611326</v>
      </c>
      <c r="AU39">
        <f t="shared" si="12"/>
        <v>19.524242156126093</v>
      </c>
      <c r="AV39">
        <f t="shared" si="13"/>
        <v>-1.9927665933646475</v>
      </c>
      <c r="AW39">
        <f t="shared" si="14"/>
        <v>6.0313190103841734</v>
      </c>
      <c r="AX39">
        <f t="shared" si="15"/>
        <v>61.717287590181627</v>
      </c>
      <c r="AY39">
        <f t="shared" si="16"/>
        <v>28.409388115083971</v>
      </c>
      <c r="AZ39">
        <f t="shared" si="17"/>
        <v>37.056123733520508</v>
      </c>
      <c r="BA39">
        <f t="shared" si="18"/>
        <v>6.3242186812441927</v>
      </c>
      <c r="BB39">
        <f t="shared" si="19"/>
        <v>0.18733887760677123</v>
      </c>
      <c r="BC39">
        <f t="shared" si="20"/>
        <v>3.2550129006654607</v>
      </c>
      <c r="BD39">
        <f t="shared" si="21"/>
        <v>3.0692057805787321</v>
      </c>
      <c r="BE39">
        <f t="shared" si="22"/>
        <v>0.11799502314045518</v>
      </c>
      <c r="BF39">
        <f t="shared" si="23"/>
        <v>34.56423665645859</v>
      </c>
      <c r="BG39">
        <f t="shared" si="24"/>
        <v>0.89461891264345006</v>
      </c>
      <c r="BH39">
        <f t="shared" si="25"/>
        <v>54.260057170661938</v>
      </c>
      <c r="BI39">
        <f t="shared" si="26"/>
        <v>394.26214589616893</v>
      </c>
      <c r="BJ39">
        <f t="shared" si="27"/>
        <v>3.8855222486505183E-3</v>
      </c>
    </row>
    <row r="40" spans="1:62">
      <c r="A40" s="1">
        <v>32</v>
      </c>
      <c r="B40" s="2">
        <v>0.40231481481481479</v>
      </c>
      <c r="C40" s="3">
        <v>41099</v>
      </c>
      <c r="D40" s="1" t="s">
        <v>78</v>
      </c>
      <c r="E40" s="1">
        <v>0</v>
      </c>
      <c r="F40" s="1">
        <v>200</v>
      </c>
      <c r="G40" s="1" t="s">
        <v>74</v>
      </c>
      <c r="H40" s="1">
        <v>0</v>
      </c>
      <c r="I40" s="1">
        <v>6352</v>
      </c>
      <c r="J40" s="1">
        <v>0</v>
      </c>
      <c r="K40">
        <f t="shared" si="0"/>
        <v>2.1555520454634967</v>
      </c>
      <c r="L40">
        <f t="shared" si="1"/>
        <v>0.75984188619597848</v>
      </c>
      <c r="M40">
        <f t="shared" si="2"/>
        <v>370.65317954885404</v>
      </c>
      <c r="N40">
        <f t="shared" si="3"/>
        <v>22.879759743598939</v>
      </c>
      <c r="O40">
        <f t="shared" si="4"/>
        <v>3.2295360144524903</v>
      </c>
      <c r="P40">
        <f t="shared" si="5"/>
        <v>38.112625122070312</v>
      </c>
      <c r="Q40" s="1">
        <v>1.5</v>
      </c>
      <c r="R40">
        <f t="shared" si="6"/>
        <v>2.4080436080694199</v>
      </c>
      <c r="S40" s="1">
        <v>1</v>
      </c>
      <c r="T40">
        <f t="shared" si="7"/>
        <v>4.8160872161388397</v>
      </c>
      <c r="U40" s="1">
        <v>38.314254760742188</v>
      </c>
      <c r="V40" s="1">
        <v>38.112625122070312</v>
      </c>
      <c r="W40" s="1">
        <v>38.287967681884766</v>
      </c>
      <c r="X40" s="1">
        <v>400.15780639648438</v>
      </c>
      <c r="Y40" s="1">
        <v>396.78964233398438</v>
      </c>
      <c r="Z40" s="1">
        <v>28.877344131469727</v>
      </c>
      <c r="AA40" s="1">
        <v>35.493644714355469</v>
      </c>
      <c r="AB40" s="1">
        <v>41.673652648925781</v>
      </c>
      <c r="AC40" s="1">
        <v>51.221813201904297</v>
      </c>
      <c r="AD40" s="1">
        <v>500.30239868164062</v>
      </c>
      <c r="AE40" s="1">
        <v>722.79315185546875</v>
      </c>
      <c r="AF40" s="1">
        <v>722.43341064453125</v>
      </c>
      <c r="AG40" s="1">
        <v>97.721214294433594</v>
      </c>
      <c r="AH40" s="1">
        <v>10.306597709655762</v>
      </c>
      <c r="AI40" s="1">
        <v>-0.70355546474456787</v>
      </c>
      <c r="AJ40" s="1">
        <v>1</v>
      </c>
      <c r="AK40" s="1">
        <v>-0.21956524252891541</v>
      </c>
      <c r="AL40" s="1">
        <v>2.737391471862793</v>
      </c>
      <c r="AM40" s="1">
        <v>1</v>
      </c>
      <c r="AN40" s="1">
        <v>0</v>
      </c>
      <c r="AO40" s="1">
        <v>0.18999999761581421</v>
      </c>
      <c r="AP40" s="1">
        <v>111115</v>
      </c>
      <c r="AQ40">
        <f t="shared" si="8"/>
        <v>3.3353493245442705</v>
      </c>
      <c r="AR40">
        <f t="shared" si="9"/>
        <v>2.2879759743598939E-2</v>
      </c>
      <c r="AS40">
        <f t="shared" si="10"/>
        <v>311.26262512207029</v>
      </c>
      <c r="AT40">
        <f t="shared" si="11"/>
        <v>311.46425476074216</v>
      </c>
      <c r="AU40">
        <f t="shared" si="12"/>
        <v>137.3306971292659</v>
      </c>
      <c r="AV40">
        <f t="shared" si="13"/>
        <v>-6.354124680277291</v>
      </c>
      <c r="AW40">
        <f t="shared" si="14"/>
        <v>6.6980180756745114</v>
      </c>
      <c r="AX40">
        <f t="shared" si="15"/>
        <v>68.542108528179071</v>
      </c>
      <c r="AY40">
        <f t="shared" si="16"/>
        <v>33.048463813823602</v>
      </c>
      <c r="AZ40">
        <f t="shared" si="17"/>
        <v>38.21343994140625</v>
      </c>
      <c r="BA40">
        <f t="shared" si="18"/>
        <v>6.7346689553386456</v>
      </c>
      <c r="BB40">
        <f t="shared" si="19"/>
        <v>0.65629686590938563</v>
      </c>
      <c r="BC40">
        <f t="shared" si="20"/>
        <v>3.4684820612220211</v>
      </c>
      <c r="BD40">
        <f t="shared" si="21"/>
        <v>3.2661868941166246</v>
      </c>
      <c r="BE40">
        <f t="shared" si="22"/>
        <v>0.41838124103385355</v>
      </c>
      <c r="BF40">
        <f t="shared" si="23"/>
        <v>36.220678787606737</v>
      </c>
      <c r="BG40">
        <f t="shared" si="24"/>
        <v>0.9341301788237435</v>
      </c>
      <c r="BH40">
        <f t="shared" si="25"/>
        <v>56.069032381779984</v>
      </c>
      <c r="BI40">
        <f t="shared" si="26"/>
        <v>396.18541837981172</v>
      </c>
      <c r="BJ40">
        <f t="shared" si="27"/>
        <v>3.0505846967300572E-3</v>
      </c>
    </row>
    <row r="41" spans="1:62">
      <c r="A41" s="1">
        <v>33</v>
      </c>
      <c r="B41" s="2">
        <v>0.40406249999999999</v>
      </c>
      <c r="C41" s="3">
        <v>41099</v>
      </c>
      <c r="D41" s="1" t="s">
        <v>78</v>
      </c>
      <c r="E41" s="1">
        <v>0</v>
      </c>
      <c r="F41" s="1">
        <v>150</v>
      </c>
      <c r="G41" s="1" t="s">
        <v>74</v>
      </c>
      <c r="H41" s="1">
        <v>0</v>
      </c>
      <c r="I41" s="1">
        <v>6495.5</v>
      </c>
      <c r="J41" s="1">
        <v>0</v>
      </c>
      <c r="K41">
        <f t="shared" ref="K41:K67" si="28">(X41-Y41*(1000-Z41)/(1000-AA41))*AQ41</f>
        <v>2.8265453260525</v>
      </c>
      <c r="L41">
        <f t="shared" ref="L41:L67" si="29">IF(BB41&lt;&gt;0,1/(1/BB41-1/T41),0)</f>
        <v>0.68738952248040741</v>
      </c>
      <c r="M41">
        <f t="shared" ref="M41:M67" si="30">((BE41-AR41/2)*Y41-K41)/(BE41+AR41/2)</f>
        <v>366.83802181142585</v>
      </c>
      <c r="N41">
        <f t="shared" ref="N41:N67" si="31">AR41*1000</f>
        <v>19.059294866138245</v>
      </c>
      <c r="O41">
        <f t="shared" ref="O41:O67" si="32">(AW41-BC41)</f>
        <v>2.9826832452734497</v>
      </c>
      <c r="P41">
        <f t="shared" ref="P41:P67" si="33">(V41+AV41*J41)</f>
        <v>38.665897369384766</v>
      </c>
      <c r="Q41" s="1">
        <v>3</v>
      </c>
      <c r="R41">
        <f t="shared" ref="R41:R67" si="34">(Q41*AK41+AL41)</f>
        <v>2.0786957442760468</v>
      </c>
      <c r="S41" s="1">
        <v>1</v>
      </c>
      <c r="T41">
        <f t="shared" ref="T41:T67" si="35">R41*(S41+1)*(S41+1)/(S41*S41+1)</f>
        <v>4.1573914885520935</v>
      </c>
      <c r="U41" s="1">
        <v>38.886161804199219</v>
      </c>
      <c r="V41" s="1">
        <v>38.665897369384766</v>
      </c>
      <c r="W41" s="1">
        <v>38.826839447021484</v>
      </c>
      <c r="X41" s="1">
        <v>399.7982177734375</v>
      </c>
      <c r="Y41" s="1">
        <v>393.60458374023438</v>
      </c>
      <c r="Z41" s="1">
        <v>29.129457473754883</v>
      </c>
      <c r="AA41" s="1">
        <v>40.100460052490234</v>
      </c>
      <c r="AB41" s="1">
        <v>40.759613037109375</v>
      </c>
      <c r="AC41" s="1">
        <v>56.110874176025391</v>
      </c>
      <c r="AD41" s="1">
        <v>500.2735595703125</v>
      </c>
      <c r="AE41" s="1">
        <v>912.60577392578125</v>
      </c>
      <c r="AF41" s="1">
        <v>1246.0303955078125</v>
      </c>
      <c r="AG41" s="1">
        <v>97.720230102539062</v>
      </c>
      <c r="AH41" s="1">
        <v>10.306597709655762</v>
      </c>
      <c r="AI41" s="1">
        <v>-0.70355546474456787</v>
      </c>
      <c r="AJ41" s="1">
        <v>1</v>
      </c>
      <c r="AK41" s="1">
        <v>-0.21956524252891541</v>
      </c>
      <c r="AL41" s="1">
        <v>2.737391471862793</v>
      </c>
      <c r="AM41" s="1">
        <v>1</v>
      </c>
      <c r="AN41" s="1">
        <v>0</v>
      </c>
      <c r="AO41" s="1">
        <v>0.18999999761581421</v>
      </c>
      <c r="AP41" s="1">
        <v>111115</v>
      </c>
      <c r="AQ41">
        <f t="shared" ref="AQ41:AQ67" si="36">AD41*0.000001/(Q41*0.0001)</f>
        <v>1.6675785319010414</v>
      </c>
      <c r="AR41">
        <f t="shared" ref="AR41:AR67" si="37">(AA41-Z41)/(1000-AA41)*AQ41</f>
        <v>1.9059294866138245E-2</v>
      </c>
      <c r="AS41">
        <f t="shared" ref="AS41:AS67" si="38">(V41+273.15)</f>
        <v>311.81589736938474</v>
      </c>
      <c r="AT41">
        <f t="shared" ref="AT41:AT67" si="39">(U41+273.15)</f>
        <v>312.0361618041992</v>
      </c>
      <c r="AU41">
        <f t="shared" ref="AU41:AU67" si="40">(AE41*AM41+AF41*AN41)*AO41</f>
        <v>173.39509487007672</v>
      </c>
      <c r="AV41">
        <f t="shared" ref="AV41:AV67" si="41">((AU41+0.00000010773*(AT41^4-AS41^4))-AR41*44100)/(R41*51.4+0.00000043092*AS41^3)</f>
        <v>-5.539507442348345</v>
      </c>
      <c r="AW41">
        <f t="shared" ref="AW41:AW67" si="42">0.61365*EXP(17.502*P41/(240.97+P41))</f>
        <v>6.901309428820471</v>
      </c>
      <c r="AX41">
        <f t="shared" ref="AX41:AX67" si="43">AW41*1000/AG41</f>
        <v>70.623139359975312</v>
      </c>
      <c r="AY41">
        <f t="shared" ref="AY41:AY67" si="44">(AX41-AA41)</f>
        <v>30.522679307485078</v>
      </c>
      <c r="AZ41">
        <f t="shared" ref="AZ41:AZ67" si="45">IF(J41,V41,(U41+V41)/2)</f>
        <v>38.776029586791992</v>
      </c>
      <c r="BA41">
        <f t="shared" ref="BA41:BA67" si="46">0.61365*EXP(17.502*AZ41/(240.97+AZ41))</f>
        <v>6.9424082769966979</v>
      </c>
      <c r="BB41">
        <f t="shared" ref="BB41:BB67" si="47">IF(AY41&lt;&gt;0,(1000-(AX41+AA41)/2)/AY41*AR41,0)</f>
        <v>0.58986099548613069</v>
      </c>
      <c r="BC41">
        <f t="shared" ref="BC41:BC67" si="48">AA41*AG41/1000</f>
        <v>3.9186261835470213</v>
      </c>
      <c r="BD41">
        <f t="shared" ref="BD41:BD67" si="49">(BA41-BC41)</f>
        <v>3.0237820934496766</v>
      </c>
      <c r="BE41">
        <f t="shared" ref="BE41:BE67" si="50">1/(1.6/L41+1.37/T41)</f>
        <v>0.37633877958762058</v>
      </c>
      <c r="BF41">
        <f t="shared" ref="BF41:BF67" si="51">M41*AG41*0.001</f>
        <v>35.847495901772774</v>
      </c>
      <c r="BG41">
        <f t="shared" ref="BG41:BG67" si="52">M41/Y41</f>
        <v>0.93199631550410611</v>
      </c>
      <c r="BH41">
        <f t="shared" ref="BH41:BH67" si="53">(1-AR41*AG41/AW41/L41)*100</f>
        <v>60.739402758406072</v>
      </c>
      <c r="BI41">
        <f t="shared" ref="BI41:BI67" si="54">(Y41-K41/(T41/1.35))</f>
        <v>392.68673989495824</v>
      </c>
      <c r="BJ41">
        <f t="shared" ref="BJ41:BJ67" si="55">K41*BH41/100/BI41</f>
        <v>4.3720008223327653E-3</v>
      </c>
    </row>
    <row r="42" spans="1:62">
      <c r="A42" s="1">
        <v>34</v>
      </c>
      <c r="B42" s="2">
        <v>0.40561342592592592</v>
      </c>
      <c r="C42" s="3">
        <v>41099</v>
      </c>
      <c r="D42" s="1" t="s">
        <v>78</v>
      </c>
      <c r="E42" s="1">
        <v>0</v>
      </c>
      <c r="F42" s="1">
        <v>100</v>
      </c>
      <c r="G42" s="1" t="s">
        <v>74</v>
      </c>
      <c r="H42" s="1">
        <v>0</v>
      </c>
      <c r="I42" s="1">
        <v>6639</v>
      </c>
      <c r="J42" s="1">
        <v>0</v>
      </c>
      <c r="K42">
        <f t="shared" si="28"/>
        <v>-5.8280639636026885</v>
      </c>
      <c r="L42">
        <f t="shared" si="29"/>
        <v>0.55166315835274471</v>
      </c>
      <c r="M42">
        <f t="shared" si="30"/>
        <v>403.25075103789294</v>
      </c>
      <c r="N42">
        <f t="shared" si="31"/>
        <v>12.248810697905114</v>
      </c>
      <c r="O42">
        <f t="shared" si="32"/>
        <v>2.3646496132187798</v>
      </c>
      <c r="P42">
        <f t="shared" si="33"/>
        <v>36.573516845703125</v>
      </c>
      <c r="Q42" s="1">
        <v>4</v>
      </c>
      <c r="R42">
        <f t="shared" si="34"/>
        <v>1.8591305017471313</v>
      </c>
      <c r="S42" s="1">
        <v>1</v>
      </c>
      <c r="T42">
        <f t="shared" si="35"/>
        <v>3.7182610034942627</v>
      </c>
      <c r="U42" s="1">
        <v>39.213565826416016</v>
      </c>
      <c r="V42" s="1">
        <v>36.573516845703125</v>
      </c>
      <c r="W42" s="1">
        <v>39.190025329589844</v>
      </c>
      <c r="X42" s="1">
        <v>399.5467529296875</v>
      </c>
      <c r="Y42" s="1">
        <v>400.286376953125</v>
      </c>
      <c r="Z42" s="1">
        <v>29.422534942626953</v>
      </c>
      <c r="AA42" s="1">
        <v>38.835918426513672</v>
      </c>
      <c r="AB42" s="1">
        <v>40.449787139892578</v>
      </c>
      <c r="AC42" s="1">
        <v>53.391204833984375</v>
      </c>
      <c r="AD42" s="1">
        <v>500.27142333984375</v>
      </c>
      <c r="AE42" s="1">
        <v>869.21331787109375</v>
      </c>
      <c r="AF42" s="1">
        <v>574.291259765625</v>
      </c>
      <c r="AG42" s="1">
        <v>97.717147827148438</v>
      </c>
      <c r="AH42" s="1">
        <v>10.306597709655762</v>
      </c>
      <c r="AI42" s="1">
        <v>-0.70355546474456787</v>
      </c>
      <c r="AJ42" s="1">
        <v>1</v>
      </c>
      <c r="AK42" s="1">
        <v>-0.21956524252891541</v>
      </c>
      <c r="AL42" s="1">
        <v>2.737391471862793</v>
      </c>
      <c r="AM42" s="1">
        <v>1</v>
      </c>
      <c r="AN42" s="1">
        <v>0</v>
      </c>
      <c r="AO42" s="1">
        <v>0.18999999761581421</v>
      </c>
      <c r="AP42" s="1">
        <v>111115</v>
      </c>
      <c r="AQ42">
        <f t="shared" si="36"/>
        <v>1.2506785583496092</v>
      </c>
      <c r="AR42">
        <f t="shared" si="37"/>
        <v>1.2248810697905115E-2</v>
      </c>
      <c r="AS42">
        <f t="shared" si="38"/>
        <v>309.7235168457031</v>
      </c>
      <c r="AT42">
        <f t="shared" si="39"/>
        <v>312.36356582641599</v>
      </c>
      <c r="AU42">
        <f t="shared" si="40"/>
        <v>165.15052832314177</v>
      </c>
      <c r="AV42">
        <f t="shared" si="41"/>
        <v>-3.1448718268109657</v>
      </c>
      <c r="AW42">
        <f t="shared" si="42"/>
        <v>6.1595847951054941</v>
      </c>
      <c r="AX42">
        <f t="shared" si="43"/>
        <v>63.034840169518297</v>
      </c>
      <c r="AY42">
        <f t="shared" si="44"/>
        <v>24.198921743004625</v>
      </c>
      <c r="AZ42">
        <f t="shared" si="45"/>
        <v>37.89354133605957</v>
      </c>
      <c r="BA42">
        <f t="shared" si="46"/>
        <v>6.6189671105253547</v>
      </c>
      <c r="BB42">
        <f t="shared" si="47"/>
        <v>0.48038970506684775</v>
      </c>
      <c r="BC42">
        <f t="shared" si="48"/>
        <v>3.7949351818867143</v>
      </c>
      <c r="BD42">
        <f t="shared" si="49"/>
        <v>2.8240319286386404</v>
      </c>
      <c r="BE42">
        <f t="shared" si="50"/>
        <v>0.3059252486089431</v>
      </c>
      <c r="BF42">
        <f t="shared" si="51"/>
        <v>39.404513250578411</v>
      </c>
      <c r="BG42">
        <f t="shared" si="52"/>
        <v>1.0074056332052366</v>
      </c>
      <c r="BH42">
        <f t="shared" si="53"/>
        <v>64.77595029288571</v>
      </c>
      <c r="BI42">
        <f t="shared" si="54"/>
        <v>402.40238934264517</v>
      </c>
      <c r="BJ42">
        <f t="shared" si="55"/>
        <v>-9.3816138176214901E-3</v>
      </c>
    </row>
    <row r="43" spans="1:62">
      <c r="A43" s="1">
        <v>35</v>
      </c>
      <c r="B43" s="2">
        <v>0.40645833333333337</v>
      </c>
      <c r="C43" s="3">
        <v>41099</v>
      </c>
      <c r="D43" s="1" t="s">
        <v>78</v>
      </c>
      <c r="E43" s="1">
        <v>0</v>
      </c>
      <c r="F43" s="1">
        <v>50</v>
      </c>
      <c r="G43" s="1" t="s">
        <v>74</v>
      </c>
      <c r="H43" s="1">
        <v>0</v>
      </c>
      <c r="I43" s="1">
        <v>6713.5</v>
      </c>
      <c r="J43" s="1">
        <v>0</v>
      </c>
      <c r="K43">
        <f t="shared" si="28"/>
        <v>1.519100820758476</v>
      </c>
      <c r="L43">
        <f t="shared" si="29"/>
        <v>0.21775957674837459</v>
      </c>
      <c r="M43">
        <f t="shared" si="30"/>
        <v>363.34477469851623</v>
      </c>
      <c r="N43">
        <f t="shared" si="31"/>
        <v>6.6637031140793281</v>
      </c>
      <c r="O43">
        <f t="shared" si="32"/>
        <v>3.0358747196302063</v>
      </c>
      <c r="P43">
        <f t="shared" si="33"/>
        <v>37.890403747558594</v>
      </c>
      <c r="Q43" s="1">
        <v>5.5</v>
      </c>
      <c r="R43">
        <f t="shared" si="34"/>
        <v>1.5297826379537582</v>
      </c>
      <c r="S43" s="1">
        <v>1</v>
      </c>
      <c r="T43">
        <f t="shared" si="35"/>
        <v>3.0595652759075165</v>
      </c>
      <c r="U43" s="1">
        <v>39.388294219970703</v>
      </c>
      <c r="V43" s="1">
        <v>37.890403747558594</v>
      </c>
      <c r="W43" s="1">
        <v>39.351055145263672</v>
      </c>
      <c r="X43" s="1">
        <v>399.4427490234375</v>
      </c>
      <c r="Y43" s="1">
        <v>394.87994384765625</v>
      </c>
      <c r="Z43" s="1">
        <v>29.599775314331055</v>
      </c>
      <c r="AA43" s="1">
        <v>36.656967163085938</v>
      </c>
      <c r="AB43" s="1">
        <v>40.312938690185547</v>
      </c>
      <c r="AC43" s="1">
        <v>49.924369812011719</v>
      </c>
      <c r="AD43" s="1">
        <v>500.29638671875</v>
      </c>
      <c r="AE43" s="1">
        <v>172.37765502929688</v>
      </c>
      <c r="AF43" s="1">
        <v>41.01214599609375</v>
      </c>
      <c r="AG43" s="1">
        <v>97.715835571289062</v>
      </c>
      <c r="AH43" s="1">
        <v>10.306597709655762</v>
      </c>
      <c r="AI43" s="1">
        <v>-0.70355546474456787</v>
      </c>
      <c r="AJ43" s="1">
        <v>1</v>
      </c>
      <c r="AK43" s="1">
        <v>-0.21956524252891541</v>
      </c>
      <c r="AL43" s="1">
        <v>2.737391471862793</v>
      </c>
      <c r="AM43" s="1">
        <v>1</v>
      </c>
      <c r="AN43" s="1">
        <v>0</v>
      </c>
      <c r="AO43" s="1">
        <v>0.18999999761581421</v>
      </c>
      <c r="AP43" s="1">
        <v>111115</v>
      </c>
      <c r="AQ43">
        <f t="shared" si="36"/>
        <v>0.90962979403409094</v>
      </c>
      <c r="AR43">
        <f t="shared" si="37"/>
        <v>6.6637031140793284E-3</v>
      </c>
      <c r="AS43">
        <f t="shared" si="38"/>
        <v>311.04040374755857</v>
      </c>
      <c r="AT43">
        <f t="shared" si="39"/>
        <v>312.53829421997068</v>
      </c>
      <c r="AU43">
        <f t="shared" si="40"/>
        <v>32.75175404458605</v>
      </c>
      <c r="AV43">
        <f t="shared" si="41"/>
        <v>-2.6371009183155993</v>
      </c>
      <c r="AW43">
        <f t="shared" si="42"/>
        <v>6.6178408954804544</v>
      </c>
      <c r="AX43">
        <f t="shared" si="43"/>
        <v>67.725367713326023</v>
      </c>
      <c r="AY43">
        <f t="shared" si="44"/>
        <v>31.068400550240085</v>
      </c>
      <c r="AZ43">
        <f t="shared" si="45"/>
        <v>38.639348983764648</v>
      </c>
      <c r="BA43">
        <f t="shared" si="46"/>
        <v>6.8914338002908897</v>
      </c>
      <c r="BB43">
        <f t="shared" si="47"/>
        <v>0.20329069270497455</v>
      </c>
      <c r="BC43">
        <f t="shared" si="48"/>
        <v>3.5819661758502481</v>
      </c>
      <c r="BD43">
        <f t="shared" si="49"/>
        <v>3.3094676244406416</v>
      </c>
      <c r="BE43">
        <f t="shared" si="50"/>
        <v>0.12828195119869282</v>
      </c>
      <c r="BF43">
        <f t="shared" si="51"/>
        <v>35.504538260127283</v>
      </c>
      <c r="BG43">
        <f t="shared" si="52"/>
        <v>0.92013985607406235</v>
      </c>
      <c r="BH43">
        <f t="shared" si="53"/>
        <v>54.815757652252174</v>
      </c>
      <c r="BI43">
        <f t="shared" si="54"/>
        <v>394.20965708365981</v>
      </c>
      <c r="BJ43">
        <f t="shared" si="55"/>
        <v>2.1123445593917082E-3</v>
      </c>
    </row>
    <row r="44" spans="1:62">
      <c r="A44" s="1">
        <v>36</v>
      </c>
      <c r="B44" s="2">
        <v>0.4211805555555555</v>
      </c>
      <c r="C44" s="3">
        <v>41099</v>
      </c>
      <c r="D44" s="1" t="s">
        <v>78</v>
      </c>
      <c r="E44" s="1">
        <v>0</v>
      </c>
      <c r="F44" s="1">
        <v>250</v>
      </c>
      <c r="G44" s="1" t="s">
        <v>80</v>
      </c>
      <c r="H44" s="1">
        <v>0</v>
      </c>
      <c r="I44" s="1">
        <v>7967</v>
      </c>
      <c r="J44" s="1">
        <v>0</v>
      </c>
      <c r="K44">
        <f t="shared" si="28"/>
        <v>-112.31865668914537</v>
      </c>
      <c r="L44">
        <f t="shared" si="29"/>
        <v>0.66645816782348377</v>
      </c>
      <c r="M44">
        <f t="shared" si="30"/>
        <v>958.74104281219184</v>
      </c>
      <c r="N44">
        <f t="shared" si="31"/>
        <v>14.160327207549484</v>
      </c>
      <c r="O44">
        <f t="shared" si="32"/>
        <v>2.3660426610914511</v>
      </c>
      <c r="P44">
        <f t="shared" si="33"/>
        <v>37.233539581298828</v>
      </c>
      <c r="Q44" s="1">
        <v>5</v>
      </c>
      <c r="R44">
        <f t="shared" si="34"/>
        <v>1.6395652592182159</v>
      </c>
      <c r="S44" s="1">
        <v>1</v>
      </c>
      <c r="T44">
        <f t="shared" si="35"/>
        <v>3.2791305184364319</v>
      </c>
      <c r="U44" s="1">
        <v>37.202251434326172</v>
      </c>
      <c r="V44" s="1">
        <v>37.233539581298828</v>
      </c>
      <c r="W44" s="1">
        <v>37.132923126220703</v>
      </c>
      <c r="X44" s="1">
        <v>572.0540771484375</v>
      </c>
      <c r="Y44" s="1">
        <v>674.76373291015625</v>
      </c>
      <c r="Z44" s="1">
        <v>27.550407409667969</v>
      </c>
      <c r="AA44" s="1">
        <v>41.121292114257812</v>
      </c>
      <c r="AB44" s="1">
        <v>42.245658874511719</v>
      </c>
      <c r="AC44" s="1">
        <v>63.055187225341797</v>
      </c>
      <c r="AD44" s="1">
        <v>500.26348876953125</v>
      </c>
      <c r="AE44" s="1">
        <v>1776.4638671875</v>
      </c>
      <c r="AF44" s="1">
        <v>1862.0916748046875</v>
      </c>
      <c r="AG44" s="1">
        <v>97.751106262207031</v>
      </c>
      <c r="AH44" s="1">
        <v>10.306597709655762</v>
      </c>
      <c r="AI44" s="1">
        <v>-0.70355546474456787</v>
      </c>
      <c r="AJ44" s="1">
        <v>1</v>
      </c>
      <c r="AK44" s="1">
        <v>-0.21956524252891541</v>
      </c>
      <c r="AL44" s="1">
        <v>2.737391471862793</v>
      </c>
      <c r="AM44" s="1">
        <v>1</v>
      </c>
      <c r="AN44" s="1">
        <v>0</v>
      </c>
      <c r="AO44" s="1">
        <v>0.18999999761581421</v>
      </c>
      <c r="AP44" s="1">
        <v>111115</v>
      </c>
      <c r="AQ44">
        <f t="shared" si="36"/>
        <v>1.0005269775390624</v>
      </c>
      <c r="AR44">
        <f t="shared" si="37"/>
        <v>1.4160327207549483E-2</v>
      </c>
      <c r="AS44">
        <f t="shared" si="38"/>
        <v>310.38353958129881</v>
      </c>
      <c r="AT44">
        <f t="shared" si="39"/>
        <v>310.35225143432615</v>
      </c>
      <c r="AU44">
        <f t="shared" si="40"/>
        <v>337.52813053020509</v>
      </c>
      <c r="AV44">
        <f t="shared" si="41"/>
        <v>-2.9574788774737963</v>
      </c>
      <c r="AW44">
        <f t="shared" si="42"/>
        <v>6.3856944561915228</v>
      </c>
      <c r="AX44">
        <f t="shared" si="43"/>
        <v>65.326058193782188</v>
      </c>
      <c r="AY44">
        <f t="shared" si="44"/>
        <v>24.204766079524376</v>
      </c>
      <c r="AZ44">
        <f t="shared" si="45"/>
        <v>37.2178955078125</v>
      </c>
      <c r="BA44">
        <f t="shared" si="46"/>
        <v>6.3802529058464819</v>
      </c>
      <c r="BB44">
        <f t="shared" si="47"/>
        <v>0.55388523516950583</v>
      </c>
      <c r="BC44">
        <f t="shared" si="48"/>
        <v>4.0196517951000716</v>
      </c>
      <c r="BD44">
        <f t="shared" si="49"/>
        <v>2.3606011107464102</v>
      </c>
      <c r="BE44">
        <f t="shared" si="50"/>
        <v>0.35479304900888359</v>
      </c>
      <c r="BF44">
        <f t="shared" si="51"/>
        <v>93.717997553873758</v>
      </c>
      <c r="BG44">
        <f t="shared" si="52"/>
        <v>1.4208544354885277</v>
      </c>
      <c r="BH44">
        <f t="shared" si="53"/>
        <v>67.475251984200554</v>
      </c>
      <c r="BI44">
        <f t="shared" si="54"/>
        <v>721.0047061430995</v>
      </c>
      <c r="BJ44">
        <f t="shared" si="55"/>
        <v>-0.10511345623759118</v>
      </c>
    </row>
    <row r="45" spans="1:62">
      <c r="A45" s="1">
        <v>37</v>
      </c>
      <c r="B45" s="2">
        <v>0.42230324074074077</v>
      </c>
      <c r="C45" s="3">
        <v>41099</v>
      </c>
      <c r="D45" s="1" t="s">
        <v>78</v>
      </c>
      <c r="E45" s="1">
        <v>0</v>
      </c>
      <c r="F45" s="1">
        <v>200</v>
      </c>
      <c r="G45" s="1" t="s">
        <v>80</v>
      </c>
      <c r="H45" s="1">
        <v>0</v>
      </c>
      <c r="I45" s="1">
        <v>8080</v>
      </c>
      <c r="J45" s="1">
        <v>0</v>
      </c>
      <c r="K45">
        <f t="shared" si="28"/>
        <v>6.2110077680167475</v>
      </c>
      <c r="L45">
        <f t="shared" si="29"/>
        <v>0.66611596656437211</v>
      </c>
      <c r="M45">
        <f t="shared" si="30"/>
        <v>354.77886850899853</v>
      </c>
      <c r="N45">
        <f t="shared" si="31"/>
        <v>12.750110464593828</v>
      </c>
      <c r="O45">
        <f t="shared" si="32"/>
        <v>2.1844314289869953</v>
      </c>
      <c r="P45">
        <f t="shared" si="33"/>
        <v>37.147388458251953</v>
      </c>
      <c r="Q45" s="1">
        <v>6</v>
      </c>
      <c r="R45">
        <f t="shared" si="34"/>
        <v>1.4200000166893005</v>
      </c>
      <c r="S45" s="1">
        <v>1</v>
      </c>
      <c r="T45">
        <f t="shared" si="35"/>
        <v>2.8400000333786011</v>
      </c>
      <c r="U45" s="1">
        <v>37.613883972167969</v>
      </c>
      <c r="V45" s="1">
        <v>37.147388458251953</v>
      </c>
      <c r="W45" s="1">
        <v>37.495136260986328</v>
      </c>
      <c r="X45" s="1">
        <v>399.67745971679688</v>
      </c>
      <c r="Y45" s="1">
        <v>386.3211669921875</v>
      </c>
      <c r="Z45" s="1">
        <v>28.054805755615234</v>
      </c>
      <c r="AA45" s="1">
        <v>42.693305969238281</v>
      </c>
      <c r="AB45" s="1">
        <v>42.046222686767578</v>
      </c>
      <c r="AC45" s="1">
        <v>63.985195159912109</v>
      </c>
      <c r="AD45" s="1">
        <v>500.28756713867188</v>
      </c>
      <c r="AE45" s="1">
        <v>1689.016845703125</v>
      </c>
      <c r="AF45" s="1">
        <v>1733.46044921875</v>
      </c>
      <c r="AG45" s="1">
        <v>97.704933166503906</v>
      </c>
      <c r="AH45" s="1">
        <v>10.306597709655762</v>
      </c>
      <c r="AI45" s="1">
        <v>-0.70355546474456787</v>
      </c>
      <c r="AJ45" s="1">
        <v>1</v>
      </c>
      <c r="AK45" s="1">
        <v>-0.21956524252891541</v>
      </c>
      <c r="AL45" s="1">
        <v>2.737391471862793</v>
      </c>
      <c r="AM45" s="1">
        <v>1</v>
      </c>
      <c r="AN45" s="1">
        <v>0</v>
      </c>
      <c r="AO45" s="1">
        <v>0.18999999761581421</v>
      </c>
      <c r="AP45" s="1">
        <v>111115</v>
      </c>
      <c r="AQ45">
        <f t="shared" si="36"/>
        <v>0.83381261189778633</v>
      </c>
      <c r="AR45">
        <f t="shared" si="37"/>
        <v>1.2750110464593827E-2</v>
      </c>
      <c r="AS45">
        <f t="shared" si="38"/>
        <v>310.29738845825193</v>
      </c>
      <c r="AT45">
        <f t="shared" si="39"/>
        <v>310.76388397216795</v>
      </c>
      <c r="AU45">
        <f t="shared" si="40"/>
        <v>320.91319665666379</v>
      </c>
      <c r="AV45">
        <f t="shared" si="41"/>
        <v>-2.7409772334101867</v>
      </c>
      <c r="AW45">
        <f t="shared" si="42"/>
        <v>6.355778035368524</v>
      </c>
      <c r="AX45">
        <f t="shared" si="43"/>
        <v>65.050738272726946</v>
      </c>
      <c r="AY45">
        <f t="shared" si="44"/>
        <v>22.357432303488665</v>
      </c>
      <c r="AZ45">
        <f t="shared" si="45"/>
        <v>37.380636215209961</v>
      </c>
      <c r="BA45">
        <f t="shared" si="46"/>
        <v>6.4370571072987648</v>
      </c>
      <c r="BB45">
        <f t="shared" si="47"/>
        <v>0.539562686262407</v>
      </c>
      <c r="BC45">
        <f t="shared" si="48"/>
        <v>4.1713466063815288</v>
      </c>
      <c r="BD45">
        <f t="shared" si="49"/>
        <v>2.265710500917236</v>
      </c>
      <c r="BE45">
        <f t="shared" si="50"/>
        <v>0.34669513487808518</v>
      </c>
      <c r="BF45">
        <f t="shared" si="51"/>
        <v>34.663645636559579</v>
      </c>
      <c r="BG45">
        <f t="shared" si="52"/>
        <v>0.91835213501561297</v>
      </c>
      <c r="BH45">
        <f t="shared" si="53"/>
        <v>70.575311499593681</v>
      </c>
      <c r="BI45">
        <f t="shared" si="54"/>
        <v>383.36875136251319</v>
      </c>
      <c r="BJ45">
        <f t="shared" si="55"/>
        <v>1.1433999416913363E-2</v>
      </c>
    </row>
    <row r="46" spans="1:62">
      <c r="A46" s="1">
        <v>38</v>
      </c>
      <c r="B46" s="2">
        <v>0.42342592592592593</v>
      </c>
      <c r="C46" s="3">
        <v>41099</v>
      </c>
      <c r="D46" s="1" t="s">
        <v>78</v>
      </c>
      <c r="E46" s="1">
        <v>0</v>
      </c>
      <c r="F46" s="1">
        <v>150</v>
      </c>
      <c r="G46" s="1" t="s">
        <v>80</v>
      </c>
      <c r="H46" s="1">
        <v>0</v>
      </c>
      <c r="I46" s="1">
        <v>8177</v>
      </c>
      <c r="J46" s="1">
        <v>0</v>
      </c>
      <c r="K46">
        <f t="shared" si="28"/>
        <v>2.94567981783123</v>
      </c>
      <c r="L46">
        <f t="shared" si="29"/>
        <v>0.78581557056481066</v>
      </c>
      <c r="M46">
        <f t="shared" si="30"/>
        <v>370.3822609627851</v>
      </c>
      <c r="N46">
        <f t="shared" si="31"/>
        <v>12.862907800953753</v>
      </c>
      <c r="O46">
        <f t="shared" si="32"/>
        <v>1.933154802244605</v>
      </c>
      <c r="P46">
        <f t="shared" si="33"/>
        <v>36.598716735839844</v>
      </c>
      <c r="Q46" s="1">
        <v>6</v>
      </c>
      <c r="R46">
        <f t="shared" si="34"/>
        <v>1.4200000166893005</v>
      </c>
      <c r="S46" s="1">
        <v>1</v>
      </c>
      <c r="T46">
        <f t="shared" si="35"/>
        <v>2.8400000333786011</v>
      </c>
      <c r="U46" s="1">
        <v>37.993492126464844</v>
      </c>
      <c r="V46" s="1">
        <v>36.598716735839844</v>
      </c>
      <c r="W46" s="1">
        <v>37.862525939941406</v>
      </c>
      <c r="X46" s="1">
        <v>399.67059326171875</v>
      </c>
      <c r="Y46" s="1">
        <v>390.11923217773438</v>
      </c>
      <c r="Z46" s="1">
        <v>28.58531379699707</v>
      </c>
      <c r="AA46" s="1">
        <v>43.343833923339844</v>
      </c>
      <c r="AB46" s="1">
        <v>41.968036651611328</v>
      </c>
      <c r="AC46" s="1">
        <v>63.636020660400391</v>
      </c>
      <c r="AD46" s="1">
        <v>500.26885986328125</v>
      </c>
      <c r="AE46" s="1">
        <v>1710.370849609375</v>
      </c>
      <c r="AF46" s="1">
        <v>972.221923828125</v>
      </c>
      <c r="AG46" s="1">
        <v>97.705558776855469</v>
      </c>
      <c r="AH46" s="1">
        <v>10.306597709655762</v>
      </c>
      <c r="AI46" s="1">
        <v>-0.70355546474456787</v>
      </c>
      <c r="AJ46" s="1">
        <v>1</v>
      </c>
      <c r="AK46" s="1">
        <v>-0.21956524252891541</v>
      </c>
      <c r="AL46" s="1">
        <v>2.737391471862793</v>
      </c>
      <c r="AM46" s="1">
        <v>1</v>
      </c>
      <c r="AN46" s="1">
        <v>0</v>
      </c>
      <c r="AO46" s="1">
        <v>0.18999999761581421</v>
      </c>
      <c r="AP46" s="1">
        <v>111115</v>
      </c>
      <c r="AQ46">
        <f t="shared" si="36"/>
        <v>0.83378143310546871</v>
      </c>
      <c r="AR46">
        <f t="shared" si="37"/>
        <v>1.2862907800953753E-2</v>
      </c>
      <c r="AS46">
        <f t="shared" si="38"/>
        <v>309.74871673583982</v>
      </c>
      <c r="AT46">
        <f t="shared" si="39"/>
        <v>311.14349212646482</v>
      </c>
      <c r="AU46">
        <f t="shared" si="40"/>
        <v>324.97045734793937</v>
      </c>
      <c r="AV46">
        <f t="shared" si="41"/>
        <v>-2.6144006361928795</v>
      </c>
      <c r="AW46">
        <f t="shared" si="42"/>
        <v>6.1680883152557477</v>
      </c>
      <c r="AX46">
        <f t="shared" si="43"/>
        <v>63.129348958974965</v>
      </c>
      <c r="AY46">
        <f t="shared" si="44"/>
        <v>19.785515035635122</v>
      </c>
      <c r="AZ46">
        <f t="shared" si="45"/>
        <v>37.296104431152344</v>
      </c>
      <c r="BA46">
        <f t="shared" si="46"/>
        <v>6.4074969708258402</v>
      </c>
      <c r="BB46">
        <f t="shared" si="47"/>
        <v>0.61550737555607837</v>
      </c>
      <c r="BC46">
        <f t="shared" si="48"/>
        <v>4.2349335130111427</v>
      </c>
      <c r="BD46">
        <f t="shared" si="49"/>
        <v>2.1725634578146975</v>
      </c>
      <c r="BE46">
        <f t="shared" si="50"/>
        <v>0.3970624482784133</v>
      </c>
      <c r="BF46">
        <f t="shared" si="51"/>
        <v>36.188405768404024</v>
      </c>
      <c r="BG46">
        <f t="shared" si="52"/>
        <v>0.94940784871134654</v>
      </c>
      <c r="BH46">
        <f t="shared" si="53"/>
        <v>74.070913517307034</v>
      </c>
      <c r="BI46">
        <f t="shared" si="54"/>
        <v>388.71899706951808</v>
      </c>
      <c r="BJ46">
        <f t="shared" si="55"/>
        <v>5.613031436105323E-3</v>
      </c>
    </row>
    <row r="47" spans="1:62">
      <c r="A47" s="1">
        <v>39</v>
      </c>
      <c r="B47" s="2">
        <v>0.42472222222222222</v>
      </c>
      <c r="C47" s="3">
        <v>41099</v>
      </c>
      <c r="D47" s="1" t="s">
        <v>78</v>
      </c>
      <c r="E47" s="1">
        <v>0</v>
      </c>
      <c r="F47" s="1">
        <v>100</v>
      </c>
      <c r="G47" s="1" t="s">
        <v>80</v>
      </c>
      <c r="H47" s="1">
        <v>0</v>
      </c>
      <c r="I47" s="1">
        <v>8289.5</v>
      </c>
      <c r="J47" s="1">
        <v>0</v>
      </c>
      <c r="K47">
        <f t="shared" si="28"/>
        <v>-2.9053022070006045</v>
      </c>
      <c r="L47">
        <f t="shared" si="29"/>
        <v>4.4968424990124586E-2</v>
      </c>
      <c r="M47">
        <f t="shared" si="30"/>
        <v>479.02525747207784</v>
      </c>
      <c r="N47">
        <f t="shared" si="31"/>
        <v>1.7713335779187729</v>
      </c>
      <c r="O47">
        <f t="shared" si="32"/>
        <v>3.7129634934144202</v>
      </c>
      <c r="P47">
        <f t="shared" si="33"/>
        <v>38.316146850585938</v>
      </c>
      <c r="Q47" s="1">
        <v>6</v>
      </c>
      <c r="R47">
        <f t="shared" si="34"/>
        <v>1.4200000166893005</v>
      </c>
      <c r="S47" s="1">
        <v>1</v>
      </c>
      <c r="T47">
        <f t="shared" si="35"/>
        <v>2.8400000333786011</v>
      </c>
      <c r="U47" s="1">
        <v>38.346603393554688</v>
      </c>
      <c r="V47" s="1">
        <v>38.316146850585938</v>
      </c>
      <c r="W47" s="1">
        <v>38.212089538574219</v>
      </c>
      <c r="X47" s="1">
        <v>399.77474975585938</v>
      </c>
      <c r="Y47" s="1">
        <v>402.40420532226562</v>
      </c>
      <c r="Z47" s="1">
        <v>29.252477645874023</v>
      </c>
      <c r="AA47" s="1">
        <v>31.310306549072266</v>
      </c>
      <c r="AB47" s="1">
        <v>42.13494873046875</v>
      </c>
      <c r="AC47" s="1">
        <v>45.099021911621094</v>
      </c>
      <c r="AD47" s="1">
        <v>500.29598999023438</v>
      </c>
      <c r="AE47" s="1">
        <v>1134.893310546875</v>
      </c>
      <c r="AF47" s="1">
        <v>904.6181640625</v>
      </c>
      <c r="AG47" s="1">
        <v>97.706581115722656</v>
      </c>
      <c r="AH47" s="1">
        <v>10.306597709655762</v>
      </c>
      <c r="AI47" s="1">
        <v>-0.70355546474456787</v>
      </c>
      <c r="AJ47" s="1">
        <v>1</v>
      </c>
      <c r="AK47" s="1">
        <v>-0.21956524252891541</v>
      </c>
      <c r="AL47" s="1">
        <v>2.737391471862793</v>
      </c>
      <c r="AM47" s="1">
        <v>1</v>
      </c>
      <c r="AN47" s="1">
        <v>0</v>
      </c>
      <c r="AO47" s="1">
        <v>0.18999999761581421</v>
      </c>
      <c r="AP47" s="1">
        <v>111115</v>
      </c>
      <c r="AQ47">
        <f t="shared" si="36"/>
        <v>0.8338266499837238</v>
      </c>
      <c r="AR47">
        <f t="shared" si="37"/>
        <v>1.7713335779187729E-3</v>
      </c>
      <c r="AS47">
        <f t="shared" si="38"/>
        <v>311.46614685058591</v>
      </c>
      <c r="AT47">
        <f t="shared" si="39"/>
        <v>311.49660339355466</v>
      </c>
      <c r="AU47">
        <f t="shared" si="40"/>
        <v>215.62972629810974</v>
      </c>
      <c r="AV47">
        <f t="shared" si="41"/>
        <v>1.6034515088357557</v>
      </c>
      <c r="AW47">
        <f t="shared" si="42"/>
        <v>6.7721865000094921</v>
      </c>
      <c r="AX47">
        <f t="shared" si="43"/>
        <v>69.31146727965627</v>
      </c>
      <c r="AY47">
        <f t="shared" si="44"/>
        <v>38.001160730584004</v>
      </c>
      <c r="AZ47">
        <f t="shared" si="45"/>
        <v>38.331375122070312</v>
      </c>
      <c r="BA47">
        <f t="shared" si="46"/>
        <v>6.7777646027275509</v>
      </c>
      <c r="BB47">
        <f t="shared" si="47"/>
        <v>4.4267495577802393E-2</v>
      </c>
      <c r="BC47">
        <f t="shared" si="48"/>
        <v>3.0592230065950718</v>
      </c>
      <c r="BD47">
        <f t="shared" si="49"/>
        <v>3.718541596132479</v>
      </c>
      <c r="BE47">
        <f t="shared" si="50"/>
        <v>2.772931649175411E-2</v>
      </c>
      <c r="BF47">
        <f t="shared" si="51"/>
        <v>46.803920175675508</v>
      </c>
      <c r="BG47">
        <f t="shared" si="52"/>
        <v>1.190408179478269</v>
      </c>
      <c r="BH47">
        <f t="shared" si="53"/>
        <v>43.168700607422274</v>
      </c>
      <c r="BI47">
        <f t="shared" si="54"/>
        <v>403.78524684809435</v>
      </c>
      <c r="BJ47">
        <f t="shared" si="55"/>
        <v>-3.1060600189604026E-3</v>
      </c>
    </row>
    <row r="48" spans="1:62">
      <c r="A48" s="1">
        <v>3</v>
      </c>
      <c r="B48" s="2">
        <v>0.41553240740740738</v>
      </c>
      <c r="C48" s="3">
        <v>41107</v>
      </c>
      <c r="D48" s="1" t="s">
        <v>81</v>
      </c>
      <c r="E48" s="1">
        <v>0</v>
      </c>
      <c r="F48" s="1">
        <v>100</v>
      </c>
      <c r="G48" s="1" t="s">
        <v>80</v>
      </c>
      <c r="H48" s="1">
        <v>0</v>
      </c>
      <c r="I48" s="1">
        <v>337</v>
      </c>
      <c r="J48" s="1">
        <v>0</v>
      </c>
      <c r="K48">
        <f t="shared" si="28"/>
        <v>-9.5877699764212139</v>
      </c>
      <c r="L48">
        <f t="shared" si="29"/>
        <v>7.9571927400055864E-2</v>
      </c>
      <c r="M48">
        <f t="shared" si="30"/>
        <v>580.25740464487183</v>
      </c>
      <c r="N48">
        <f t="shared" si="31"/>
        <v>2.5783817592617435</v>
      </c>
      <c r="O48">
        <f t="shared" si="32"/>
        <v>3.1017139349627074</v>
      </c>
      <c r="P48">
        <f t="shared" si="33"/>
        <v>36.337985992431641</v>
      </c>
      <c r="Q48" s="1">
        <v>5.5</v>
      </c>
      <c r="R48">
        <f t="shared" si="34"/>
        <v>1.5297826379537582</v>
      </c>
      <c r="S48" s="1">
        <v>1</v>
      </c>
      <c r="T48">
        <f t="shared" si="35"/>
        <v>3.0595652759075165</v>
      </c>
      <c r="U48" s="1">
        <v>36.743698120117188</v>
      </c>
      <c r="V48" s="1">
        <v>36.337985992431641</v>
      </c>
      <c r="W48" s="1">
        <v>36.746501922607422</v>
      </c>
      <c r="X48" s="1">
        <v>400.02239990234375</v>
      </c>
      <c r="Y48" s="1">
        <v>409.40304565429688</v>
      </c>
      <c r="Z48" s="1">
        <v>27.702400207519531</v>
      </c>
      <c r="AA48" s="1">
        <v>30.450864791870117</v>
      </c>
      <c r="AB48" s="1">
        <v>43.588893890380859</v>
      </c>
      <c r="AC48" s="1">
        <v>47.913516998291016</v>
      </c>
      <c r="AD48" s="1">
        <v>500.25286865234375</v>
      </c>
      <c r="AE48" s="1">
        <v>316.16647338867188</v>
      </c>
      <c r="AF48" s="1">
        <v>343.83016967773438</v>
      </c>
      <c r="AG48" s="1">
        <v>97.825912475585938</v>
      </c>
      <c r="AH48" s="1">
        <v>10.89024829864502</v>
      </c>
      <c r="AI48" s="1">
        <v>-0.95484054088592529</v>
      </c>
      <c r="AJ48" s="1">
        <v>1</v>
      </c>
      <c r="AK48" s="1">
        <v>-0.21956524252891541</v>
      </c>
      <c r="AL48" s="1">
        <v>2.737391471862793</v>
      </c>
      <c r="AM48" s="1">
        <v>1</v>
      </c>
      <c r="AN48" s="1">
        <v>0</v>
      </c>
      <c r="AO48" s="1">
        <v>0.18999999761581421</v>
      </c>
      <c r="AP48" s="1">
        <v>111115</v>
      </c>
      <c r="AQ48">
        <f t="shared" si="36"/>
        <v>0.90955067027698855</v>
      </c>
      <c r="AR48">
        <f t="shared" si="37"/>
        <v>2.5783817592617436E-3</v>
      </c>
      <c r="AS48">
        <f t="shared" si="38"/>
        <v>309.48798599243162</v>
      </c>
      <c r="AT48">
        <f t="shared" si="39"/>
        <v>309.89369812011716</v>
      </c>
      <c r="AU48">
        <f t="shared" si="40"/>
        <v>60.071629190048043</v>
      </c>
      <c r="AV48">
        <f t="shared" si="41"/>
        <v>-0.52997429389874218</v>
      </c>
      <c r="AW48">
        <f t="shared" si="42"/>
        <v>6.0805975688980949</v>
      </c>
      <c r="AX48">
        <f t="shared" si="43"/>
        <v>62.157330455932197</v>
      </c>
      <c r="AY48">
        <f t="shared" si="44"/>
        <v>31.70646566406208</v>
      </c>
      <c r="AZ48">
        <f t="shared" si="45"/>
        <v>36.540842056274414</v>
      </c>
      <c r="BA48">
        <f t="shared" si="46"/>
        <v>6.1485740833275848</v>
      </c>
      <c r="BB48">
        <f t="shared" si="47"/>
        <v>7.7554910869689395E-2</v>
      </c>
      <c r="BC48">
        <f t="shared" si="48"/>
        <v>2.9788836339353875</v>
      </c>
      <c r="BD48">
        <f t="shared" si="49"/>
        <v>3.1696904493921974</v>
      </c>
      <c r="BE48">
        <f t="shared" si="50"/>
        <v>4.8649088024863694E-2</v>
      </c>
      <c r="BF48">
        <f t="shared" si="51"/>
        <v>56.764210080099886</v>
      </c>
      <c r="BG48">
        <f t="shared" si="52"/>
        <v>1.417325569030685</v>
      </c>
      <c r="BH48">
        <f t="shared" si="53"/>
        <v>47.86912813693246</v>
      </c>
      <c r="BI48">
        <f t="shared" si="54"/>
        <v>413.63354518640097</v>
      </c>
      <c r="BJ48">
        <f t="shared" si="55"/>
        <v>-1.1095768099318802E-2</v>
      </c>
    </row>
    <row r="49" spans="1:62">
      <c r="A49" s="1">
        <v>4</v>
      </c>
      <c r="B49" s="2">
        <v>0.41627314814814814</v>
      </c>
      <c r="C49" s="3">
        <v>41107</v>
      </c>
      <c r="D49" s="1" t="s">
        <v>81</v>
      </c>
      <c r="E49" s="1">
        <v>0</v>
      </c>
      <c r="F49" s="1">
        <v>150</v>
      </c>
      <c r="G49" s="1" t="s">
        <v>80</v>
      </c>
      <c r="H49" s="1">
        <v>0</v>
      </c>
      <c r="I49" s="1">
        <v>403</v>
      </c>
      <c r="J49" s="1">
        <v>0</v>
      </c>
      <c r="K49">
        <f t="shared" si="28"/>
        <v>2.1510260071476677</v>
      </c>
      <c r="L49">
        <f t="shared" si="29"/>
        <v>6.8761385497636274E-2</v>
      </c>
      <c r="M49">
        <f t="shared" si="30"/>
        <v>327.95303074776427</v>
      </c>
      <c r="N49">
        <f t="shared" si="31"/>
        <v>2.1469406964128335</v>
      </c>
      <c r="O49">
        <f t="shared" si="32"/>
        <v>2.9789582322537753</v>
      </c>
      <c r="P49">
        <f t="shared" si="33"/>
        <v>35.682674407958984</v>
      </c>
      <c r="Q49" s="1">
        <v>5</v>
      </c>
      <c r="R49">
        <f t="shared" si="34"/>
        <v>1.6395652592182159</v>
      </c>
      <c r="S49" s="1">
        <v>1</v>
      </c>
      <c r="T49">
        <f t="shared" si="35"/>
        <v>3.2791305184364319</v>
      </c>
      <c r="U49" s="1">
        <v>36.753238677978516</v>
      </c>
      <c r="V49" s="1">
        <v>35.682674407958984</v>
      </c>
      <c r="W49" s="1">
        <v>36.766353607177734</v>
      </c>
      <c r="X49" s="1">
        <v>400.34832763671875</v>
      </c>
      <c r="Y49" s="1">
        <v>397.34579467773438</v>
      </c>
      <c r="Z49" s="1">
        <v>27.424032211303711</v>
      </c>
      <c r="AA49" s="1">
        <v>29.506534576416016</v>
      </c>
      <c r="AB49" s="1">
        <v>43.128116607666016</v>
      </c>
      <c r="AC49" s="1">
        <v>46.403141021728516</v>
      </c>
      <c r="AD49" s="1">
        <v>500.2615966796875</v>
      </c>
      <c r="AE49" s="1">
        <v>1371.9287109375</v>
      </c>
      <c r="AF49" s="1">
        <v>266.92715454101562</v>
      </c>
      <c r="AG49" s="1">
        <v>97.825309753417969</v>
      </c>
      <c r="AH49" s="1">
        <v>10.89024829864502</v>
      </c>
      <c r="AI49" s="1">
        <v>-0.95484054088592529</v>
      </c>
      <c r="AJ49" s="1">
        <v>0.66666668653488159</v>
      </c>
      <c r="AK49" s="1">
        <v>-0.21956524252891541</v>
      </c>
      <c r="AL49" s="1">
        <v>2.737391471862793</v>
      </c>
      <c r="AM49" s="1">
        <v>1</v>
      </c>
      <c r="AN49" s="1">
        <v>0</v>
      </c>
      <c r="AO49" s="1">
        <v>0.18999999761581421</v>
      </c>
      <c r="AP49" s="1">
        <v>111115</v>
      </c>
      <c r="AQ49">
        <f t="shared" si="36"/>
        <v>1.0005231933593748</v>
      </c>
      <c r="AR49">
        <f t="shared" si="37"/>
        <v>2.1469406964128336E-3</v>
      </c>
      <c r="AS49">
        <f t="shared" si="38"/>
        <v>308.83267440795896</v>
      </c>
      <c r="AT49">
        <f t="shared" si="39"/>
        <v>309.90323867797849</v>
      </c>
      <c r="AU49">
        <f t="shared" si="40"/>
        <v>260.66645180719206</v>
      </c>
      <c r="AV49">
        <f t="shared" si="41"/>
        <v>1.8526555738482131</v>
      </c>
      <c r="AW49">
        <f t="shared" si="42"/>
        <v>5.8654441169416094</v>
      </c>
      <c r="AX49">
        <f t="shared" si="43"/>
        <v>59.958349549071308</v>
      </c>
      <c r="AY49">
        <f t="shared" si="44"/>
        <v>30.451814972655292</v>
      </c>
      <c r="AZ49">
        <f t="shared" si="45"/>
        <v>36.21795654296875</v>
      </c>
      <c r="BA49">
        <f t="shared" si="46"/>
        <v>6.0406841694723061</v>
      </c>
      <c r="BB49">
        <f t="shared" si="47"/>
        <v>6.7349115247811731E-2</v>
      </c>
      <c r="BC49">
        <f t="shared" si="48"/>
        <v>2.8864858846878341</v>
      </c>
      <c r="BD49">
        <f t="shared" si="49"/>
        <v>3.1541982847844721</v>
      </c>
      <c r="BE49">
        <f t="shared" si="50"/>
        <v>4.2217842667102753E-2</v>
      </c>
      <c r="BF49">
        <f t="shared" si="51"/>
        <v>32.082106817472244</v>
      </c>
      <c r="BG49">
        <f t="shared" si="52"/>
        <v>0.82535925921589071</v>
      </c>
      <c r="BH49">
        <f t="shared" si="53"/>
        <v>47.92542192714523</v>
      </c>
      <c r="BI49">
        <f t="shared" si="54"/>
        <v>396.46022910072463</v>
      </c>
      <c r="BJ49">
        <f t="shared" si="55"/>
        <v>2.6002312817769106E-3</v>
      </c>
    </row>
    <row r="50" spans="1:62">
      <c r="A50" s="1">
        <v>5</v>
      </c>
      <c r="B50" s="2">
        <v>0.4180787037037037</v>
      </c>
      <c r="C50" s="3">
        <v>41107</v>
      </c>
      <c r="D50" s="1" t="s">
        <v>81</v>
      </c>
      <c r="E50" s="1">
        <v>0</v>
      </c>
      <c r="F50" s="1">
        <v>200</v>
      </c>
      <c r="G50" s="1" t="s">
        <v>80</v>
      </c>
      <c r="H50" s="1">
        <v>0</v>
      </c>
      <c r="I50" s="1">
        <v>555.5</v>
      </c>
      <c r="J50" s="1">
        <v>0</v>
      </c>
      <c r="K50">
        <f t="shared" si="28"/>
        <v>5.6338997767892396</v>
      </c>
      <c r="L50">
        <f t="shared" si="29"/>
        <v>0.33464228288015807</v>
      </c>
      <c r="M50">
        <f t="shared" si="30"/>
        <v>346.55879639700203</v>
      </c>
      <c r="N50">
        <f t="shared" si="31"/>
        <v>9.4474588208896186</v>
      </c>
      <c r="O50">
        <f t="shared" si="32"/>
        <v>2.8626513038599048</v>
      </c>
      <c r="P50">
        <f t="shared" si="33"/>
        <v>36.782962799072266</v>
      </c>
      <c r="Q50" s="1">
        <v>4</v>
      </c>
      <c r="R50">
        <f t="shared" si="34"/>
        <v>1.8591305017471313</v>
      </c>
      <c r="S50" s="1">
        <v>1</v>
      </c>
      <c r="T50">
        <f t="shared" si="35"/>
        <v>3.7182610034942627</v>
      </c>
      <c r="U50" s="1">
        <v>37.027782440185547</v>
      </c>
      <c r="V50" s="1">
        <v>36.782962799072266</v>
      </c>
      <c r="W50" s="1">
        <v>37.024326324462891</v>
      </c>
      <c r="X50" s="1">
        <v>401.05392456054688</v>
      </c>
      <c r="Y50" s="1">
        <v>393.57583618164062</v>
      </c>
      <c r="Z50" s="1">
        <v>27.133464813232422</v>
      </c>
      <c r="AA50" s="1">
        <v>34.427654266357422</v>
      </c>
      <c r="AB50" s="1">
        <v>42.036281585693359</v>
      </c>
      <c r="AC50" s="1">
        <v>53.336746215820312</v>
      </c>
      <c r="AD50" s="1">
        <v>500.24502563476562</v>
      </c>
      <c r="AE50" s="1">
        <v>1458.9859619140625</v>
      </c>
      <c r="AF50" s="1">
        <v>1526.116943359375</v>
      </c>
      <c r="AG50" s="1">
        <v>97.826004028320312</v>
      </c>
      <c r="AH50" s="1">
        <v>10.89024829864502</v>
      </c>
      <c r="AI50" s="1">
        <v>-0.95484054088592529</v>
      </c>
      <c r="AJ50" s="1">
        <v>0.66666668653488159</v>
      </c>
      <c r="AK50" s="1">
        <v>-0.21956524252891541</v>
      </c>
      <c r="AL50" s="1">
        <v>2.737391471862793</v>
      </c>
      <c r="AM50" s="1">
        <v>1</v>
      </c>
      <c r="AN50" s="1">
        <v>0</v>
      </c>
      <c r="AO50" s="1">
        <v>0.18999999761581421</v>
      </c>
      <c r="AP50" s="1">
        <v>111115</v>
      </c>
      <c r="AQ50">
        <f t="shared" si="36"/>
        <v>1.2506125640869141</v>
      </c>
      <c r="AR50">
        <f t="shared" si="37"/>
        <v>9.447458820889619E-3</v>
      </c>
      <c r="AS50">
        <f t="shared" si="38"/>
        <v>309.93296279907224</v>
      </c>
      <c r="AT50">
        <f t="shared" si="39"/>
        <v>310.17778244018552</v>
      </c>
      <c r="AU50">
        <f t="shared" si="40"/>
        <v>277.20732928517828</v>
      </c>
      <c r="AV50">
        <f t="shared" si="41"/>
        <v>-1.2573383200901262</v>
      </c>
      <c r="AW50">
        <f t="shared" si="42"/>
        <v>6.230571148806205</v>
      </c>
      <c r="AX50">
        <f t="shared" si="43"/>
        <v>63.690336845430942</v>
      </c>
      <c r="AY50">
        <f t="shared" si="44"/>
        <v>29.26268257907352</v>
      </c>
      <c r="AZ50">
        <f t="shared" si="45"/>
        <v>36.905372619628906</v>
      </c>
      <c r="BA50">
        <f t="shared" si="46"/>
        <v>6.2723868435956609</v>
      </c>
      <c r="BB50">
        <f t="shared" si="47"/>
        <v>0.30701136016168828</v>
      </c>
      <c r="BC50">
        <f t="shared" si="48"/>
        <v>3.3679198449463001</v>
      </c>
      <c r="BD50">
        <f t="shared" si="49"/>
        <v>2.9044669986493608</v>
      </c>
      <c r="BE50">
        <f t="shared" si="50"/>
        <v>0.19418694903401196</v>
      </c>
      <c r="BF50">
        <f t="shared" si="51"/>
        <v>33.902462212382964</v>
      </c>
      <c r="BG50">
        <f t="shared" si="52"/>
        <v>0.88053880481895341</v>
      </c>
      <c r="BH50">
        <f t="shared" si="53"/>
        <v>55.673785110239379</v>
      </c>
      <c r="BI50">
        <f t="shared" si="54"/>
        <v>391.53031955665978</v>
      </c>
      <c r="BJ50">
        <f t="shared" si="55"/>
        <v>8.0111426839371194E-3</v>
      </c>
    </row>
    <row r="51" spans="1:62">
      <c r="A51" s="1">
        <v>6</v>
      </c>
      <c r="B51" s="2">
        <v>0.419375</v>
      </c>
      <c r="C51" s="3">
        <v>41107</v>
      </c>
      <c r="D51" s="1" t="s">
        <v>81</v>
      </c>
      <c r="E51" s="1">
        <v>0</v>
      </c>
      <c r="F51" s="1">
        <v>250</v>
      </c>
      <c r="G51" s="1" t="s">
        <v>80</v>
      </c>
      <c r="H51" s="1">
        <v>0</v>
      </c>
      <c r="I51" s="1">
        <v>672</v>
      </c>
      <c r="J51" s="1">
        <v>0</v>
      </c>
      <c r="K51">
        <f t="shared" si="28"/>
        <v>2.8887825713530901</v>
      </c>
      <c r="L51">
        <f t="shared" si="29"/>
        <v>0.35947181073106754</v>
      </c>
      <c r="M51">
        <f t="shared" si="30"/>
        <v>364.68174885258964</v>
      </c>
      <c r="N51">
        <f t="shared" si="31"/>
        <v>8.8436737262046172</v>
      </c>
      <c r="O51">
        <f t="shared" si="32"/>
        <v>2.540933654521758</v>
      </c>
      <c r="P51">
        <f t="shared" si="33"/>
        <v>36.154762268066406</v>
      </c>
      <c r="Q51" s="1">
        <v>5</v>
      </c>
      <c r="R51">
        <f t="shared" si="34"/>
        <v>1.6395652592182159</v>
      </c>
      <c r="S51" s="1">
        <v>1</v>
      </c>
      <c r="T51">
        <f t="shared" si="35"/>
        <v>3.2791305184364319</v>
      </c>
      <c r="U51" s="1">
        <v>37.100875854492188</v>
      </c>
      <c r="V51" s="1">
        <v>36.154762268066406</v>
      </c>
      <c r="W51" s="1">
        <v>37.071872711181641</v>
      </c>
      <c r="X51" s="1">
        <v>401.4837646484375</v>
      </c>
      <c r="Y51" s="1">
        <v>395.10391235351562</v>
      </c>
      <c r="Z51" s="1">
        <v>27.035675048828125</v>
      </c>
      <c r="AA51" s="1">
        <v>35.560718536376953</v>
      </c>
      <c r="AB51" s="1">
        <v>41.7188720703125</v>
      </c>
      <c r="AC51" s="1">
        <v>54.873905181884766</v>
      </c>
      <c r="AD51" s="1">
        <v>500.24298095703125</v>
      </c>
      <c r="AE51" s="1">
        <v>1558.8775634765625</v>
      </c>
      <c r="AF51" s="1">
        <v>1461.992919921875</v>
      </c>
      <c r="AG51" s="1">
        <v>97.827835083007812</v>
      </c>
      <c r="AH51" s="1">
        <v>10.89024829864502</v>
      </c>
      <c r="AI51" s="1">
        <v>-0.95484054088592529</v>
      </c>
      <c r="AJ51" s="1">
        <v>0.66666668653488159</v>
      </c>
      <c r="AK51" s="1">
        <v>-0.21956524252891541</v>
      </c>
      <c r="AL51" s="1">
        <v>2.737391471862793</v>
      </c>
      <c r="AM51" s="1">
        <v>1</v>
      </c>
      <c r="AN51" s="1">
        <v>0</v>
      </c>
      <c r="AO51" s="1">
        <v>0.18999999761581421</v>
      </c>
      <c r="AP51" s="1">
        <v>111115</v>
      </c>
      <c r="AQ51">
        <f t="shared" si="36"/>
        <v>1.0004859619140625</v>
      </c>
      <c r="AR51">
        <f t="shared" si="37"/>
        <v>8.8436737262046171E-3</v>
      </c>
      <c r="AS51">
        <f t="shared" si="38"/>
        <v>309.30476226806638</v>
      </c>
      <c r="AT51">
        <f t="shared" si="39"/>
        <v>310.25087585449216</v>
      </c>
      <c r="AU51">
        <f t="shared" si="40"/>
        <v>296.18673334389314</v>
      </c>
      <c r="AV51">
        <f t="shared" si="41"/>
        <v>-0.8420465452516569</v>
      </c>
      <c r="AW51">
        <f t="shared" si="42"/>
        <v>6.0197617629317017</v>
      </c>
      <c r="AX51">
        <f t="shared" si="43"/>
        <v>61.534242864762149</v>
      </c>
      <c r="AY51">
        <f t="shared" si="44"/>
        <v>25.973524328385196</v>
      </c>
      <c r="AZ51">
        <f t="shared" si="45"/>
        <v>36.627819061279297</v>
      </c>
      <c r="BA51">
        <f t="shared" si="46"/>
        <v>6.1779213666362303</v>
      </c>
      <c r="BB51">
        <f t="shared" si="47"/>
        <v>0.32395817911641467</v>
      </c>
      <c r="BC51">
        <f t="shared" si="48"/>
        <v>3.4788281084099437</v>
      </c>
      <c r="BD51">
        <f t="shared" si="49"/>
        <v>2.6990932582262865</v>
      </c>
      <c r="BE51">
        <f t="shared" si="50"/>
        <v>0.20539074467667648</v>
      </c>
      <c r="BF51">
        <f t="shared" si="51"/>
        <v>35.676025984534014</v>
      </c>
      <c r="BG51">
        <f t="shared" si="52"/>
        <v>0.92300212032902873</v>
      </c>
      <c r="BH51">
        <f t="shared" si="53"/>
        <v>60.019243169800539</v>
      </c>
      <c r="BI51">
        <f t="shared" si="54"/>
        <v>393.91461645650867</v>
      </c>
      <c r="BJ51">
        <f t="shared" si="55"/>
        <v>4.401526025472214E-3</v>
      </c>
    </row>
    <row r="52" spans="1:62">
      <c r="A52" s="1">
        <v>7</v>
      </c>
      <c r="B52" s="2">
        <v>0.42377314814814815</v>
      </c>
      <c r="C52" s="3">
        <v>41107</v>
      </c>
      <c r="D52" s="1" t="s">
        <v>81</v>
      </c>
      <c r="E52" s="1">
        <v>0</v>
      </c>
      <c r="F52" s="1">
        <v>50</v>
      </c>
      <c r="G52" s="1" t="s">
        <v>79</v>
      </c>
      <c r="H52" s="1">
        <v>0</v>
      </c>
      <c r="I52" s="1">
        <v>1030</v>
      </c>
      <c r="J52" s="1">
        <v>0</v>
      </c>
      <c r="K52">
        <f t="shared" si="28"/>
        <v>0.82526477449168545</v>
      </c>
      <c r="L52">
        <f t="shared" si="29"/>
        <v>3.4601771318001483E-2</v>
      </c>
      <c r="M52">
        <f t="shared" si="30"/>
        <v>345.23455962536968</v>
      </c>
      <c r="N52">
        <f t="shared" si="31"/>
        <v>0.87408693538475934</v>
      </c>
      <c r="O52">
        <f t="shared" si="32"/>
        <v>2.4018623746266279</v>
      </c>
      <c r="P52">
        <f t="shared" si="33"/>
        <v>33.137859344482422</v>
      </c>
      <c r="Q52" s="1">
        <v>6</v>
      </c>
      <c r="R52">
        <f t="shared" si="34"/>
        <v>1.4200000166893005</v>
      </c>
      <c r="S52" s="1">
        <v>1</v>
      </c>
      <c r="T52">
        <f t="shared" si="35"/>
        <v>2.8400000333786011</v>
      </c>
      <c r="U52" s="1">
        <v>36.571456909179688</v>
      </c>
      <c r="V52" s="1">
        <v>33.137859344482422</v>
      </c>
      <c r="W52" s="1">
        <v>36.605979919433594</v>
      </c>
      <c r="X52" s="1">
        <v>400.398193359375</v>
      </c>
      <c r="Y52" s="1">
        <v>398.990234375</v>
      </c>
      <c r="Z52" s="1">
        <v>26.473207473754883</v>
      </c>
      <c r="AA52" s="1">
        <v>27.492650985717773</v>
      </c>
      <c r="AB52" s="1">
        <v>42.049491882324219</v>
      </c>
      <c r="AC52" s="1">
        <v>43.668758392333984</v>
      </c>
      <c r="AD52" s="1">
        <v>500.30587768554688</v>
      </c>
      <c r="AE52" s="1">
        <v>170.15267944335938</v>
      </c>
      <c r="AF52" s="1">
        <v>265.01608276367188</v>
      </c>
      <c r="AG52" s="1">
        <v>97.826530456542969</v>
      </c>
      <c r="AH52" s="1">
        <v>10.89024829864502</v>
      </c>
      <c r="AI52" s="1">
        <v>-0.95484054088592529</v>
      </c>
      <c r="AJ52" s="1">
        <v>1</v>
      </c>
      <c r="AK52" s="1">
        <v>-0.21956524252891541</v>
      </c>
      <c r="AL52" s="1">
        <v>2.737391471862793</v>
      </c>
      <c r="AM52" s="1">
        <v>1</v>
      </c>
      <c r="AN52" s="1">
        <v>0</v>
      </c>
      <c r="AO52" s="1">
        <v>0.18999999761581421</v>
      </c>
      <c r="AP52" s="1">
        <v>111115</v>
      </c>
      <c r="AQ52">
        <f t="shared" si="36"/>
        <v>0.83384312947591144</v>
      </c>
      <c r="AR52">
        <f t="shared" si="37"/>
        <v>8.7408693538475939E-4</v>
      </c>
      <c r="AS52">
        <f t="shared" si="38"/>
        <v>306.2878593444824</v>
      </c>
      <c r="AT52">
        <f t="shared" si="39"/>
        <v>309.72145690917966</v>
      </c>
      <c r="AU52">
        <f t="shared" si="40"/>
        <v>32.329008688562681</v>
      </c>
      <c r="AV52">
        <f t="shared" si="41"/>
        <v>0.43359995689411918</v>
      </c>
      <c r="AW52">
        <f t="shared" si="42"/>
        <v>5.0913730336120535</v>
      </c>
      <c r="AX52">
        <f t="shared" si="43"/>
        <v>52.044910617307139</v>
      </c>
      <c r="AY52">
        <f t="shared" si="44"/>
        <v>24.552259631589365</v>
      </c>
      <c r="AZ52">
        <f t="shared" si="45"/>
        <v>34.854658126831055</v>
      </c>
      <c r="BA52">
        <f t="shared" si="46"/>
        <v>5.6030688463759972</v>
      </c>
      <c r="BB52">
        <f t="shared" si="47"/>
        <v>3.418526751688819E-2</v>
      </c>
      <c r="BC52">
        <f t="shared" si="48"/>
        <v>2.6895106589854256</v>
      </c>
      <c r="BD52">
        <f t="shared" si="49"/>
        <v>2.9135581873905716</v>
      </c>
      <c r="BE52">
        <f t="shared" si="50"/>
        <v>2.14028261120872E-2</v>
      </c>
      <c r="BF52">
        <f t="shared" si="51"/>
        <v>33.773099161842431</v>
      </c>
      <c r="BG52">
        <f t="shared" si="52"/>
        <v>0.86527070058785738</v>
      </c>
      <c r="BH52">
        <f t="shared" si="53"/>
        <v>51.46242993250705</v>
      </c>
      <c r="BI52">
        <f t="shared" si="54"/>
        <v>398.59794302553888</v>
      </c>
      <c r="BJ52">
        <f t="shared" si="55"/>
        <v>1.0654879528649111E-3</v>
      </c>
    </row>
    <row r="53" spans="1:62">
      <c r="A53" s="1">
        <v>8</v>
      </c>
      <c r="B53" s="2">
        <v>0.42473379629629626</v>
      </c>
      <c r="C53" s="3">
        <v>41107</v>
      </c>
      <c r="D53" s="1" t="s">
        <v>81</v>
      </c>
      <c r="E53" s="1">
        <v>0</v>
      </c>
      <c r="F53" s="1">
        <v>100</v>
      </c>
      <c r="G53" s="1" t="s">
        <v>79</v>
      </c>
      <c r="H53" s="1">
        <v>0</v>
      </c>
      <c r="I53" s="1">
        <v>1135.5</v>
      </c>
      <c r="J53" s="1">
        <v>0</v>
      </c>
      <c r="K53">
        <f t="shared" si="28"/>
        <v>2.7936853224122848</v>
      </c>
      <c r="L53">
        <f t="shared" si="29"/>
        <v>2.2467090641913243E-2</v>
      </c>
      <c r="M53">
        <f t="shared" si="30"/>
        <v>181.53723646352898</v>
      </c>
      <c r="N53">
        <f t="shared" si="31"/>
        <v>0.76176448720376844</v>
      </c>
      <c r="O53">
        <f t="shared" si="32"/>
        <v>3.1947940080721375</v>
      </c>
      <c r="P53">
        <f t="shared" si="33"/>
        <v>35.599414825439453</v>
      </c>
      <c r="Q53" s="1">
        <v>5</v>
      </c>
      <c r="R53">
        <f t="shared" si="34"/>
        <v>1.6395652592182159</v>
      </c>
      <c r="S53" s="1">
        <v>1</v>
      </c>
      <c r="T53">
        <f t="shared" si="35"/>
        <v>3.2791305184364319</v>
      </c>
      <c r="U53" s="1">
        <v>36.474956512451172</v>
      </c>
      <c r="V53" s="1">
        <v>35.599414825439453</v>
      </c>
      <c r="W53" s="1">
        <v>36.520893096923828</v>
      </c>
      <c r="X53" s="1">
        <v>400.5494384765625</v>
      </c>
      <c r="Y53" s="1">
        <v>397.45455932617188</v>
      </c>
      <c r="Z53" s="1">
        <v>26.28477668762207</v>
      </c>
      <c r="AA53" s="1">
        <v>27.025577545166016</v>
      </c>
      <c r="AB53" s="1">
        <v>41.971050262451172</v>
      </c>
      <c r="AC53" s="1">
        <v>43.153945922851562</v>
      </c>
      <c r="AD53" s="1">
        <v>500.25411987304688</v>
      </c>
      <c r="AE53" s="1">
        <v>63.456081390380859</v>
      </c>
      <c r="AF53" s="1">
        <v>767.75030517578125</v>
      </c>
      <c r="AG53" s="1">
        <v>97.825607299804688</v>
      </c>
      <c r="AH53" s="1">
        <v>10.89024829864502</v>
      </c>
      <c r="AI53" s="1">
        <v>-0.95484054088592529</v>
      </c>
      <c r="AJ53" s="1">
        <v>1</v>
      </c>
      <c r="AK53" s="1">
        <v>-0.21956524252891541</v>
      </c>
      <c r="AL53" s="1">
        <v>2.737391471862793</v>
      </c>
      <c r="AM53" s="1">
        <v>1</v>
      </c>
      <c r="AN53" s="1">
        <v>0</v>
      </c>
      <c r="AO53" s="1">
        <v>0.18999999761581421</v>
      </c>
      <c r="AP53" s="1">
        <v>111115</v>
      </c>
      <c r="AQ53">
        <f t="shared" si="36"/>
        <v>1.0005082397460936</v>
      </c>
      <c r="AR53">
        <f t="shared" si="37"/>
        <v>7.6176448720376838E-4</v>
      </c>
      <c r="AS53">
        <f t="shared" si="38"/>
        <v>308.74941482543943</v>
      </c>
      <c r="AT53">
        <f t="shared" si="39"/>
        <v>309.62495651245115</v>
      </c>
      <c r="AU53">
        <f t="shared" si="40"/>
        <v>12.056655312881276</v>
      </c>
      <c r="AV53">
        <f t="shared" si="41"/>
        <v>-0.10711527241561461</v>
      </c>
      <c r="AW53">
        <f t="shared" si="42"/>
        <v>5.8385875440559678</v>
      </c>
      <c r="AX53">
        <f t="shared" si="43"/>
        <v>59.683631977489647</v>
      </c>
      <c r="AY53">
        <f t="shared" si="44"/>
        <v>32.658054432323631</v>
      </c>
      <c r="AZ53">
        <f t="shared" si="45"/>
        <v>36.037185668945312</v>
      </c>
      <c r="BA53">
        <f t="shared" si="46"/>
        <v>5.98100187086688</v>
      </c>
      <c r="BB53">
        <f t="shared" si="47"/>
        <v>2.2314204002874014E-2</v>
      </c>
      <c r="BC53">
        <f t="shared" si="48"/>
        <v>2.6437935359838303</v>
      </c>
      <c r="BD53">
        <f t="shared" si="49"/>
        <v>3.3372083348830497</v>
      </c>
      <c r="BE53">
        <f t="shared" si="50"/>
        <v>1.3960033297269343E-2</v>
      </c>
      <c r="BF53">
        <f t="shared" si="51"/>
        <v>17.75899040457297</v>
      </c>
      <c r="BG53">
        <f t="shared" si="52"/>
        <v>0.4567496640906567</v>
      </c>
      <c r="BH53">
        <f t="shared" si="53"/>
        <v>43.190804226618887</v>
      </c>
      <c r="BI53">
        <f t="shared" si="54"/>
        <v>396.30441444354153</v>
      </c>
      <c r="BJ53">
        <f t="shared" si="55"/>
        <v>3.0446674685799492E-3</v>
      </c>
    </row>
    <row r="54" spans="1:62">
      <c r="A54" s="1">
        <v>9</v>
      </c>
      <c r="B54" s="2">
        <v>0.42630787037037038</v>
      </c>
      <c r="C54" s="3">
        <v>41107</v>
      </c>
      <c r="D54" s="1" t="s">
        <v>81</v>
      </c>
      <c r="E54" s="1">
        <v>0</v>
      </c>
      <c r="F54" s="1">
        <v>150</v>
      </c>
      <c r="G54" s="1" t="s">
        <v>79</v>
      </c>
      <c r="H54" s="1">
        <v>0</v>
      </c>
      <c r="I54" s="1">
        <v>1273.5</v>
      </c>
      <c r="J54" s="1">
        <v>0</v>
      </c>
      <c r="K54">
        <f t="shared" si="28"/>
        <v>5.0387450115281958</v>
      </c>
      <c r="L54">
        <f t="shared" si="29"/>
        <v>0.26748682791315886</v>
      </c>
      <c r="M54">
        <f t="shared" si="30"/>
        <v>345.40953808999114</v>
      </c>
      <c r="N54">
        <f t="shared" si="31"/>
        <v>7.2877646394637088</v>
      </c>
      <c r="O54">
        <f t="shared" si="32"/>
        <v>2.726721254407698</v>
      </c>
      <c r="P54">
        <f t="shared" si="33"/>
        <v>35.558742523193359</v>
      </c>
      <c r="Q54" s="1">
        <v>4</v>
      </c>
      <c r="R54">
        <f t="shared" si="34"/>
        <v>1.8591305017471313</v>
      </c>
      <c r="S54" s="1">
        <v>1</v>
      </c>
      <c r="T54">
        <f t="shared" si="35"/>
        <v>3.7182610034942627</v>
      </c>
      <c r="U54" s="1">
        <v>36.624988555908203</v>
      </c>
      <c r="V54" s="1">
        <v>35.558742523193359</v>
      </c>
      <c r="W54" s="1">
        <v>36.648929595947266</v>
      </c>
      <c r="X54" s="1">
        <v>400.8551025390625</v>
      </c>
      <c r="Y54" s="1">
        <v>394.52713012695312</v>
      </c>
      <c r="Z54" s="1">
        <v>26.033821105957031</v>
      </c>
      <c r="AA54" s="1">
        <v>31.676498413085938</v>
      </c>
      <c r="AB54" s="1">
        <v>41.230369567871094</v>
      </c>
      <c r="AC54" s="1">
        <v>50.166805267333984</v>
      </c>
      <c r="AD54" s="1">
        <v>500.25286865234375</v>
      </c>
      <c r="AE54" s="1">
        <v>298.75662231445312</v>
      </c>
      <c r="AF54" s="1">
        <v>58.488788604736328</v>
      </c>
      <c r="AG54" s="1">
        <v>97.826019287109375</v>
      </c>
      <c r="AH54" s="1">
        <v>10.89024829864502</v>
      </c>
      <c r="AI54" s="1">
        <v>-0.95484054088592529</v>
      </c>
      <c r="AJ54" s="1">
        <v>1</v>
      </c>
      <c r="AK54" s="1">
        <v>-0.21956524252891541</v>
      </c>
      <c r="AL54" s="1">
        <v>2.737391471862793</v>
      </c>
      <c r="AM54" s="1">
        <v>1</v>
      </c>
      <c r="AN54" s="1">
        <v>0</v>
      </c>
      <c r="AO54" s="1">
        <v>0.18999999761581421</v>
      </c>
      <c r="AP54" s="1">
        <v>111115</v>
      </c>
      <c r="AQ54">
        <f t="shared" si="36"/>
        <v>1.2506321716308593</v>
      </c>
      <c r="AR54">
        <f t="shared" si="37"/>
        <v>7.2877646394637089E-3</v>
      </c>
      <c r="AS54">
        <f t="shared" si="38"/>
        <v>308.70874252319334</v>
      </c>
      <c r="AT54">
        <f t="shared" si="39"/>
        <v>309.77498855590818</v>
      </c>
      <c r="AU54">
        <f t="shared" si="40"/>
        <v>56.7637575274548</v>
      </c>
      <c r="AV54">
        <f t="shared" si="41"/>
        <v>-2.3193419109349329</v>
      </c>
      <c r="AW54">
        <f t="shared" si="42"/>
        <v>5.8255069991143325</v>
      </c>
      <c r="AX54">
        <f t="shared" si="43"/>
        <v>59.549668294455124</v>
      </c>
      <c r="AY54">
        <f t="shared" si="44"/>
        <v>27.873169881369186</v>
      </c>
      <c r="AZ54">
        <f t="shared" si="45"/>
        <v>36.091865539550781</v>
      </c>
      <c r="BA54">
        <f t="shared" si="46"/>
        <v>5.9990003962166174</v>
      </c>
      <c r="BB54">
        <f t="shared" si="47"/>
        <v>0.24953556603370899</v>
      </c>
      <c r="BC54">
        <f t="shared" si="48"/>
        <v>3.0987857447066345</v>
      </c>
      <c r="BD54">
        <f t="shared" si="49"/>
        <v>2.9002146515099829</v>
      </c>
      <c r="BE54">
        <f t="shared" si="50"/>
        <v>0.15747895680114962</v>
      </c>
      <c r="BF54">
        <f t="shared" si="51"/>
        <v>33.790040135143009</v>
      </c>
      <c r="BG54">
        <f t="shared" si="52"/>
        <v>0.87550262507636256</v>
      </c>
      <c r="BH54">
        <f t="shared" si="53"/>
        <v>54.247735814536988</v>
      </c>
      <c r="BI54">
        <f t="shared" si="54"/>
        <v>392.69769809967732</v>
      </c>
      <c r="BJ54">
        <f t="shared" si="55"/>
        <v>6.960583409195753E-3</v>
      </c>
    </row>
    <row r="55" spans="1:62">
      <c r="A55" s="1">
        <v>10</v>
      </c>
      <c r="B55" s="2">
        <v>0.42844907407407407</v>
      </c>
      <c r="C55" s="3">
        <v>41107</v>
      </c>
      <c r="D55" s="1" t="s">
        <v>81</v>
      </c>
      <c r="E55" s="1">
        <v>0</v>
      </c>
      <c r="F55" s="1">
        <v>200</v>
      </c>
      <c r="G55" s="1" t="s">
        <v>79</v>
      </c>
      <c r="H55" s="1">
        <v>0</v>
      </c>
      <c r="I55" s="1">
        <v>1457.5</v>
      </c>
      <c r="J55" s="1">
        <v>0</v>
      </c>
      <c r="K55">
        <f t="shared" si="28"/>
        <v>3.0791616378334297</v>
      </c>
      <c r="L55">
        <f t="shared" si="29"/>
        <v>0.20386516285224471</v>
      </c>
      <c r="M55">
        <f t="shared" si="30"/>
        <v>352.38241813510137</v>
      </c>
      <c r="N55">
        <f t="shared" si="31"/>
        <v>6.1568766351225506</v>
      </c>
      <c r="O55">
        <f t="shared" si="32"/>
        <v>2.9741657517685467</v>
      </c>
      <c r="P55">
        <f t="shared" si="33"/>
        <v>35.946884155273438</v>
      </c>
      <c r="Q55" s="1">
        <v>4</v>
      </c>
      <c r="R55">
        <f t="shared" si="34"/>
        <v>1.8591305017471313</v>
      </c>
      <c r="S55" s="1">
        <v>1</v>
      </c>
      <c r="T55">
        <f t="shared" si="35"/>
        <v>3.7182610034942627</v>
      </c>
      <c r="U55" s="1">
        <v>36.729957580566406</v>
      </c>
      <c r="V55" s="1">
        <v>35.946884155273438</v>
      </c>
      <c r="W55" s="1">
        <v>36.766208648681641</v>
      </c>
      <c r="X55" s="1">
        <v>401.04400634765625</v>
      </c>
      <c r="Y55" s="1">
        <v>396.62933349609375</v>
      </c>
      <c r="Z55" s="1">
        <v>25.660800933837891</v>
      </c>
      <c r="AA55" s="1">
        <v>30.433961868286133</v>
      </c>
      <c r="AB55" s="1">
        <v>40.406639099121094</v>
      </c>
      <c r="AC55" s="1">
        <v>47.922672271728516</v>
      </c>
      <c r="AD55" s="1">
        <v>500.25537109375</v>
      </c>
      <c r="AE55" s="1">
        <v>355.0225830078125</v>
      </c>
      <c r="AF55" s="1">
        <v>563.0390625</v>
      </c>
      <c r="AG55" s="1">
        <v>97.825416564941406</v>
      </c>
      <c r="AH55" s="1">
        <v>10.89024829864502</v>
      </c>
      <c r="AI55" s="1">
        <v>-0.95484054088592529</v>
      </c>
      <c r="AJ55" s="1">
        <v>1</v>
      </c>
      <c r="AK55" s="1">
        <v>-0.21956524252891541</v>
      </c>
      <c r="AL55" s="1">
        <v>2.737391471862793</v>
      </c>
      <c r="AM55" s="1">
        <v>1</v>
      </c>
      <c r="AN55" s="1">
        <v>0</v>
      </c>
      <c r="AO55" s="1">
        <v>0.18999999761581421</v>
      </c>
      <c r="AP55" s="1">
        <v>111115</v>
      </c>
      <c r="AQ55">
        <f t="shared" si="36"/>
        <v>1.2506384277343747</v>
      </c>
      <c r="AR55">
        <f t="shared" si="37"/>
        <v>6.1568766351225504E-3</v>
      </c>
      <c r="AS55">
        <f t="shared" si="38"/>
        <v>309.09688415527341</v>
      </c>
      <c r="AT55">
        <f t="shared" si="39"/>
        <v>309.87995758056638</v>
      </c>
      <c r="AU55">
        <f t="shared" si="40"/>
        <v>67.454289925044577</v>
      </c>
      <c r="AV55">
        <f t="shared" si="41"/>
        <v>-1.7921314310985601</v>
      </c>
      <c r="AW55">
        <f t="shared" si="42"/>
        <v>5.95138074925518</v>
      </c>
      <c r="AX55">
        <f t="shared" si="43"/>
        <v>60.836753455625256</v>
      </c>
      <c r="AY55">
        <f t="shared" si="44"/>
        <v>30.402791587339124</v>
      </c>
      <c r="AZ55">
        <f t="shared" si="45"/>
        <v>36.338420867919922</v>
      </c>
      <c r="BA55">
        <f t="shared" si="46"/>
        <v>6.0807425934701547</v>
      </c>
      <c r="BB55">
        <f t="shared" si="47"/>
        <v>0.19326861321001668</v>
      </c>
      <c r="BC55">
        <f t="shared" si="48"/>
        <v>2.9772149974866333</v>
      </c>
      <c r="BD55">
        <f t="shared" si="49"/>
        <v>3.1035275959835213</v>
      </c>
      <c r="BE55">
        <f t="shared" si="50"/>
        <v>0.12170222648121372</v>
      </c>
      <c r="BF55">
        <f t="shared" si="51"/>
        <v>34.471956844227655</v>
      </c>
      <c r="BG55">
        <f t="shared" si="52"/>
        <v>0.88844265508307863</v>
      </c>
      <c r="BH55">
        <f t="shared" si="53"/>
        <v>50.357756172800585</v>
      </c>
      <c r="BI55">
        <f t="shared" si="54"/>
        <v>395.51137318960406</v>
      </c>
      <c r="BJ55">
        <f t="shared" si="55"/>
        <v>3.9204857681885965E-3</v>
      </c>
    </row>
    <row r="56" spans="1:62">
      <c r="A56" s="1">
        <v>11</v>
      </c>
      <c r="B56" s="2">
        <v>0.43137731481481478</v>
      </c>
      <c r="C56" s="3">
        <v>41107</v>
      </c>
      <c r="D56" s="1" t="s">
        <v>81</v>
      </c>
      <c r="E56" s="1">
        <v>0</v>
      </c>
      <c r="F56" s="1">
        <v>250</v>
      </c>
      <c r="G56" s="1" t="s">
        <v>79</v>
      </c>
      <c r="H56" s="1">
        <v>0</v>
      </c>
      <c r="I56" s="1">
        <v>1712</v>
      </c>
      <c r="J56" s="1">
        <v>0</v>
      </c>
      <c r="K56">
        <f t="shared" si="28"/>
        <v>14.882025939788754</v>
      </c>
      <c r="L56">
        <f t="shared" si="29"/>
        <v>0.59256825831164128</v>
      </c>
      <c r="M56">
        <f t="shared" si="30"/>
        <v>328.20052881515841</v>
      </c>
      <c r="N56">
        <f t="shared" si="31"/>
        <v>14.422888799968407</v>
      </c>
      <c r="O56">
        <f t="shared" si="32"/>
        <v>2.5925599422848227</v>
      </c>
      <c r="P56">
        <f t="shared" si="33"/>
        <v>35.773696899414062</v>
      </c>
      <c r="Q56" s="1">
        <v>3</v>
      </c>
      <c r="R56">
        <f t="shared" si="34"/>
        <v>2.0786957442760468</v>
      </c>
      <c r="S56" s="1">
        <v>1</v>
      </c>
      <c r="T56">
        <f t="shared" si="35"/>
        <v>4.1573914885520935</v>
      </c>
      <c r="U56" s="1">
        <v>36.887832641601562</v>
      </c>
      <c r="V56" s="1">
        <v>35.773696899414062</v>
      </c>
      <c r="W56" s="1">
        <v>36.872871398925781</v>
      </c>
      <c r="X56" s="1">
        <v>401.24429321289062</v>
      </c>
      <c r="Y56" s="1">
        <v>388.956298828125</v>
      </c>
      <c r="Z56" s="1">
        <v>25.400627136230469</v>
      </c>
      <c r="AA56" s="1">
        <v>33.757373809814453</v>
      </c>
      <c r="AB56" s="1">
        <v>39.653766632080078</v>
      </c>
      <c r="AC56" s="1">
        <v>52.699764251708984</v>
      </c>
      <c r="AD56" s="1">
        <v>500.29074096679688</v>
      </c>
      <c r="AE56" s="1">
        <v>1317.6861572265625</v>
      </c>
      <c r="AF56" s="1">
        <v>853.68560791015625</v>
      </c>
      <c r="AG56" s="1">
        <v>97.826553344726562</v>
      </c>
      <c r="AH56" s="1">
        <v>10.89024829864502</v>
      </c>
      <c r="AI56" s="1">
        <v>-0.95484054088592529</v>
      </c>
      <c r="AJ56" s="1">
        <v>1</v>
      </c>
      <c r="AK56" s="1">
        <v>-0.21956524252891541</v>
      </c>
      <c r="AL56" s="1">
        <v>2.737391471862793</v>
      </c>
      <c r="AM56" s="1">
        <v>1</v>
      </c>
      <c r="AN56" s="1">
        <v>0</v>
      </c>
      <c r="AO56" s="1">
        <v>0.18999999761581421</v>
      </c>
      <c r="AP56" s="1">
        <v>111115</v>
      </c>
      <c r="AQ56">
        <f t="shared" si="36"/>
        <v>1.6676358032226559</v>
      </c>
      <c r="AR56">
        <f t="shared" si="37"/>
        <v>1.4422888799968406E-2</v>
      </c>
      <c r="AS56">
        <f t="shared" si="38"/>
        <v>308.92369689941404</v>
      </c>
      <c r="AT56">
        <f t="shared" si="39"/>
        <v>310.03783264160154</v>
      </c>
      <c r="AU56">
        <f t="shared" si="40"/>
        <v>250.36036673143826</v>
      </c>
      <c r="AV56">
        <f t="shared" si="41"/>
        <v>-3.1071543800371604</v>
      </c>
      <c r="AW56">
        <f t="shared" si="42"/>
        <v>5.8949274720685114</v>
      </c>
      <c r="AX56">
        <f t="shared" si="43"/>
        <v>60.258971317282779</v>
      </c>
      <c r="AY56">
        <f t="shared" si="44"/>
        <v>26.501597507468325</v>
      </c>
      <c r="AZ56">
        <f t="shared" si="45"/>
        <v>36.330764770507812</v>
      </c>
      <c r="BA56">
        <f t="shared" si="46"/>
        <v>6.0781898367651257</v>
      </c>
      <c r="BB56">
        <f t="shared" si="47"/>
        <v>0.51864402327147319</v>
      </c>
      <c r="BC56">
        <f t="shared" si="48"/>
        <v>3.3023675297836887</v>
      </c>
      <c r="BD56">
        <f t="shared" si="49"/>
        <v>2.7758223069814369</v>
      </c>
      <c r="BE56">
        <f t="shared" si="50"/>
        <v>0.33007173679351692</v>
      </c>
      <c r="BF56">
        <f t="shared" si="51"/>
        <v>32.106726539903562</v>
      </c>
      <c r="BG56">
        <f t="shared" si="52"/>
        <v>0.84379795314790929</v>
      </c>
      <c r="BH56">
        <f t="shared" si="53"/>
        <v>59.608297648267779</v>
      </c>
      <c r="BI56">
        <f t="shared" si="54"/>
        <v>384.12376499674605</v>
      </c>
      <c r="BJ56">
        <f t="shared" si="55"/>
        <v>2.309391692637618E-2</v>
      </c>
    </row>
    <row r="57" spans="1:62">
      <c r="A57" s="1">
        <v>12</v>
      </c>
      <c r="B57" s="2">
        <v>0.43342592592592594</v>
      </c>
      <c r="C57" s="3">
        <v>41107</v>
      </c>
      <c r="D57" s="1" t="s">
        <v>81</v>
      </c>
      <c r="E57" s="1">
        <v>0</v>
      </c>
      <c r="F57" s="1">
        <v>50</v>
      </c>
      <c r="G57" s="1" t="s">
        <v>75</v>
      </c>
      <c r="H57" s="1">
        <v>0</v>
      </c>
      <c r="I57" s="1">
        <v>1877</v>
      </c>
      <c r="J57" s="1">
        <v>0</v>
      </c>
      <c r="K57">
        <f t="shared" si="28"/>
        <v>-12.057072843726694</v>
      </c>
      <c r="L57">
        <f t="shared" si="29"/>
        <v>6.4866386571863681E-3</v>
      </c>
      <c r="M57">
        <f t="shared" si="30"/>
        <v>3286.0189145762097</v>
      </c>
      <c r="N57">
        <f t="shared" si="31"/>
        <v>0.23580900165925037</v>
      </c>
      <c r="O57">
        <f t="shared" si="32"/>
        <v>3.4104580794046218</v>
      </c>
      <c r="P57">
        <f t="shared" si="33"/>
        <v>35.884559631347656</v>
      </c>
      <c r="Q57" s="1">
        <v>6</v>
      </c>
      <c r="R57">
        <f t="shared" si="34"/>
        <v>1.4200000166893005</v>
      </c>
      <c r="S57" s="1">
        <v>1</v>
      </c>
      <c r="T57">
        <f t="shared" si="35"/>
        <v>2.8400000333786011</v>
      </c>
      <c r="U57" s="1">
        <v>36.535697937011719</v>
      </c>
      <c r="V57" s="1">
        <v>35.884559631347656</v>
      </c>
      <c r="W57" s="1">
        <v>36.579044342041016</v>
      </c>
      <c r="X57" s="1">
        <v>399.66781616210938</v>
      </c>
      <c r="Y57" s="1">
        <v>414.0107421875</v>
      </c>
      <c r="Z57" s="1">
        <v>25.489910125732422</v>
      </c>
      <c r="AA57" s="1">
        <v>25.76542854309082</v>
      </c>
      <c r="AB57" s="1">
        <v>40.567169189453125</v>
      </c>
      <c r="AC57" s="1">
        <v>41.005661010742188</v>
      </c>
      <c r="AD57" s="1">
        <v>500.29312133789062</v>
      </c>
      <c r="AE57" s="1">
        <v>983.056396484375</v>
      </c>
      <c r="AF57" s="1">
        <v>157.8238525390625</v>
      </c>
      <c r="AG57" s="1">
        <v>97.826942443847656</v>
      </c>
      <c r="AH57" s="1">
        <v>10.89024829864502</v>
      </c>
      <c r="AI57" s="1">
        <v>-0.95484054088592529</v>
      </c>
      <c r="AJ57" s="1">
        <v>1</v>
      </c>
      <c r="AK57" s="1">
        <v>-0.21956524252891541</v>
      </c>
      <c r="AL57" s="1">
        <v>2.737391471862793</v>
      </c>
      <c r="AM57" s="1">
        <v>1</v>
      </c>
      <c r="AN57" s="1">
        <v>0</v>
      </c>
      <c r="AO57" s="1">
        <v>0.18999999761581421</v>
      </c>
      <c r="AP57" s="1">
        <v>111115</v>
      </c>
      <c r="AQ57">
        <f t="shared" si="36"/>
        <v>0.83382186889648435</v>
      </c>
      <c r="AR57">
        <f t="shared" si="37"/>
        <v>2.3580900165925037E-4</v>
      </c>
      <c r="AS57">
        <f t="shared" si="38"/>
        <v>309.03455963134763</v>
      </c>
      <c r="AT57">
        <f t="shared" si="39"/>
        <v>309.6856979370117</v>
      </c>
      <c r="AU57">
        <f t="shared" si="40"/>
        <v>186.78071298824216</v>
      </c>
      <c r="AV57">
        <f t="shared" si="41"/>
        <v>2.1549129063612731</v>
      </c>
      <c r="AW57">
        <f t="shared" si="42"/>
        <v>5.9310111745306369</v>
      </c>
      <c r="AX57">
        <f t="shared" si="43"/>
        <v>60.627584041431305</v>
      </c>
      <c r="AY57">
        <f t="shared" si="44"/>
        <v>34.862155498340485</v>
      </c>
      <c r="AZ57">
        <f t="shared" si="45"/>
        <v>36.210128784179688</v>
      </c>
      <c r="BA57">
        <f t="shared" si="46"/>
        <v>6.0380891269986012</v>
      </c>
      <c r="BB57">
        <f t="shared" si="47"/>
        <v>6.4718567572806815E-3</v>
      </c>
      <c r="BC57">
        <f t="shared" si="48"/>
        <v>2.5205530951260151</v>
      </c>
      <c r="BD57">
        <f t="shared" si="49"/>
        <v>3.5175360318725861</v>
      </c>
      <c r="BE57">
        <f t="shared" si="50"/>
        <v>4.0462359424018888E-3</v>
      </c>
      <c r="BF57">
        <f t="shared" si="51"/>
        <v>321.46118322564161</v>
      </c>
      <c r="BG57">
        <f t="shared" si="52"/>
        <v>7.9370378102122165</v>
      </c>
      <c r="BH57">
        <f t="shared" si="53"/>
        <v>40.038786797939387</v>
      </c>
      <c r="BI57">
        <f t="shared" si="54"/>
        <v>419.74209716909382</v>
      </c>
      <c r="BJ57">
        <f t="shared" si="55"/>
        <v>-1.1501123481610684E-2</v>
      </c>
    </row>
    <row r="58" spans="1:62">
      <c r="A58" s="1">
        <v>13</v>
      </c>
      <c r="B58" s="2">
        <v>0.43466435185185182</v>
      </c>
      <c r="C58" s="3">
        <v>41107</v>
      </c>
      <c r="D58" s="1" t="s">
        <v>81</v>
      </c>
      <c r="E58" s="1">
        <v>0</v>
      </c>
      <c r="F58" s="1">
        <v>100</v>
      </c>
      <c r="G58" s="1" t="s">
        <v>75</v>
      </c>
      <c r="H58" s="1">
        <v>0</v>
      </c>
      <c r="I58" s="1">
        <v>1995</v>
      </c>
      <c r="J58" s="1">
        <v>0</v>
      </c>
      <c r="K58">
        <f t="shared" si="28"/>
        <v>0.8704730820541926</v>
      </c>
      <c r="L58">
        <f t="shared" si="29"/>
        <v>5.4202234706650386E-2</v>
      </c>
      <c r="M58">
        <f t="shared" si="30"/>
        <v>351.79104030064792</v>
      </c>
      <c r="N58">
        <f t="shared" si="31"/>
        <v>1.815787143086488</v>
      </c>
      <c r="O58">
        <f t="shared" si="32"/>
        <v>3.1867963726006518</v>
      </c>
      <c r="P58">
        <f t="shared" si="33"/>
        <v>35.597190856933594</v>
      </c>
      <c r="Q58" s="1">
        <v>5</v>
      </c>
      <c r="R58">
        <f t="shared" si="34"/>
        <v>1.6395652592182159</v>
      </c>
      <c r="S58" s="1">
        <v>1</v>
      </c>
      <c r="T58">
        <f t="shared" si="35"/>
        <v>3.2791305184364319</v>
      </c>
      <c r="U58" s="1">
        <v>36.497592926025391</v>
      </c>
      <c r="V58" s="1">
        <v>35.597190856933594</v>
      </c>
      <c r="W58" s="1">
        <v>36.532825469970703</v>
      </c>
      <c r="X58" s="1">
        <v>399.82839965820312</v>
      </c>
      <c r="Y58" s="1">
        <v>398.23562622070312</v>
      </c>
      <c r="Z58" s="1">
        <v>25.334434509277344</v>
      </c>
      <c r="AA58" s="1">
        <v>27.100114822387695</v>
      </c>
      <c r="AB58" s="1">
        <v>40.403270721435547</v>
      </c>
      <c r="AC58" s="1">
        <v>43.219169616699219</v>
      </c>
      <c r="AD58" s="1">
        <v>500.2545166015625</v>
      </c>
      <c r="AE58" s="1">
        <v>346.93499755859375</v>
      </c>
      <c r="AF58" s="1">
        <v>482.47018432617188</v>
      </c>
      <c r="AG58" s="1">
        <v>97.825241088867188</v>
      </c>
      <c r="AH58" s="1">
        <v>10.89024829864502</v>
      </c>
      <c r="AI58" s="1">
        <v>-0.95484054088592529</v>
      </c>
      <c r="AJ58" s="1">
        <v>1</v>
      </c>
      <c r="AK58" s="1">
        <v>-0.21956524252891541</v>
      </c>
      <c r="AL58" s="1">
        <v>2.737391471862793</v>
      </c>
      <c r="AM58" s="1">
        <v>1</v>
      </c>
      <c r="AN58" s="1">
        <v>0</v>
      </c>
      <c r="AO58" s="1">
        <v>0.18999999761581421</v>
      </c>
      <c r="AP58" s="1">
        <v>111115</v>
      </c>
      <c r="AQ58">
        <f t="shared" si="36"/>
        <v>1.000509033203125</v>
      </c>
      <c r="AR58">
        <f t="shared" si="37"/>
        <v>1.8157871430864881E-3</v>
      </c>
      <c r="AS58">
        <f t="shared" si="38"/>
        <v>308.74719085693357</v>
      </c>
      <c r="AT58">
        <f t="shared" si="39"/>
        <v>309.64759292602537</v>
      </c>
      <c r="AU58">
        <f t="shared" si="40"/>
        <v>65.917648708975321</v>
      </c>
      <c r="AV58">
        <f t="shared" si="41"/>
        <v>-2.7735649385950828E-2</v>
      </c>
      <c r="AW58">
        <f t="shared" si="42"/>
        <v>5.8378716386367113</v>
      </c>
      <c r="AX58">
        <f t="shared" si="43"/>
        <v>59.676537196912456</v>
      </c>
      <c r="AY58">
        <f t="shared" si="44"/>
        <v>32.576422374524761</v>
      </c>
      <c r="AZ58">
        <f t="shared" si="45"/>
        <v>36.047391891479492</v>
      </c>
      <c r="BA58">
        <f t="shared" si="46"/>
        <v>5.9843578045516699</v>
      </c>
      <c r="BB58">
        <f t="shared" si="47"/>
        <v>5.3320869879084153E-2</v>
      </c>
      <c r="BC58">
        <f t="shared" si="48"/>
        <v>2.6510752660360595</v>
      </c>
      <c r="BD58">
        <f t="shared" si="49"/>
        <v>3.3332825385156104</v>
      </c>
      <c r="BE58">
        <f t="shared" si="50"/>
        <v>3.3403623702133567E-2</v>
      </c>
      <c r="BF58">
        <f t="shared" si="51"/>
        <v>34.414043330314279</v>
      </c>
      <c r="BG58">
        <f t="shared" si="52"/>
        <v>0.88337410602657762</v>
      </c>
      <c r="BH58">
        <f t="shared" si="53"/>
        <v>43.863655399411726</v>
      </c>
      <c r="BI58">
        <f t="shared" si="54"/>
        <v>397.87725724021698</v>
      </c>
      <c r="BJ58">
        <f t="shared" si="55"/>
        <v>9.5964598656707409E-4</v>
      </c>
    </row>
    <row r="59" spans="1:62">
      <c r="A59" s="1">
        <v>14</v>
      </c>
      <c r="B59" s="2">
        <v>0.43591435185185184</v>
      </c>
      <c r="C59" s="3">
        <v>41107</v>
      </c>
      <c r="D59" s="1" t="s">
        <v>81</v>
      </c>
      <c r="E59" s="1">
        <v>0</v>
      </c>
      <c r="F59" s="1">
        <v>150</v>
      </c>
      <c r="G59" s="1" t="s">
        <v>75</v>
      </c>
      <c r="H59" s="1">
        <v>0</v>
      </c>
      <c r="I59" s="1">
        <v>2105.5</v>
      </c>
      <c r="J59" s="1">
        <v>0</v>
      </c>
      <c r="K59">
        <f t="shared" si="28"/>
        <v>8.0131351755919784</v>
      </c>
      <c r="L59">
        <f t="shared" si="29"/>
        <v>0.14297963079819104</v>
      </c>
      <c r="M59">
        <f t="shared" si="30"/>
        <v>281.20865889409771</v>
      </c>
      <c r="N59">
        <f t="shared" si="31"/>
        <v>4.4104029034321401</v>
      </c>
      <c r="O59">
        <f t="shared" si="32"/>
        <v>3.0016911693079322</v>
      </c>
      <c r="P59">
        <f t="shared" si="33"/>
        <v>35.586025238037109</v>
      </c>
      <c r="Q59" s="1">
        <v>4.5</v>
      </c>
      <c r="R59">
        <f t="shared" si="34"/>
        <v>1.7493478804826736</v>
      </c>
      <c r="S59" s="1">
        <v>1</v>
      </c>
      <c r="T59">
        <f t="shared" si="35"/>
        <v>3.4986957609653473</v>
      </c>
      <c r="U59" s="1">
        <v>36.463859558105469</v>
      </c>
      <c r="V59" s="1">
        <v>35.586025238037109</v>
      </c>
      <c r="W59" s="1">
        <v>36.487678527832031</v>
      </c>
      <c r="X59" s="1">
        <v>399.94970703125</v>
      </c>
      <c r="Y59" s="1">
        <v>391.19009399414062</v>
      </c>
      <c r="Z59" s="1">
        <v>25.103780746459961</v>
      </c>
      <c r="AA59" s="1">
        <v>28.956014633178711</v>
      </c>
      <c r="AB59" s="1">
        <v>40.108890533447266</v>
      </c>
      <c r="AC59" s="1">
        <v>46.263694763183594</v>
      </c>
      <c r="AD59" s="1">
        <v>500.28448486328125</v>
      </c>
      <c r="AE59" s="1">
        <v>1277.6829833984375</v>
      </c>
      <c r="AF59" s="1">
        <v>1010.9436645507812</v>
      </c>
      <c r="AG59" s="1">
        <v>97.823799133300781</v>
      </c>
      <c r="AH59" s="1">
        <v>10.89024829864502</v>
      </c>
      <c r="AI59" s="1">
        <v>-0.95484054088592529</v>
      </c>
      <c r="AJ59" s="1">
        <v>1</v>
      </c>
      <c r="AK59" s="1">
        <v>-0.21956524252891541</v>
      </c>
      <c r="AL59" s="1">
        <v>2.737391471862793</v>
      </c>
      <c r="AM59" s="1">
        <v>1</v>
      </c>
      <c r="AN59" s="1">
        <v>0</v>
      </c>
      <c r="AO59" s="1">
        <v>0.18999999761581421</v>
      </c>
      <c r="AP59" s="1">
        <v>111115</v>
      </c>
      <c r="AQ59">
        <f t="shared" si="36"/>
        <v>1.1117432996961802</v>
      </c>
      <c r="AR59">
        <f t="shared" si="37"/>
        <v>4.4104029034321398E-3</v>
      </c>
      <c r="AS59">
        <f t="shared" si="38"/>
        <v>308.73602523803709</v>
      </c>
      <c r="AT59">
        <f t="shared" si="39"/>
        <v>309.61385955810545</v>
      </c>
      <c r="AU59">
        <f t="shared" si="40"/>
        <v>242.75976379946951</v>
      </c>
      <c r="AV59">
        <f t="shared" si="41"/>
        <v>0.57935559354873323</v>
      </c>
      <c r="AW59">
        <f t="shared" si="42"/>
        <v>5.8342785284849246</v>
      </c>
      <c r="AX59">
        <f t="shared" si="43"/>
        <v>59.640686419618341</v>
      </c>
      <c r="AY59">
        <f t="shared" si="44"/>
        <v>30.68467178643963</v>
      </c>
      <c r="AZ59">
        <f t="shared" si="45"/>
        <v>36.024942398071289</v>
      </c>
      <c r="BA59">
        <f t="shared" si="46"/>
        <v>5.9769782870082375</v>
      </c>
      <c r="BB59">
        <f t="shared" si="47"/>
        <v>0.13736595779772981</v>
      </c>
      <c r="BC59">
        <f t="shared" si="48"/>
        <v>2.8325873591769923</v>
      </c>
      <c r="BD59">
        <f t="shared" si="49"/>
        <v>3.1443909278312452</v>
      </c>
      <c r="BE59">
        <f t="shared" si="50"/>
        <v>8.6341025400835922E-2</v>
      </c>
      <c r="BF59">
        <f t="shared" si="51"/>
        <v>27.508899362201113</v>
      </c>
      <c r="BG59">
        <f t="shared" si="52"/>
        <v>0.71885424301748746</v>
      </c>
      <c r="BH59">
        <f t="shared" si="53"/>
        <v>48.279649320782603</v>
      </c>
      <c r="BI59">
        <f t="shared" si="54"/>
        <v>388.09816110653674</v>
      </c>
      <c r="BJ59">
        <f t="shared" si="55"/>
        <v>9.9683893150786795E-3</v>
      </c>
    </row>
    <row r="60" spans="1:62">
      <c r="A60" s="1">
        <v>15</v>
      </c>
      <c r="B60" s="2">
        <v>0.43769675925925927</v>
      </c>
      <c r="C60" s="3">
        <v>41107</v>
      </c>
      <c r="D60" s="1" t="s">
        <v>81</v>
      </c>
      <c r="E60" s="1">
        <v>0</v>
      </c>
      <c r="F60" s="1">
        <v>200</v>
      </c>
      <c r="G60" s="1" t="s">
        <v>75</v>
      </c>
      <c r="H60" s="1">
        <v>0</v>
      </c>
      <c r="I60" s="1">
        <v>2258.5</v>
      </c>
      <c r="J60" s="1">
        <v>0</v>
      </c>
      <c r="K60">
        <f t="shared" si="28"/>
        <v>3.1211142282920932</v>
      </c>
      <c r="L60">
        <f t="shared" si="29"/>
        <v>0.17427955267368433</v>
      </c>
      <c r="M60">
        <f t="shared" si="30"/>
        <v>345.71862344126203</v>
      </c>
      <c r="N60">
        <f t="shared" si="31"/>
        <v>5.7416444143072525</v>
      </c>
      <c r="O60">
        <f t="shared" si="32"/>
        <v>3.2195844574903512</v>
      </c>
      <c r="P60">
        <f t="shared" si="33"/>
        <v>36.343788146972656</v>
      </c>
      <c r="Q60" s="1">
        <v>4</v>
      </c>
      <c r="R60">
        <f t="shared" si="34"/>
        <v>1.8591305017471313</v>
      </c>
      <c r="S60" s="1">
        <v>1</v>
      </c>
      <c r="T60">
        <f t="shared" si="35"/>
        <v>3.7182610034942627</v>
      </c>
      <c r="U60" s="1">
        <v>36.798458099365234</v>
      </c>
      <c r="V60" s="1">
        <v>36.343788146972656</v>
      </c>
      <c r="W60" s="1">
        <v>36.752212524414062</v>
      </c>
      <c r="X60" s="1">
        <v>400.16455078125</v>
      </c>
      <c r="Y60" s="1">
        <v>395.85171508789062</v>
      </c>
      <c r="Z60" s="1">
        <v>24.810062408447266</v>
      </c>
      <c r="AA60" s="1">
        <v>29.266542434692383</v>
      </c>
      <c r="AB60" s="1">
        <v>38.920124053955078</v>
      </c>
      <c r="AC60" s="1">
        <v>45.911106109619141</v>
      </c>
      <c r="AD60" s="1">
        <v>500.26983642578125</v>
      </c>
      <c r="AE60" s="1">
        <v>934.75152587890625</v>
      </c>
      <c r="AF60" s="1">
        <v>399.94293212890625</v>
      </c>
      <c r="AG60" s="1">
        <v>97.823249816894531</v>
      </c>
      <c r="AH60" s="1">
        <v>10.89024829864502</v>
      </c>
      <c r="AI60" s="1">
        <v>-0.95484054088592529</v>
      </c>
      <c r="AJ60" s="1">
        <v>1</v>
      </c>
      <c r="AK60" s="1">
        <v>-0.21956524252891541</v>
      </c>
      <c r="AL60" s="1">
        <v>2.737391471862793</v>
      </c>
      <c r="AM60" s="1">
        <v>1</v>
      </c>
      <c r="AN60" s="1">
        <v>0</v>
      </c>
      <c r="AO60" s="1">
        <v>0.18999999761581421</v>
      </c>
      <c r="AP60" s="1">
        <v>111115</v>
      </c>
      <c r="AQ60">
        <f t="shared" si="36"/>
        <v>1.250674591064453</v>
      </c>
      <c r="AR60">
        <f t="shared" si="37"/>
        <v>5.7416444143072523E-3</v>
      </c>
      <c r="AS60">
        <f t="shared" si="38"/>
        <v>309.49378814697263</v>
      </c>
      <c r="AT60">
        <f t="shared" si="39"/>
        <v>309.94845809936521</v>
      </c>
      <c r="AU60">
        <f t="shared" si="40"/>
        <v>177.60278768837088</v>
      </c>
      <c r="AV60">
        <f t="shared" si="41"/>
        <v>-0.6441429776004064</v>
      </c>
      <c r="AW60">
        <f t="shared" si="42"/>
        <v>6.0825327493560088</v>
      </c>
      <c r="AX60">
        <f t="shared" si="43"/>
        <v>62.178804739581729</v>
      </c>
      <c r="AY60">
        <f t="shared" si="44"/>
        <v>32.912262304889346</v>
      </c>
      <c r="AZ60">
        <f t="shared" si="45"/>
        <v>36.571123123168945</v>
      </c>
      <c r="BA60">
        <f t="shared" si="46"/>
        <v>6.1587775804905167</v>
      </c>
      <c r="BB60">
        <f t="shared" si="47"/>
        <v>0.16647658645101743</v>
      </c>
      <c r="BC60">
        <f t="shared" si="48"/>
        <v>2.8629482918656577</v>
      </c>
      <c r="BD60">
        <f t="shared" si="49"/>
        <v>3.295829288624859</v>
      </c>
      <c r="BE60">
        <f t="shared" si="50"/>
        <v>0.10472186437879648</v>
      </c>
      <c r="BF60">
        <f t="shared" si="51"/>
        <v>33.819319267247465</v>
      </c>
      <c r="BG60">
        <f t="shared" si="52"/>
        <v>0.87335386020621997</v>
      </c>
      <c r="BH60">
        <f t="shared" si="53"/>
        <v>47.015665138769393</v>
      </c>
      <c r="BI60">
        <f t="shared" si="54"/>
        <v>394.71852293052603</v>
      </c>
      <c r="BJ60">
        <f t="shared" si="55"/>
        <v>3.7176178185855616E-3</v>
      </c>
    </row>
    <row r="61" spans="1:62">
      <c r="A61" s="1">
        <v>16</v>
      </c>
      <c r="B61" s="2">
        <v>0.44</v>
      </c>
      <c r="C61" s="3">
        <v>41107</v>
      </c>
      <c r="D61" s="1" t="s">
        <v>81</v>
      </c>
      <c r="E61" s="1">
        <v>0</v>
      </c>
      <c r="F61" s="1">
        <v>100</v>
      </c>
      <c r="G61" s="1" t="s">
        <v>82</v>
      </c>
      <c r="H61" s="1">
        <v>0</v>
      </c>
      <c r="I61" s="1">
        <v>2448</v>
      </c>
      <c r="J61" s="1">
        <v>0</v>
      </c>
      <c r="K61">
        <f t="shared" si="28"/>
        <v>5.5051704556188108</v>
      </c>
      <c r="L61">
        <f t="shared" si="29"/>
        <v>9.4698000507814337E-2</v>
      </c>
      <c r="M61">
        <f t="shared" si="30"/>
        <v>280.17914497777207</v>
      </c>
      <c r="N61">
        <f t="shared" si="31"/>
        <v>3.3683084883330476</v>
      </c>
      <c r="O61">
        <f t="shared" si="32"/>
        <v>3.4088345052035702</v>
      </c>
      <c r="P61">
        <f t="shared" si="33"/>
        <v>36.297332763671875</v>
      </c>
      <c r="Q61" s="1">
        <v>4</v>
      </c>
      <c r="R61">
        <f t="shared" si="34"/>
        <v>1.8591305017471313</v>
      </c>
      <c r="S61" s="1">
        <v>1</v>
      </c>
      <c r="T61">
        <f t="shared" si="35"/>
        <v>3.7182610034942627</v>
      </c>
      <c r="U61" s="1">
        <v>36.924381256103516</v>
      </c>
      <c r="V61" s="1">
        <v>36.297332763671875</v>
      </c>
      <c r="W61" s="1">
        <v>36.897045135498047</v>
      </c>
      <c r="X61" s="1">
        <v>400.31338500976562</v>
      </c>
      <c r="Y61" s="1">
        <v>394.84878540039062</v>
      </c>
      <c r="Z61" s="1">
        <v>24.554916381835938</v>
      </c>
      <c r="AA61" s="1">
        <v>27.174652099609375</v>
      </c>
      <c r="AB61" s="1">
        <v>38.254409790039062</v>
      </c>
      <c r="AC61" s="1">
        <v>42.335727691650391</v>
      </c>
      <c r="AD61" s="1">
        <v>500.32159423828125</v>
      </c>
      <c r="AE61" s="1">
        <v>1228.538330078125</v>
      </c>
      <c r="AF61" s="1">
        <v>1043.90380859375</v>
      </c>
      <c r="AG61" s="1">
        <v>97.819801330566406</v>
      </c>
      <c r="AH61" s="1">
        <v>10.89024829864502</v>
      </c>
      <c r="AI61" s="1">
        <v>-0.95484054088592529</v>
      </c>
      <c r="AJ61" s="1">
        <v>1</v>
      </c>
      <c r="AK61" s="1">
        <v>-0.21956524252891541</v>
      </c>
      <c r="AL61" s="1">
        <v>2.737391471862793</v>
      </c>
      <c r="AM61" s="1">
        <v>1</v>
      </c>
      <c r="AN61" s="1">
        <v>0</v>
      </c>
      <c r="AO61" s="1">
        <v>0.18999999761581421</v>
      </c>
      <c r="AP61" s="1">
        <v>111115</v>
      </c>
      <c r="AQ61">
        <f t="shared" si="36"/>
        <v>1.2508039855957032</v>
      </c>
      <c r="AR61">
        <f t="shared" si="37"/>
        <v>3.3683084883330476E-3</v>
      </c>
      <c r="AS61">
        <f t="shared" si="38"/>
        <v>309.44733276367185</v>
      </c>
      <c r="AT61">
        <f t="shared" si="39"/>
        <v>310.07438125610349</v>
      </c>
      <c r="AU61">
        <f t="shared" si="40"/>
        <v>233.42227978578012</v>
      </c>
      <c r="AV61">
        <f t="shared" si="41"/>
        <v>0.85768004024847577</v>
      </c>
      <c r="AW61">
        <f t="shared" si="42"/>
        <v>6.0670535748146186</v>
      </c>
      <c r="AX61">
        <f t="shared" si="43"/>
        <v>62.02275502801298</v>
      </c>
      <c r="AY61">
        <f t="shared" si="44"/>
        <v>34.848102928403605</v>
      </c>
      <c r="AZ61">
        <f t="shared" si="45"/>
        <v>36.610857009887695</v>
      </c>
      <c r="BA61">
        <f t="shared" si="46"/>
        <v>6.1721885999438229</v>
      </c>
      <c r="BB61">
        <f t="shared" si="47"/>
        <v>9.2346097093493465E-2</v>
      </c>
      <c r="BC61">
        <f t="shared" si="48"/>
        <v>2.6582190696110484</v>
      </c>
      <c r="BD61">
        <f t="shared" si="49"/>
        <v>3.5139695303327745</v>
      </c>
      <c r="BE61">
        <f t="shared" si="50"/>
        <v>5.7923104886496178E-2</v>
      </c>
      <c r="BF61">
        <f t="shared" si="51"/>
        <v>27.407068298693627</v>
      </c>
      <c r="BG61">
        <f t="shared" si="52"/>
        <v>0.70958593602778974</v>
      </c>
      <c r="BH61">
        <f t="shared" si="53"/>
        <v>42.651772821423549</v>
      </c>
      <c r="BI61">
        <f t="shared" si="54"/>
        <v>392.85000691009606</v>
      </c>
      <c r="BJ61">
        <f t="shared" si="55"/>
        <v>5.9769702300145715E-3</v>
      </c>
    </row>
    <row r="62" spans="1:62">
      <c r="A62" s="1">
        <v>17</v>
      </c>
      <c r="B62" s="2">
        <v>0.44214120370370374</v>
      </c>
      <c r="C62" s="3">
        <v>41107</v>
      </c>
      <c r="D62" s="1" t="s">
        <v>81</v>
      </c>
      <c r="E62" s="1">
        <v>0</v>
      </c>
      <c r="F62" s="1">
        <v>150</v>
      </c>
      <c r="G62" s="1" t="s">
        <v>76</v>
      </c>
      <c r="H62" s="1">
        <v>0</v>
      </c>
      <c r="I62" s="1">
        <v>2630</v>
      </c>
      <c r="J62" s="1">
        <v>0</v>
      </c>
      <c r="K62">
        <f t="shared" si="28"/>
        <v>3.4661595116098844</v>
      </c>
      <c r="L62">
        <f t="shared" si="29"/>
        <v>0.22708487520877774</v>
      </c>
      <c r="M62">
        <f t="shared" si="30"/>
        <v>349.2746359637178</v>
      </c>
      <c r="N62">
        <f t="shared" si="31"/>
        <v>7.1138108417255967</v>
      </c>
      <c r="O62">
        <f t="shared" si="32"/>
        <v>3.1118639374822239</v>
      </c>
      <c r="P62">
        <f t="shared" si="33"/>
        <v>36.380241394042969</v>
      </c>
      <c r="Q62" s="1">
        <v>4.5</v>
      </c>
      <c r="R62">
        <f t="shared" si="34"/>
        <v>1.7493478804826736</v>
      </c>
      <c r="S62" s="1">
        <v>1</v>
      </c>
      <c r="T62">
        <f t="shared" si="35"/>
        <v>3.4986957609653473</v>
      </c>
      <c r="U62" s="1">
        <v>37.389427185058594</v>
      </c>
      <c r="V62" s="1">
        <v>36.380241394042969</v>
      </c>
      <c r="W62" s="1">
        <v>37.316001892089844</v>
      </c>
      <c r="X62" s="1">
        <v>400.38018798828125</v>
      </c>
      <c r="Y62" s="1">
        <v>394.73599243164062</v>
      </c>
      <c r="Z62" s="1">
        <v>24.28874397277832</v>
      </c>
      <c r="AA62" s="1">
        <v>30.493066787719727</v>
      </c>
      <c r="AB62" s="1">
        <v>36.892543792724609</v>
      </c>
      <c r="AC62" s="1">
        <v>46.316390991210938</v>
      </c>
      <c r="AD62" s="1">
        <v>500.23187255859375</v>
      </c>
      <c r="AE62" s="1">
        <v>170.75347900390625</v>
      </c>
      <c r="AF62" s="1">
        <v>913.92681884765625</v>
      </c>
      <c r="AG62" s="1">
        <v>97.820243835449219</v>
      </c>
      <c r="AH62" s="1">
        <v>10.89024829864502</v>
      </c>
      <c r="AI62" s="1">
        <v>-0.95484054088592529</v>
      </c>
      <c r="AJ62" s="1">
        <v>1</v>
      </c>
      <c r="AK62" s="1">
        <v>-0.21956524252891541</v>
      </c>
      <c r="AL62" s="1">
        <v>2.737391471862793</v>
      </c>
      <c r="AM62" s="1">
        <v>1</v>
      </c>
      <c r="AN62" s="1">
        <v>0</v>
      </c>
      <c r="AO62" s="1">
        <v>0.18999999761581421</v>
      </c>
      <c r="AP62" s="1">
        <v>111115</v>
      </c>
      <c r="AQ62">
        <f t="shared" si="36"/>
        <v>1.1116263834635414</v>
      </c>
      <c r="AR62">
        <f t="shared" si="37"/>
        <v>7.1138108417255971E-3</v>
      </c>
      <c r="AS62">
        <f t="shared" si="38"/>
        <v>309.53024139404295</v>
      </c>
      <c r="AT62">
        <f t="shared" si="39"/>
        <v>310.53942718505857</v>
      </c>
      <c r="AU62">
        <f t="shared" si="40"/>
        <v>32.443160603634169</v>
      </c>
      <c r="AV62">
        <f t="shared" si="41"/>
        <v>-2.6127278133547081</v>
      </c>
      <c r="AW62">
        <f t="shared" si="42"/>
        <v>6.0947031659476059</v>
      </c>
      <c r="AX62">
        <f t="shared" si="43"/>
        <v>62.305131606500225</v>
      </c>
      <c r="AY62">
        <f t="shared" si="44"/>
        <v>31.812064818780499</v>
      </c>
      <c r="AZ62">
        <f t="shared" si="45"/>
        <v>36.884834289550781</v>
      </c>
      <c r="BA62">
        <f t="shared" si="46"/>
        <v>6.2653539019314364</v>
      </c>
      <c r="BB62">
        <f t="shared" si="47"/>
        <v>0.21324414072003472</v>
      </c>
      <c r="BC62">
        <f t="shared" si="48"/>
        <v>2.982839228465382</v>
      </c>
      <c r="BD62">
        <f t="shared" si="49"/>
        <v>3.2825146734660544</v>
      </c>
      <c r="BE62">
        <f t="shared" si="50"/>
        <v>0.1344556217375921</v>
      </c>
      <c r="BF62">
        <f t="shared" si="51"/>
        <v>34.166130055508638</v>
      </c>
      <c r="BG62">
        <f t="shared" si="52"/>
        <v>0.88483098237920199</v>
      </c>
      <c r="BH62">
        <f t="shared" si="53"/>
        <v>49.720576911564919</v>
      </c>
      <c r="BI62">
        <f t="shared" si="54"/>
        <v>393.3985468060792</v>
      </c>
      <c r="BJ62">
        <f t="shared" si="55"/>
        <v>4.3807851346666033E-3</v>
      </c>
    </row>
    <row r="63" spans="1:62">
      <c r="A63" s="1">
        <v>18</v>
      </c>
      <c r="B63" s="1" t="s">
        <v>83</v>
      </c>
      <c r="C63" s="3">
        <v>41107</v>
      </c>
      <c r="D63" s="1" t="s">
        <v>81</v>
      </c>
      <c r="E63" s="1">
        <v>0</v>
      </c>
      <c r="F63" s="1">
        <v>200</v>
      </c>
      <c r="G63" s="1" t="s">
        <v>76</v>
      </c>
      <c r="H63" s="1">
        <v>0</v>
      </c>
      <c r="I63" s="1">
        <v>2789</v>
      </c>
      <c r="J63" s="1">
        <v>0</v>
      </c>
      <c r="K63">
        <f t="shared" si="28"/>
        <v>-12.233046831577683</v>
      </c>
      <c r="L63">
        <f t="shared" si="29"/>
        <v>0.26665444985052289</v>
      </c>
      <c r="M63">
        <f t="shared" si="30"/>
        <v>464.85315496668227</v>
      </c>
      <c r="N63">
        <f t="shared" si="31"/>
        <v>7.36651424073181</v>
      </c>
      <c r="O63">
        <f t="shared" si="32"/>
        <v>2.7686842714238735</v>
      </c>
      <c r="P63">
        <f t="shared" si="33"/>
        <v>35.129627227783203</v>
      </c>
      <c r="Q63" s="1">
        <v>4</v>
      </c>
      <c r="R63">
        <f t="shared" si="34"/>
        <v>1.8591305017471313</v>
      </c>
      <c r="S63" s="1">
        <v>1</v>
      </c>
      <c r="T63">
        <f t="shared" si="35"/>
        <v>3.7182610034942627</v>
      </c>
      <c r="U63" s="1">
        <v>36.942264556884766</v>
      </c>
      <c r="V63" s="1">
        <v>35.129627227783203</v>
      </c>
      <c r="W63" s="1">
        <v>36.981727600097656</v>
      </c>
      <c r="X63" s="1">
        <v>400.02420043945312</v>
      </c>
      <c r="Y63" s="1">
        <v>407.40536499023438</v>
      </c>
      <c r="Z63" s="1">
        <v>24.140625</v>
      </c>
      <c r="AA63" s="1">
        <v>29.854532241821289</v>
      </c>
      <c r="AB63" s="1">
        <v>37.572208404541016</v>
      </c>
      <c r="AC63" s="1">
        <v>46.46527099609375</v>
      </c>
      <c r="AD63" s="1">
        <v>500.29446411132812</v>
      </c>
      <c r="AE63" s="1">
        <v>144.45849609375</v>
      </c>
      <c r="AF63" s="1">
        <v>525.28729248046875</v>
      </c>
      <c r="AG63" s="1">
        <v>97.81964111328125</v>
      </c>
      <c r="AH63" s="1">
        <v>10.89024829864502</v>
      </c>
      <c r="AI63" s="1">
        <v>-0.95484054088592529</v>
      </c>
      <c r="AJ63" s="1">
        <v>1</v>
      </c>
      <c r="AK63" s="1">
        <v>-0.21956524252891541</v>
      </c>
      <c r="AL63" s="1">
        <v>2.737391471862793</v>
      </c>
      <c r="AM63" s="1">
        <v>1</v>
      </c>
      <c r="AN63" s="1">
        <v>0</v>
      </c>
      <c r="AO63" s="1">
        <v>0.18999999761581421</v>
      </c>
      <c r="AP63" s="1">
        <v>111115</v>
      </c>
      <c r="AQ63">
        <f t="shared" si="36"/>
        <v>1.2507361602783202</v>
      </c>
      <c r="AR63">
        <f t="shared" si="37"/>
        <v>7.3665142407318097E-3</v>
      </c>
      <c r="AS63">
        <f t="shared" si="38"/>
        <v>308.27962722778318</v>
      </c>
      <c r="AT63">
        <f t="shared" si="39"/>
        <v>310.09226455688474</v>
      </c>
      <c r="AU63">
        <f t="shared" si="40"/>
        <v>27.447113913396606</v>
      </c>
      <c r="AV63">
        <f t="shared" si="41"/>
        <v>-2.5357561333135581</v>
      </c>
      <c r="AW63">
        <f t="shared" si="42"/>
        <v>5.6890439009237159</v>
      </c>
      <c r="AX63">
        <f t="shared" si="43"/>
        <v>58.158503099959731</v>
      </c>
      <c r="AY63">
        <f t="shared" si="44"/>
        <v>28.303970858138442</v>
      </c>
      <c r="AZ63">
        <f t="shared" si="45"/>
        <v>36.035945892333984</v>
      </c>
      <c r="BA63">
        <f t="shared" si="46"/>
        <v>5.9805943281733045</v>
      </c>
      <c r="BB63">
        <f t="shared" si="47"/>
        <v>0.24881101089740718</v>
      </c>
      <c r="BC63">
        <f t="shared" si="48"/>
        <v>2.9203596294998424</v>
      </c>
      <c r="BD63">
        <f t="shared" si="49"/>
        <v>3.0602346986734621</v>
      </c>
      <c r="BE63">
        <f t="shared" si="50"/>
        <v>0.15701725742356032</v>
      </c>
      <c r="BF63">
        <f t="shared" si="51"/>
        <v>45.471768789217371</v>
      </c>
      <c r="BG63">
        <f t="shared" si="52"/>
        <v>1.1410089186670993</v>
      </c>
      <c r="BH63">
        <f t="shared" si="53"/>
        <v>52.499303544908457</v>
      </c>
      <c r="BI63">
        <f t="shared" si="54"/>
        <v>411.84685341912899</v>
      </c>
      <c r="BJ63">
        <f t="shared" si="55"/>
        <v>-1.5593816817060768E-2</v>
      </c>
    </row>
    <row r="64" spans="1:62">
      <c r="A64" s="1">
        <v>19</v>
      </c>
      <c r="B64" s="1" t="s">
        <v>84</v>
      </c>
      <c r="C64" s="3">
        <v>41107</v>
      </c>
      <c r="D64" s="1" t="s">
        <v>81</v>
      </c>
      <c r="E64" s="1">
        <v>0</v>
      </c>
      <c r="F64" s="1">
        <v>250</v>
      </c>
      <c r="G64" s="1" t="s">
        <v>76</v>
      </c>
      <c r="H64" s="1">
        <v>0</v>
      </c>
      <c r="I64" s="1">
        <v>2882</v>
      </c>
      <c r="J64" s="1">
        <v>0</v>
      </c>
      <c r="K64">
        <f t="shared" si="28"/>
        <v>5.5256135260027612</v>
      </c>
      <c r="L64">
        <f t="shared" si="29"/>
        <v>0.3615248711981463</v>
      </c>
      <c r="M64">
        <f t="shared" si="30"/>
        <v>347.76383957018658</v>
      </c>
      <c r="N64">
        <f t="shared" si="31"/>
        <v>10.30877768923868</v>
      </c>
      <c r="O64">
        <f t="shared" si="32"/>
        <v>2.9165522035648301</v>
      </c>
      <c r="P64">
        <f t="shared" si="33"/>
        <v>36.270328521728516</v>
      </c>
      <c r="Q64" s="1">
        <v>4</v>
      </c>
      <c r="R64">
        <f t="shared" si="34"/>
        <v>1.8591305017471313</v>
      </c>
      <c r="S64" s="1">
        <v>1</v>
      </c>
      <c r="T64">
        <f t="shared" si="35"/>
        <v>3.7182610034942627</v>
      </c>
      <c r="U64" s="1">
        <v>37.318881988525391</v>
      </c>
      <c r="V64" s="1">
        <v>36.270328521728516</v>
      </c>
      <c r="W64" s="1">
        <v>37.269275665283203</v>
      </c>
      <c r="X64" s="1">
        <v>400.201416015625</v>
      </c>
      <c r="Y64" s="1">
        <v>392.54824829101562</v>
      </c>
      <c r="Z64" s="1">
        <v>24.138496398925781</v>
      </c>
      <c r="AA64" s="1">
        <v>32.11578369140625</v>
      </c>
      <c r="AB64" s="1">
        <v>36.804782867431641</v>
      </c>
      <c r="AC64" s="1">
        <v>48.968021392822266</v>
      </c>
      <c r="AD64" s="1">
        <v>500.30557250976562</v>
      </c>
      <c r="AE64" s="1">
        <v>1012.0761108398438</v>
      </c>
      <c r="AF64" s="1">
        <v>729.9345703125</v>
      </c>
      <c r="AG64" s="1">
        <v>97.81854248046875</v>
      </c>
      <c r="AH64" s="1">
        <v>10.89024829864502</v>
      </c>
      <c r="AI64" s="1">
        <v>-0.95484054088592529</v>
      </c>
      <c r="AJ64" s="1">
        <v>1</v>
      </c>
      <c r="AK64" s="1">
        <v>-0.21956524252891541</v>
      </c>
      <c r="AL64" s="1">
        <v>2.737391471862793</v>
      </c>
      <c r="AM64" s="1">
        <v>1</v>
      </c>
      <c r="AN64" s="1">
        <v>0</v>
      </c>
      <c r="AO64" s="1">
        <v>0.18999999761581421</v>
      </c>
      <c r="AP64" s="1">
        <v>111115</v>
      </c>
      <c r="AQ64">
        <f t="shared" si="36"/>
        <v>1.2507639312744139</v>
      </c>
      <c r="AR64">
        <f t="shared" si="37"/>
        <v>1.030877768923868E-2</v>
      </c>
      <c r="AS64">
        <f t="shared" si="38"/>
        <v>309.42032852172849</v>
      </c>
      <c r="AT64">
        <f t="shared" si="39"/>
        <v>310.46888198852537</v>
      </c>
      <c r="AU64">
        <f t="shared" si="40"/>
        <v>192.29445864659283</v>
      </c>
      <c r="AV64">
        <f t="shared" si="41"/>
        <v>-2.2974294886476141</v>
      </c>
      <c r="AW64">
        <f t="shared" si="42"/>
        <v>6.0580713548761977</v>
      </c>
      <c r="AX64">
        <f t="shared" si="43"/>
        <v>61.931727883655618</v>
      </c>
      <c r="AY64">
        <f t="shared" si="44"/>
        <v>29.815944192249368</v>
      </c>
      <c r="AZ64">
        <f t="shared" si="45"/>
        <v>36.794605255126953</v>
      </c>
      <c r="BA64">
        <f t="shared" si="46"/>
        <v>6.2345378156780411</v>
      </c>
      <c r="BB64">
        <f t="shared" si="47"/>
        <v>0.3294888191823796</v>
      </c>
      <c r="BC64">
        <f t="shared" si="48"/>
        <v>3.1415191513113676</v>
      </c>
      <c r="BD64">
        <f t="shared" si="49"/>
        <v>3.0930186643666735</v>
      </c>
      <c r="BE64">
        <f t="shared" si="50"/>
        <v>0.20858754553270925</v>
      </c>
      <c r="BF64">
        <f t="shared" si="51"/>
        <v>34.017751914167221</v>
      </c>
      <c r="BG64">
        <f t="shared" si="52"/>
        <v>0.88591361975043603</v>
      </c>
      <c r="BH64">
        <f t="shared" si="53"/>
        <v>53.957828615268568</v>
      </c>
      <c r="BI64">
        <f t="shared" si="54"/>
        <v>390.54204747480247</v>
      </c>
      <c r="BJ64">
        <f t="shared" si="55"/>
        <v>7.6342639559061395E-3</v>
      </c>
    </row>
    <row r="65" spans="1:62">
      <c r="A65" s="1">
        <v>20</v>
      </c>
      <c r="B65" s="1" t="s">
        <v>85</v>
      </c>
      <c r="C65" s="3">
        <v>41107</v>
      </c>
      <c r="D65" s="1" t="s">
        <v>81</v>
      </c>
      <c r="E65" s="1">
        <v>0</v>
      </c>
      <c r="F65" s="1">
        <v>100</v>
      </c>
      <c r="G65" s="1" t="s">
        <v>74</v>
      </c>
      <c r="H65" s="1">
        <v>0</v>
      </c>
      <c r="I65" s="1">
        <v>3142</v>
      </c>
      <c r="J65" s="1">
        <v>0</v>
      </c>
      <c r="K65">
        <f t="shared" si="28"/>
        <v>0.69437682745856244</v>
      </c>
      <c r="L65">
        <f t="shared" si="29"/>
        <v>2.2235152834959596E-2</v>
      </c>
      <c r="M65">
        <f t="shared" si="30"/>
        <v>327.63086846376132</v>
      </c>
      <c r="N65">
        <f t="shared" si="31"/>
        <v>0.82846267397220408</v>
      </c>
      <c r="O65">
        <f t="shared" si="32"/>
        <v>3.5078065098816569</v>
      </c>
      <c r="P65">
        <f t="shared" si="33"/>
        <v>35.951129913330078</v>
      </c>
      <c r="Q65" s="1">
        <v>3.5</v>
      </c>
      <c r="R65">
        <f t="shared" si="34"/>
        <v>1.9689131230115891</v>
      </c>
      <c r="S65" s="1">
        <v>1</v>
      </c>
      <c r="T65">
        <f t="shared" si="35"/>
        <v>3.9378262460231781</v>
      </c>
      <c r="U65" s="1">
        <v>36.729408264160156</v>
      </c>
      <c r="V65" s="1">
        <v>35.951129913330078</v>
      </c>
      <c r="W65" s="1">
        <v>36.800861358642578</v>
      </c>
      <c r="X65" s="1">
        <v>400.33810424804688</v>
      </c>
      <c r="Y65" s="1">
        <v>399.6207275390625</v>
      </c>
      <c r="Z65" s="1">
        <v>24.430343627929688</v>
      </c>
      <c r="AA65" s="1">
        <v>24.995428085327148</v>
      </c>
      <c r="AB65" s="1">
        <v>38.466739654541016</v>
      </c>
      <c r="AC65" s="1">
        <v>39.356491088867188</v>
      </c>
      <c r="AD65" s="1">
        <v>500.30435180664062</v>
      </c>
      <c r="AE65" s="1">
        <v>53.572391510009766</v>
      </c>
      <c r="AF65" s="1">
        <v>331.39849853515625</v>
      </c>
      <c r="AG65" s="1">
        <v>97.816452026367188</v>
      </c>
      <c r="AH65" s="1">
        <v>10.89024829864502</v>
      </c>
      <c r="AI65" s="1">
        <v>-0.95484054088592529</v>
      </c>
      <c r="AJ65" s="1">
        <v>1</v>
      </c>
      <c r="AK65" s="1">
        <v>-0.21956524252891541</v>
      </c>
      <c r="AL65" s="1">
        <v>2.737391471862793</v>
      </c>
      <c r="AM65" s="1">
        <v>1</v>
      </c>
      <c r="AN65" s="1">
        <v>0</v>
      </c>
      <c r="AO65" s="1">
        <v>0.18999999761581421</v>
      </c>
      <c r="AP65" s="1">
        <v>111115</v>
      </c>
      <c r="AQ65">
        <f t="shared" si="36"/>
        <v>1.4294410051618303</v>
      </c>
      <c r="AR65">
        <f t="shared" si="37"/>
        <v>8.2846267397220408E-4</v>
      </c>
      <c r="AS65">
        <f t="shared" si="38"/>
        <v>309.10112991333006</v>
      </c>
      <c r="AT65">
        <f t="shared" si="39"/>
        <v>309.87940826416013</v>
      </c>
      <c r="AU65">
        <f t="shared" si="40"/>
        <v>10.178754259175321</v>
      </c>
      <c r="AV65">
        <f t="shared" si="41"/>
        <v>-0.14407708093377972</v>
      </c>
      <c r="AW65">
        <f t="shared" si="42"/>
        <v>5.9527706020685711</v>
      </c>
      <c r="AX65">
        <f t="shared" si="43"/>
        <v>60.856537716824519</v>
      </c>
      <c r="AY65">
        <f t="shared" si="44"/>
        <v>35.861109631497371</v>
      </c>
      <c r="AZ65">
        <f t="shared" si="45"/>
        <v>36.340269088745117</v>
      </c>
      <c r="BA65">
        <f t="shared" si="46"/>
        <v>6.0813589814156472</v>
      </c>
      <c r="BB65">
        <f t="shared" si="47"/>
        <v>2.2110305775331535E-2</v>
      </c>
      <c r="BC65">
        <f t="shared" si="48"/>
        <v>2.4449640921869142</v>
      </c>
      <c r="BD65">
        <f t="shared" si="49"/>
        <v>3.636394889228733</v>
      </c>
      <c r="BE65">
        <f t="shared" si="50"/>
        <v>1.3830103867194188E-2</v>
      </c>
      <c r="BF65">
        <f t="shared" si="51"/>
        <v>32.047689127442531</v>
      </c>
      <c r="BG65">
        <f t="shared" si="52"/>
        <v>0.81985454178358586</v>
      </c>
      <c r="BH65">
        <f t="shared" si="53"/>
        <v>38.775452122960253</v>
      </c>
      <c r="BI65">
        <f t="shared" si="54"/>
        <v>399.38267520802941</v>
      </c>
      <c r="BJ65">
        <f t="shared" si="55"/>
        <v>6.7415982464407126E-4</v>
      </c>
    </row>
    <row r="66" spans="1:62">
      <c r="A66" s="1">
        <v>21</v>
      </c>
      <c r="B66" s="1" t="s">
        <v>86</v>
      </c>
      <c r="C66" s="3">
        <v>41107</v>
      </c>
      <c r="D66" s="1" t="s">
        <v>81</v>
      </c>
      <c r="E66" s="1">
        <v>0</v>
      </c>
      <c r="F66" s="1">
        <v>150</v>
      </c>
      <c r="G66" s="1" t="s">
        <v>74</v>
      </c>
      <c r="H66" s="1">
        <v>0</v>
      </c>
      <c r="I66" s="1">
        <v>3334.5</v>
      </c>
      <c r="J66" s="1">
        <v>0</v>
      </c>
      <c r="K66">
        <f t="shared" si="28"/>
        <v>3.5630462026312681</v>
      </c>
      <c r="L66">
        <f t="shared" si="29"/>
        <v>0.29191760895173324</v>
      </c>
      <c r="M66">
        <f t="shared" si="30"/>
        <v>354.81275230228931</v>
      </c>
      <c r="N66">
        <f t="shared" si="31"/>
        <v>8.7792460018289802</v>
      </c>
      <c r="O66">
        <f t="shared" si="32"/>
        <v>3.0243642375285056</v>
      </c>
      <c r="P66">
        <f t="shared" si="33"/>
        <v>36.348625183105469</v>
      </c>
      <c r="Q66" s="1">
        <v>4</v>
      </c>
      <c r="R66">
        <f t="shared" si="34"/>
        <v>1.8591305017471313</v>
      </c>
      <c r="S66" s="1">
        <v>1</v>
      </c>
      <c r="T66">
        <f t="shared" si="35"/>
        <v>3.7182610034942627</v>
      </c>
      <c r="U66" s="1">
        <v>37.495742797851562</v>
      </c>
      <c r="V66" s="1">
        <v>36.348625183105469</v>
      </c>
      <c r="W66" s="1">
        <v>37.458538055419922</v>
      </c>
      <c r="X66" s="1">
        <v>400.52590942382812</v>
      </c>
      <c r="Y66" s="1">
        <v>394.905029296875</v>
      </c>
      <c r="Z66" s="1">
        <v>24.481624603271484</v>
      </c>
      <c r="AA66" s="1">
        <v>31.281530380249023</v>
      </c>
      <c r="AB66" s="1">
        <v>36.968799591064453</v>
      </c>
      <c r="AC66" s="1">
        <v>47.237087249755859</v>
      </c>
      <c r="AD66" s="1">
        <v>500.278564453125</v>
      </c>
      <c r="AE66" s="1">
        <v>546.23138427734375</v>
      </c>
      <c r="AF66" s="1">
        <v>671.98876953125</v>
      </c>
      <c r="AG66" s="1">
        <v>97.814338684082031</v>
      </c>
      <c r="AH66" s="1">
        <v>10.89024829864502</v>
      </c>
      <c r="AI66" s="1">
        <v>-0.95484054088592529</v>
      </c>
      <c r="AJ66" s="1">
        <v>1</v>
      </c>
      <c r="AK66" s="1">
        <v>-0.21956524252891541</v>
      </c>
      <c r="AL66" s="1">
        <v>2.737391471862793</v>
      </c>
      <c r="AM66" s="1">
        <v>1</v>
      </c>
      <c r="AN66" s="1">
        <v>0</v>
      </c>
      <c r="AO66" s="1">
        <v>0.18999999761581421</v>
      </c>
      <c r="AP66" s="1">
        <v>111115</v>
      </c>
      <c r="AQ66">
        <f t="shared" si="36"/>
        <v>1.2506964111328125</v>
      </c>
      <c r="AR66">
        <f t="shared" si="37"/>
        <v>8.7792460018289806E-3</v>
      </c>
      <c r="AS66">
        <f t="shared" si="38"/>
        <v>309.49862518310545</v>
      </c>
      <c r="AT66">
        <f t="shared" si="39"/>
        <v>310.64574279785154</v>
      </c>
      <c r="AU66">
        <f t="shared" si="40"/>
        <v>103.78396171037821</v>
      </c>
      <c r="AV66">
        <f t="shared" si="41"/>
        <v>-2.4797630392625014</v>
      </c>
      <c r="AW66">
        <f t="shared" si="42"/>
        <v>6.0841464446985851</v>
      </c>
      <c r="AX66">
        <f t="shared" si="43"/>
        <v>62.200966919062736</v>
      </c>
      <c r="AY66">
        <f t="shared" si="44"/>
        <v>30.919436538813713</v>
      </c>
      <c r="AZ66">
        <f t="shared" si="45"/>
        <v>36.922183990478516</v>
      </c>
      <c r="BA66">
        <f t="shared" si="46"/>
        <v>6.2781486627924501</v>
      </c>
      <c r="BB66">
        <f t="shared" si="47"/>
        <v>0.27066770996927375</v>
      </c>
      <c r="BC66">
        <f t="shared" si="48"/>
        <v>3.0597822071700795</v>
      </c>
      <c r="BD66">
        <f t="shared" si="49"/>
        <v>3.2183664556223706</v>
      </c>
      <c r="BE66">
        <f t="shared" si="50"/>
        <v>0.1709562323401877</v>
      </c>
      <c r="BF66">
        <f t="shared" si="51"/>
        <v>34.705774723127433</v>
      </c>
      <c r="BG66">
        <f t="shared" si="52"/>
        <v>0.8984761549733371</v>
      </c>
      <c r="BH66">
        <f t="shared" si="53"/>
        <v>51.649631379670723</v>
      </c>
      <c r="BI66">
        <f t="shared" si="54"/>
        <v>393.61138359286662</v>
      </c>
      <c r="BJ66">
        <f t="shared" si="55"/>
        <v>4.6754243049279458E-3</v>
      </c>
    </row>
    <row r="67" spans="1:62">
      <c r="A67" s="1">
        <v>22</v>
      </c>
      <c r="B67" s="1" t="s">
        <v>87</v>
      </c>
      <c r="C67" s="3">
        <v>41107</v>
      </c>
      <c r="D67" s="1" t="s">
        <v>81</v>
      </c>
      <c r="E67" s="1">
        <v>0</v>
      </c>
      <c r="F67" s="1">
        <v>200</v>
      </c>
      <c r="G67" s="1" t="s">
        <v>74</v>
      </c>
      <c r="H67" s="1">
        <v>0</v>
      </c>
      <c r="I67" s="1">
        <v>3531</v>
      </c>
      <c r="J67" s="1">
        <v>0</v>
      </c>
      <c r="K67">
        <f t="shared" si="28"/>
        <v>1.5328340976016446</v>
      </c>
      <c r="L67">
        <f t="shared" si="29"/>
        <v>0.4864770086189108</v>
      </c>
      <c r="M67">
        <f t="shared" si="30"/>
        <v>369.51307986160168</v>
      </c>
      <c r="N67">
        <f t="shared" si="31"/>
        <v>15.038177040113627</v>
      </c>
      <c r="O67">
        <f t="shared" si="32"/>
        <v>3.2105019991639492</v>
      </c>
      <c r="P67">
        <f t="shared" si="33"/>
        <v>37.371410369873047</v>
      </c>
      <c r="Q67" s="1">
        <v>3</v>
      </c>
      <c r="R67">
        <f t="shared" si="34"/>
        <v>2.0786957442760468</v>
      </c>
      <c r="S67" s="1">
        <v>1</v>
      </c>
      <c r="T67">
        <f t="shared" si="35"/>
        <v>4.1573914885520935</v>
      </c>
      <c r="U67" s="1">
        <v>38.489173889160156</v>
      </c>
      <c r="V67" s="1">
        <v>37.371410369873047</v>
      </c>
      <c r="W67" s="1">
        <v>38.405506134033203</v>
      </c>
      <c r="X67" s="1">
        <v>400.37319946289062</v>
      </c>
      <c r="Y67" s="1">
        <v>395.88433837890625</v>
      </c>
      <c r="Z67" s="1">
        <v>24.236057281494141</v>
      </c>
      <c r="AA67" s="1">
        <v>32.956035614013672</v>
      </c>
      <c r="AB67" s="1">
        <v>34.676994323730469</v>
      </c>
      <c r="AC67" s="1">
        <v>47.153553009033203</v>
      </c>
      <c r="AD67" s="1">
        <v>500.31930541992188</v>
      </c>
      <c r="AE67" s="1">
        <v>1269.800048828125</v>
      </c>
      <c r="AF67" s="1">
        <v>1254.76904296875</v>
      </c>
      <c r="AG67" s="1">
        <v>97.8067626953125</v>
      </c>
      <c r="AH67" s="1">
        <v>10.89024829864502</v>
      </c>
      <c r="AI67" s="1">
        <v>-0.95484054088592529</v>
      </c>
      <c r="AJ67" s="1">
        <v>1</v>
      </c>
      <c r="AK67" s="1">
        <v>-0.21956524252891541</v>
      </c>
      <c r="AL67" s="1">
        <v>2.737391471862793</v>
      </c>
      <c r="AM67" s="1">
        <v>1</v>
      </c>
      <c r="AN67" s="1">
        <v>0</v>
      </c>
      <c r="AO67" s="1">
        <v>0.18999999761581421</v>
      </c>
      <c r="AP67" s="1">
        <v>111115</v>
      </c>
      <c r="AQ67">
        <f t="shared" si="36"/>
        <v>1.667731018066406</v>
      </c>
      <c r="AR67">
        <f t="shared" si="37"/>
        <v>1.5038177040113627E-2</v>
      </c>
      <c r="AS67">
        <f t="shared" si="38"/>
        <v>310.52141036987302</v>
      </c>
      <c r="AT67">
        <f t="shared" si="39"/>
        <v>311.63917388916013</v>
      </c>
      <c r="AU67">
        <f t="shared" si="40"/>
        <v>241.26200624990452</v>
      </c>
      <c r="AV67">
        <f t="shared" si="41"/>
        <v>-3.4023430694975287</v>
      </c>
      <c r="AW67">
        <f t="shared" si="42"/>
        <v>6.4338251538420517</v>
      </c>
      <c r="AX67">
        <f t="shared" si="43"/>
        <v>65.780984632777347</v>
      </c>
      <c r="AY67">
        <f t="shared" si="44"/>
        <v>32.824949018763675</v>
      </c>
      <c r="AZ67">
        <f t="shared" si="45"/>
        <v>37.930292129516602</v>
      </c>
      <c r="BA67">
        <f t="shared" si="46"/>
        <v>6.6321709339748107</v>
      </c>
      <c r="BB67">
        <f t="shared" si="47"/>
        <v>0.43551521242270619</v>
      </c>
      <c r="BC67">
        <f t="shared" si="48"/>
        <v>3.2233231546781025</v>
      </c>
      <c r="BD67">
        <f t="shared" si="49"/>
        <v>3.4088477792967082</v>
      </c>
      <c r="BE67">
        <f t="shared" si="50"/>
        <v>0.27635863618692047</v>
      </c>
      <c r="BF67">
        <f t="shared" si="51"/>
        <v>36.140878114837733</v>
      </c>
      <c r="BG67">
        <f t="shared" si="52"/>
        <v>0.9333864566977027</v>
      </c>
      <c r="BH67">
        <f t="shared" si="53"/>
        <v>53.007072215253878</v>
      </c>
      <c r="BI67">
        <f t="shared" si="54"/>
        <v>395.38659212684883</v>
      </c>
      <c r="BJ67">
        <f t="shared" si="55"/>
        <v>2.0549773139375131E-3</v>
      </c>
    </row>
    <row r="68" spans="1:62">
      <c r="A68" s="1">
        <v>24</v>
      </c>
      <c r="B68" s="1" t="s">
        <v>88</v>
      </c>
      <c r="C68" s="3">
        <v>41107</v>
      </c>
      <c r="D68" s="1" t="s">
        <v>89</v>
      </c>
      <c r="E68" s="1">
        <v>0</v>
      </c>
      <c r="F68" s="1">
        <v>100</v>
      </c>
      <c r="G68" s="1" t="s">
        <v>80</v>
      </c>
      <c r="H68" s="1">
        <v>0</v>
      </c>
      <c r="I68" s="1">
        <v>5471.5</v>
      </c>
      <c r="J68" s="1">
        <v>0</v>
      </c>
      <c r="K68">
        <f>(X68-Y68*(1000-Z68)/(1000-AA68))*AQ68</f>
        <v>5.7307885044095439</v>
      </c>
      <c r="L68">
        <f>IF(BB68&lt;&gt;0,1/(1/BB68-1/T68),0)</f>
        <v>3.0705928670928327E-2</v>
      </c>
      <c r="M68">
        <f>((BE68-AR68/2)*Y68-K68)/(BE68+AR68/2)</f>
        <v>79.632431575598474</v>
      </c>
      <c r="N68">
        <f>AR68*1000</f>
        <v>1.0682964894996472</v>
      </c>
      <c r="O68">
        <f>(AW68-BC68)</f>
        <v>3.2808610299797598</v>
      </c>
      <c r="P68">
        <f>(V68+AV68*J68)</f>
        <v>35.918502807617188</v>
      </c>
      <c r="Q68" s="1">
        <v>4.5</v>
      </c>
      <c r="R68">
        <f>(Q68*AK68+AL68)</f>
        <v>1.7493478804826736</v>
      </c>
      <c r="S68" s="1">
        <v>1</v>
      </c>
      <c r="T68">
        <f>R68*(S68+1)*(S68+1)/(S68*S68+1)</f>
        <v>3.4986957609653473</v>
      </c>
      <c r="U68" s="1">
        <v>36.315887451171875</v>
      </c>
      <c r="V68" s="1">
        <v>35.918502807617188</v>
      </c>
      <c r="W68" s="1">
        <v>36.320789337158203</v>
      </c>
      <c r="X68" s="1">
        <v>399.30001831054688</v>
      </c>
      <c r="Y68" s="1">
        <v>393.76693725585938</v>
      </c>
      <c r="Z68" s="1">
        <v>26.281072616577148</v>
      </c>
      <c r="AA68" s="1">
        <v>27.215827941894531</v>
      </c>
      <c r="AB68" s="1">
        <v>42.314098358154297</v>
      </c>
      <c r="AC68" s="1">
        <v>43.819110870361328</v>
      </c>
      <c r="AD68" s="1">
        <v>500.29119873046875</v>
      </c>
      <c r="AE68" s="1">
        <v>28.457717895507812</v>
      </c>
      <c r="AF68" s="1">
        <v>114.54927825927734</v>
      </c>
      <c r="AG68" s="1">
        <v>97.782669067382812</v>
      </c>
      <c r="AH68" s="1">
        <v>10.89024829864502</v>
      </c>
      <c r="AI68" s="1">
        <v>-0.95484054088592529</v>
      </c>
      <c r="AJ68" s="1">
        <v>1</v>
      </c>
      <c r="AK68" s="1">
        <v>-0.21956524252891541</v>
      </c>
      <c r="AL68" s="1">
        <v>2.737391471862793</v>
      </c>
      <c r="AM68" s="1">
        <v>1</v>
      </c>
      <c r="AN68" s="1">
        <v>0</v>
      </c>
      <c r="AO68" s="1">
        <v>0.18999999761581421</v>
      </c>
      <c r="AP68" s="1">
        <v>111115</v>
      </c>
      <c r="AQ68">
        <f>AD68*0.000001/(Q68*0.0001)</f>
        <v>1.1117582194010416</v>
      </c>
      <c r="AR68">
        <f>(AA68-Z68)/(1000-AA68)*AQ68</f>
        <v>1.0682964894996472E-3</v>
      </c>
      <c r="AS68">
        <f>(V68+273.15)</f>
        <v>309.06850280761716</v>
      </c>
      <c r="AT68">
        <f>(U68+273.15)</f>
        <v>309.46588745117185</v>
      </c>
      <c r="AU68">
        <f>(AE68*AM68+AF68*AN68)*AO68</f>
        <v>5.4069663322979977</v>
      </c>
      <c r="AV68">
        <f>((AU68+0.00000010773*(AT68^4-AS68^4))-AR68*44100)/(R68*51.4+0.00000043092*AS68^3)</f>
        <v>-0.35697625975884173</v>
      </c>
      <c r="AW68">
        <f>0.61365*EXP(17.502*P68/(240.97+P68))</f>
        <v>5.9420973270168629</v>
      </c>
      <c r="AX68">
        <f>AW68*1000/AG68</f>
        <v>60.768410022865261</v>
      </c>
      <c r="AY68">
        <f>(AX68-AA68)</f>
        <v>33.55258208097073</v>
      </c>
      <c r="AZ68">
        <f>IF(J68,V68,(U68+V68)/2)</f>
        <v>36.117195129394531</v>
      </c>
      <c r="BA68">
        <f>0.61365*EXP(17.502*AZ68/(240.97+AZ68))</f>
        <v>6.0073538618784132</v>
      </c>
      <c r="BB68">
        <f>IF(AY68&lt;&gt;0,(1000-(AX68+AA68)/2)/AY68*AR68,0)</f>
        <v>3.0438785925937659E-2</v>
      </c>
      <c r="BC68">
        <f>AA68*AG68/1000</f>
        <v>2.6612362970371031</v>
      </c>
      <c r="BD68">
        <f>(BA68-BC68)</f>
        <v>3.3461175648413102</v>
      </c>
      <c r="BE68">
        <f>1/(1.6/L68+1.37/T68)</f>
        <v>1.9048063291801989E-2</v>
      </c>
      <c r="BF68">
        <f>M68*AG68*0.001</f>
        <v>7.7866717037877518</v>
      </c>
      <c r="BG68">
        <f>M68/Y68</f>
        <v>0.20223239698729562</v>
      </c>
      <c r="BH68">
        <f>(1-AR68*AG68/AW68/L68)*100</f>
        <v>42.747864408249647</v>
      </c>
      <c r="BI68">
        <f>(Y68-K68/(T68/1.35))</f>
        <v>391.55566625388514</v>
      </c>
      <c r="BJ68">
        <f>K68*BH68/100/BI68</f>
        <v>6.2565553522091122E-3</v>
      </c>
    </row>
    <row r="69" spans="1:62">
      <c r="A69" s="1">
        <v>25</v>
      </c>
      <c r="B69" s="1" t="s">
        <v>90</v>
      </c>
      <c r="C69" s="3">
        <v>41107</v>
      </c>
      <c r="D69" s="1" t="s">
        <v>89</v>
      </c>
      <c r="E69" s="1">
        <v>0</v>
      </c>
      <c r="F69" s="1">
        <v>150</v>
      </c>
      <c r="G69" s="1" t="s">
        <v>80</v>
      </c>
      <c r="H69" s="1">
        <v>0</v>
      </c>
      <c r="I69" s="1">
        <v>5548.5</v>
      </c>
      <c r="J69" s="1">
        <v>0</v>
      </c>
      <c r="K69">
        <f>(X69-Y69*(1000-Z69)/(1000-AA69))*AQ69</f>
        <v>-46.214631069390713</v>
      </c>
      <c r="L69">
        <f>IF(BB69&lt;&gt;0,1/(1/BB69-1/T69),0)</f>
        <v>0.10875305993939252</v>
      </c>
      <c r="M69">
        <f>((BE69-AR69/2)*Y69-K69)/(BE69+AR69/2)</f>
        <v>1104.9361905950118</v>
      </c>
      <c r="N69">
        <f>AR69*1000</f>
        <v>3.2124005531676523</v>
      </c>
      <c r="O69">
        <f>(AW69-BC69)</f>
        <v>2.8521651669683719</v>
      </c>
      <c r="P69">
        <f>(V69+AV69*J69)</f>
        <v>35.322055816650391</v>
      </c>
      <c r="Q69" s="1">
        <v>5</v>
      </c>
      <c r="R69">
        <f>(Q69*AK69+AL69)</f>
        <v>1.6395652592182159</v>
      </c>
      <c r="S69" s="1">
        <v>1</v>
      </c>
      <c r="T69">
        <f>R69*(S69+1)*(S69+1)/(S69*S69+1)</f>
        <v>3.2791305184364319</v>
      </c>
      <c r="U69" s="1">
        <v>36.375022888183594</v>
      </c>
      <c r="V69" s="1">
        <v>35.322055816650391</v>
      </c>
      <c r="W69" s="1">
        <v>36.408222198486328</v>
      </c>
      <c r="X69" s="1">
        <v>398.56588745117188</v>
      </c>
      <c r="Y69" s="1">
        <v>443.33355712890625</v>
      </c>
      <c r="Z69" s="1">
        <v>26.518978118896484</v>
      </c>
      <c r="AA69" s="1">
        <v>29.634593963623047</v>
      </c>
      <c r="AB69" s="1">
        <v>42.558544158935547</v>
      </c>
      <c r="AC69" s="1">
        <v>47.558589935302734</v>
      </c>
      <c r="AD69" s="1">
        <v>500.25460815429688</v>
      </c>
      <c r="AE69" s="1">
        <v>58.606185913085938</v>
      </c>
      <c r="AF69" s="1">
        <v>122.09614562988281</v>
      </c>
      <c r="AG69" s="1">
        <v>97.781852722167969</v>
      </c>
      <c r="AH69" s="1">
        <v>10.89024829864502</v>
      </c>
      <c r="AI69" s="1">
        <v>-0.95484054088592529</v>
      </c>
      <c r="AJ69" s="1">
        <v>0.66666668653488159</v>
      </c>
      <c r="AK69" s="1">
        <v>-0.21956524252891541</v>
      </c>
      <c r="AL69" s="1">
        <v>2.737391471862793</v>
      </c>
      <c r="AM69" s="1">
        <v>1</v>
      </c>
      <c r="AN69" s="1">
        <v>0</v>
      </c>
      <c r="AO69" s="1">
        <v>0.18999999761581421</v>
      </c>
      <c r="AP69" s="1">
        <v>111115</v>
      </c>
      <c r="AQ69">
        <f>AD69*0.000001/(Q69*0.0001)</f>
        <v>1.0005092163085938</v>
      </c>
      <c r="AR69">
        <f>(AA69-Z69)/(1000-AA69)*AQ69</f>
        <v>3.2124005531676521E-3</v>
      </c>
      <c r="AS69">
        <f>(V69+273.15)</f>
        <v>308.47205581665037</v>
      </c>
      <c r="AT69">
        <f>(U69+273.15)</f>
        <v>309.52502288818357</v>
      </c>
      <c r="AU69">
        <f>(AE69*AM69+AF69*AN69)*AO69</f>
        <v>11.135175183758292</v>
      </c>
      <c r="AV69">
        <f>((AU69+0.00000010773*(AT69^4-AS69^4))-AR69*44100)/(R69*51.4+0.00000043092*AS69^3)</f>
        <v>-1.2086457392149614</v>
      </c>
      <c r="AW69">
        <f>0.61365*EXP(17.502*P69/(240.97+P69))</f>
        <v>5.7498906694006084</v>
      </c>
      <c r="AX69">
        <f>AW69*1000/AG69</f>
        <v>58.803249369164995</v>
      </c>
      <c r="AY69">
        <f>(AX69-AA69)</f>
        <v>29.168655405541948</v>
      </c>
      <c r="AZ69">
        <f>IF(J69,V69,(U69+V69)/2)</f>
        <v>35.848539352416992</v>
      </c>
      <c r="BA69">
        <f>0.61365*EXP(17.502*AZ69/(240.97+AZ69))</f>
        <v>5.9192662763469679</v>
      </c>
      <c r="BB69">
        <f>IF(AY69&lt;&gt;0,(1000-(AX69+AA69)/2)/AY69*AR69,0)</f>
        <v>0.10526202260810054</v>
      </c>
      <c r="BC69">
        <f>AA69*AG69/1000</f>
        <v>2.8977255024322366</v>
      </c>
      <c r="BD69">
        <f>(BA69-BC69)</f>
        <v>3.0215407739147313</v>
      </c>
      <c r="BE69">
        <f>1/(1.6/L69+1.37/T69)</f>
        <v>6.6093751083308519E-2</v>
      </c>
      <c r="BF69">
        <f>M69*AG69*0.001</f>
        <v>108.04270785615475</v>
      </c>
      <c r="BG69">
        <f>M69/Y69</f>
        <v>2.4923360138825088</v>
      </c>
      <c r="BH69">
        <f>(1-AR69*AG69/AW69/L69)*100</f>
        <v>49.767258420341534</v>
      </c>
      <c r="BI69">
        <f>(Y69-K69/(T69/1.35))</f>
        <v>462.35986657066229</v>
      </c>
      <c r="BJ69">
        <f>K69*BH69/100/BI69</f>
        <v>-4.974427180045065E-2</v>
      </c>
    </row>
    <row r="70" spans="1:62">
      <c r="A70" s="1">
        <v>26</v>
      </c>
      <c r="B70" s="1" t="s">
        <v>91</v>
      </c>
      <c r="C70" s="3">
        <v>41107</v>
      </c>
      <c r="D70" s="1" t="s">
        <v>89</v>
      </c>
      <c r="E70" s="1">
        <v>0</v>
      </c>
      <c r="F70" s="1">
        <v>200</v>
      </c>
      <c r="G70" s="1" t="s">
        <v>80</v>
      </c>
      <c r="H70" s="1">
        <v>0</v>
      </c>
      <c r="I70" s="1">
        <v>5665.5</v>
      </c>
      <c r="J70" s="1">
        <v>0</v>
      </c>
      <c r="K70">
        <f>(X70-Y70*(1000-Z70)/(1000-AA70))*AQ70</f>
        <v>-37.75805262348949</v>
      </c>
      <c r="L70">
        <f>IF(BB70&lt;&gt;0,1/(1/BB70-1/T70),0)</f>
        <v>0.23570450546658051</v>
      </c>
      <c r="M70">
        <f>((BE70-AR70/2)*Y70-K70)/(BE70+AR70/2)</f>
        <v>686.45949641160917</v>
      </c>
      <c r="N70">
        <f>AR70*1000</f>
        <v>6.1324838903325407</v>
      </c>
      <c r="O70">
        <f>(AW70-BC70)</f>
        <v>2.6118424577370223</v>
      </c>
      <c r="P70">
        <f>(V70+AV70*J70)</f>
        <v>35.724647521972656</v>
      </c>
      <c r="Q70" s="1">
        <v>5.5</v>
      </c>
      <c r="R70">
        <f>(Q70*AK70+AL70)</f>
        <v>1.5297826379537582</v>
      </c>
      <c r="S70" s="1">
        <v>1</v>
      </c>
      <c r="T70">
        <f>R70*(S70+1)*(S70+1)/(S70*S70+1)</f>
        <v>3.0595652759075165</v>
      </c>
      <c r="U70" s="1">
        <v>36.766017913818359</v>
      </c>
      <c r="V70" s="1">
        <v>35.724647521972656</v>
      </c>
      <c r="W70" s="1">
        <v>36.815723419189453</v>
      </c>
      <c r="X70" s="1">
        <v>399.64154052734375</v>
      </c>
      <c r="Y70" s="1">
        <v>438.19754028320312</v>
      </c>
      <c r="Z70" s="1">
        <v>26.897026062011719</v>
      </c>
      <c r="AA70" s="1">
        <v>33.413658142089844</v>
      </c>
      <c r="AB70" s="1">
        <v>42.250118255615234</v>
      </c>
      <c r="AC70" s="1">
        <v>52.48651123046875</v>
      </c>
      <c r="AD70" s="1">
        <v>500.283935546875</v>
      </c>
      <c r="AE70" s="1">
        <v>292.911865234375</v>
      </c>
      <c r="AF70" s="1">
        <v>651.450927734375</v>
      </c>
      <c r="AG70" s="1">
        <v>97.779815673828125</v>
      </c>
      <c r="AH70" s="1">
        <v>10.89024829864502</v>
      </c>
      <c r="AI70" s="1">
        <v>-0.95484054088592529</v>
      </c>
      <c r="AJ70" s="1">
        <v>1</v>
      </c>
      <c r="AK70" s="1">
        <v>-0.21956524252891541</v>
      </c>
      <c r="AL70" s="1">
        <v>2.737391471862793</v>
      </c>
      <c r="AM70" s="1">
        <v>1</v>
      </c>
      <c r="AN70" s="1">
        <v>0</v>
      </c>
      <c r="AO70" s="1">
        <v>0.18999999761581421</v>
      </c>
      <c r="AP70" s="1">
        <v>111115</v>
      </c>
      <c r="AQ70">
        <f>AD70*0.000001/(Q70*0.0001)</f>
        <v>0.90960715553977267</v>
      </c>
      <c r="AR70">
        <f>(AA70-Z70)/(1000-AA70)*AQ70</f>
        <v>6.1324838903325405E-3</v>
      </c>
      <c r="AS70">
        <f>(V70+273.15)</f>
        <v>308.87464752197263</v>
      </c>
      <c r="AT70">
        <f>(U70+273.15)</f>
        <v>309.91601791381834</v>
      </c>
      <c r="AU70">
        <f>(AE70*AM70+AF70*AN70)*AO70</f>
        <v>55.653253696174943</v>
      </c>
      <c r="AV70">
        <f>((AU70+0.00000010773*(AT70^4-AS70^4))-AR70*44100)/(R70*51.4+0.00000043092*AS70^3)</f>
        <v>-2.2062931704821604</v>
      </c>
      <c r="AW70">
        <f>0.61365*EXP(17.502*P70/(240.97+P70))</f>
        <v>5.8790237918588737</v>
      </c>
      <c r="AX70">
        <f>AW70*1000/AG70</f>
        <v>60.125126554441451</v>
      </c>
      <c r="AY70">
        <f>(AX70-AA70)</f>
        <v>26.711468412351607</v>
      </c>
      <c r="AZ70">
        <f>IF(J70,V70,(U70+V70)/2)</f>
        <v>36.245332717895508</v>
      </c>
      <c r="BA70">
        <f>0.61365*EXP(17.502*AZ70/(240.97+AZ70))</f>
        <v>6.0497674822183924</v>
      </c>
      <c r="BB70">
        <f>IF(AY70&lt;&gt;0,(1000-(AX70+AA70)/2)/AY70*AR70,0)</f>
        <v>0.21884500151601818</v>
      </c>
      <c r="BC70">
        <f>AA70*AG70/1000</f>
        <v>3.2671813341218514</v>
      </c>
      <c r="BD70">
        <f>(BA70-BC70)</f>
        <v>2.782586148096541</v>
      </c>
      <c r="BE70">
        <f>1/(1.6/L70+1.37/T70)</f>
        <v>0.13819911265785667</v>
      </c>
      <c r="BF70">
        <f>M70*AG70*0.001</f>
        <v>67.121883026676016</v>
      </c>
      <c r="BG70">
        <f>M70/Y70</f>
        <v>1.5665526008383264</v>
      </c>
      <c r="BH70">
        <f>(1-AR70*AG70/AW70/L70)*100</f>
        <v>56.727446014583904</v>
      </c>
      <c r="BI70">
        <f>(Y70-K70/(T70/1.35))</f>
        <v>454.85787155415181</v>
      </c>
      <c r="BJ70">
        <f>K70*BH70/100/BI70</f>
        <v>-4.7089827960904447E-2</v>
      </c>
    </row>
    <row r="71" spans="1:62">
      <c r="A71" s="1">
        <v>27</v>
      </c>
      <c r="B71" s="1" t="s">
        <v>92</v>
      </c>
      <c r="C71" s="3">
        <v>41107</v>
      </c>
      <c r="D71" s="1" t="s">
        <v>89</v>
      </c>
      <c r="E71" s="1">
        <v>0</v>
      </c>
      <c r="F71" s="1">
        <v>250</v>
      </c>
      <c r="G71" s="1" t="s">
        <v>80</v>
      </c>
      <c r="H71" s="1">
        <v>0</v>
      </c>
      <c r="I71" s="1">
        <v>5769</v>
      </c>
      <c r="J71" s="1">
        <v>0</v>
      </c>
      <c r="K71">
        <f>(X71-Y71*(1000-Z71)/(1000-AA71))*AQ71</f>
        <v>-10.753139849654007</v>
      </c>
      <c r="L71">
        <f>IF(BB71&lt;&gt;0,1/(1/BB71-1/T71),0)</f>
        <v>0.17405957185719118</v>
      </c>
      <c r="M71">
        <f>((BE71-AR71/2)*Y71-K71)/(BE71+AR71/2)</f>
        <v>487.9156408656595</v>
      </c>
      <c r="N71">
        <f>AR71*1000</f>
        <v>5.3911091237622841</v>
      </c>
      <c r="O71">
        <f>(AW71-BC71)</f>
        <v>3.0363334740023786</v>
      </c>
      <c r="P71">
        <f>(V71+AV71*J71)</f>
        <v>36.70654296875</v>
      </c>
      <c r="Q71" s="1">
        <v>5</v>
      </c>
      <c r="R71">
        <f>(Q71*AK71+AL71)</f>
        <v>1.6395652592182159</v>
      </c>
      <c r="S71" s="1">
        <v>1</v>
      </c>
      <c r="T71">
        <f>R71*(S71+1)*(S71+1)/(S71*S71+1)</f>
        <v>3.2791305184364319</v>
      </c>
      <c r="U71" s="1">
        <v>37.183696746826172</v>
      </c>
      <c r="V71" s="1">
        <v>36.70654296875</v>
      </c>
      <c r="W71" s="1">
        <v>37.254966735839844</v>
      </c>
      <c r="X71" s="1">
        <v>399.22979736328125</v>
      </c>
      <c r="Y71" s="1">
        <v>407.7799072265625</v>
      </c>
      <c r="Z71" s="1">
        <v>27.189153671264648</v>
      </c>
      <c r="AA71" s="1">
        <v>32.402744293212891</v>
      </c>
      <c r="AB71" s="1">
        <v>41.745113372802734</v>
      </c>
      <c r="AC71" s="1">
        <v>49.749851226806641</v>
      </c>
      <c r="AD71" s="1">
        <v>500.27157592773438</v>
      </c>
      <c r="AE71" s="1">
        <v>163.81857299804688</v>
      </c>
      <c r="AF71" s="1">
        <v>361.63137817382812</v>
      </c>
      <c r="AG71" s="1">
        <v>97.777374267578125</v>
      </c>
      <c r="AH71" s="1">
        <v>10.89024829864502</v>
      </c>
      <c r="AI71" s="1">
        <v>-0.95484054088592529</v>
      </c>
      <c r="AJ71" s="1">
        <v>1</v>
      </c>
      <c r="AK71" s="1">
        <v>-0.21956524252891541</v>
      </c>
      <c r="AL71" s="1">
        <v>2.737391471862793</v>
      </c>
      <c r="AM71" s="1">
        <v>1</v>
      </c>
      <c r="AN71" s="1">
        <v>0</v>
      </c>
      <c r="AO71" s="1">
        <v>0.18999999761581421</v>
      </c>
      <c r="AP71" s="1">
        <v>111115</v>
      </c>
      <c r="AQ71">
        <f>AD71*0.000001/(Q71*0.0001)</f>
        <v>1.0005431518554688</v>
      </c>
      <c r="AR71">
        <f>(AA71-Z71)/(1000-AA71)*AQ71</f>
        <v>5.3911091237622841E-3</v>
      </c>
      <c r="AS71">
        <f>(V71+273.15)</f>
        <v>309.85654296874998</v>
      </c>
      <c r="AT71">
        <f>(U71+273.15)</f>
        <v>310.33369674682615</v>
      </c>
      <c r="AU71">
        <f>(AE71*AM71+AF71*AN71)*AO71</f>
        <v>31.125528479054992</v>
      </c>
      <c r="AV71">
        <f>((AU71+0.00000010773*(AT71^4-AS71^4))-AR71*44100)/(R71*51.4+0.00000043092*AS71^3)</f>
        <v>-2.0649323815776301</v>
      </c>
      <c r="AW71">
        <f>0.61365*EXP(17.502*P71/(240.97+P71))</f>
        <v>6.2045887300564866</v>
      </c>
      <c r="AX71">
        <f>AW71*1000/AG71</f>
        <v>63.45628297480124</v>
      </c>
      <c r="AY71">
        <f>(AX71-AA71)</f>
        <v>31.05353868158835</v>
      </c>
      <c r="AZ71">
        <f>IF(J71,V71,(U71+V71)/2)</f>
        <v>36.945119857788086</v>
      </c>
      <c r="BA71">
        <f>0.61365*EXP(17.502*AZ71/(240.97+AZ71))</f>
        <v>6.2860169629330347</v>
      </c>
      <c r="BB71">
        <f>IF(AY71&lt;&gt;0,(1000-(AX71+AA71)/2)/AY71*AR71,0)</f>
        <v>0.16528602225148945</v>
      </c>
      <c r="BC71">
        <f>AA71*AG71/1000</f>
        <v>3.168255256054108</v>
      </c>
      <c r="BD71">
        <f>(BA71-BC71)</f>
        <v>3.1177617068789267</v>
      </c>
      <c r="BE71">
        <f>1/(1.6/L71+1.37/T71)</f>
        <v>0.10405774365892918</v>
      </c>
      <c r="BF71">
        <f>M71*AG71*0.001</f>
        <v>47.707110227926826</v>
      </c>
      <c r="BG71">
        <f>M71/Y71</f>
        <v>1.1965171216603705</v>
      </c>
      <c r="BH71">
        <f>(1-AR71*AG71/AW71/L71)*100</f>
        <v>51.190362469172257</v>
      </c>
      <c r="BI71">
        <f>(Y71-K71/(T71/1.35))</f>
        <v>412.20691576294575</v>
      </c>
      <c r="BJ71">
        <f>K71*BH71/100/BI71</f>
        <v>-1.3353903234899848E-2</v>
      </c>
    </row>
    <row r="72" spans="1:62">
      <c r="A72" s="1">
        <v>28</v>
      </c>
      <c r="B72" s="1" t="s">
        <v>93</v>
      </c>
      <c r="C72" s="3">
        <v>41107</v>
      </c>
      <c r="D72" s="1" t="s">
        <v>89</v>
      </c>
      <c r="E72" s="1">
        <v>0</v>
      </c>
      <c r="F72" s="1">
        <v>300</v>
      </c>
      <c r="G72" s="1" t="s">
        <v>80</v>
      </c>
      <c r="H72" s="1">
        <v>0</v>
      </c>
      <c r="I72" s="1">
        <v>5825.5</v>
      </c>
      <c r="J72" s="1">
        <v>0</v>
      </c>
      <c r="K72">
        <f>(X72-Y72*(1000-Z72)/(1000-AA72))*AQ72</f>
        <v>14.094775969593243</v>
      </c>
      <c r="L72">
        <f>IF(BB72&lt;&gt;0,1/(1/BB72-1/T72),0)</f>
        <v>0.28970401928269524</v>
      </c>
      <c r="M72">
        <f>((BE72-AR72/2)*Y72-K72)/(BE72+AR72/2)</f>
        <v>281.65884524761196</v>
      </c>
      <c r="N72">
        <f>AR72*1000</f>
        <v>8.3581243182307503</v>
      </c>
      <c r="O72">
        <f>(AW72-BC72)</f>
        <v>2.9156314613360887</v>
      </c>
      <c r="P72">
        <f>(V72+AV72*J72)</f>
        <v>37.213764190673828</v>
      </c>
      <c r="Q72" s="1">
        <v>5</v>
      </c>
      <c r="R72">
        <f>(Q72*AK72+AL72)</f>
        <v>1.6395652592182159</v>
      </c>
      <c r="S72" s="1">
        <v>1</v>
      </c>
      <c r="T72">
        <f>R72*(S72+1)*(S72+1)/(S72*S72+1)</f>
        <v>3.2791305184364319</v>
      </c>
      <c r="U72" s="1">
        <v>37.433921813964844</v>
      </c>
      <c r="V72" s="1">
        <v>37.213764190673828</v>
      </c>
      <c r="W72" s="1">
        <v>37.448917388916016</v>
      </c>
      <c r="X72" s="1">
        <v>399.1414794921875</v>
      </c>
      <c r="Y72" s="1">
        <v>381.86419677734375</v>
      </c>
      <c r="Z72" s="1">
        <v>27.361356735229492</v>
      </c>
      <c r="AA72" s="1">
        <v>35.419170379638672</v>
      </c>
      <c r="AB72" s="1">
        <v>41.440803527832031</v>
      </c>
      <c r="AC72" s="1">
        <v>53.64495849609375</v>
      </c>
      <c r="AD72" s="1">
        <v>500.26513671875</v>
      </c>
      <c r="AE72" s="1">
        <v>1629.1005859375</v>
      </c>
      <c r="AF72" s="1">
        <v>1605.3702392578125</v>
      </c>
      <c r="AG72" s="1">
        <v>97.777137756347656</v>
      </c>
      <c r="AH72" s="1">
        <v>10.89024829864502</v>
      </c>
      <c r="AI72" s="1">
        <v>-0.95484054088592529</v>
      </c>
      <c r="AJ72" s="1">
        <v>1</v>
      </c>
      <c r="AK72" s="1">
        <v>-0.21956524252891541</v>
      </c>
      <c r="AL72" s="1">
        <v>2.737391471862793</v>
      </c>
      <c r="AM72" s="1">
        <v>1</v>
      </c>
      <c r="AN72" s="1">
        <v>0</v>
      </c>
      <c r="AO72" s="1">
        <v>0.18999999761581421</v>
      </c>
      <c r="AP72" s="1">
        <v>111115</v>
      </c>
      <c r="AQ72">
        <f>AD72*0.000001/(Q72*0.0001)</f>
        <v>1.0005302734374999</v>
      </c>
      <c r="AR72">
        <f>(AA72-Z72)/(1000-AA72)*AQ72</f>
        <v>8.3581243182307505E-3</v>
      </c>
      <c r="AS72">
        <f>(V72+273.15)</f>
        <v>310.36376419067381</v>
      </c>
      <c r="AT72">
        <f>(U72+273.15)</f>
        <v>310.58392181396482</v>
      </c>
      <c r="AU72">
        <f>(AE72*AM72+AF72*AN72)*AO72</f>
        <v>309.52910744404653</v>
      </c>
      <c r="AV72">
        <f>((AU72+0.00000010773*(AT72^4-AS72^4))-AR72*44100)/(R72*51.4+0.00000043092*AS72^3)</f>
        <v>-0.57870496887991341</v>
      </c>
      <c r="AW72">
        <f>0.61365*EXP(17.502*P72/(240.97+P72))</f>
        <v>6.3788165627615676</v>
      </c>
      <c r="AX72">
        <f>AW72*1000/AG72</f>
        <v>65.238323693387684</v>
      </c>
      <c r="AY72">
        <f>(AX72-AA72)</f>
        <v>29.819153313749013</v>
      </c>
      <c r="AZ72">
        <f>IF(J72,V72,(U72+V72)/2)</f>
        <v>37.323843002319336</v>
      </c>
      <c r="BA72">
        <f>0.61365*EXP(17.502*AZ72/(240.97+AZ72))</f>
        <v>6.417183926823812</v>
      </c>
      <c r="BB72">
        <f>IF(AY72&lt;&gt;0,(1000-(AX72+AA72)/2)/AY72*AR72,0)</f>
        <v>0.26618698090461801</v>
      </c>
      <c r="BC72">
        <f>AA72*AG72/1000</f>
        <v>3.4631851014254789</v>
      </c>
      <c r="BD72">
        <f>(BA72-BC72)</f>
        <v>2.9539988253983331</v>
      </c>
      <c r="BE72">
        <f>1/(1.6/L72+1.37/T72)</f>
        <v>0.16833112951273929</v>
      </c>
      <c r="BF72">
        <f>M72*AG72*0.001</f>
        <v>27.539795712069562</v>
      </c>
      <c r="BG72">
        <f>M72/Y72</f>
        <v>0.73758903721429736</v>
      </c>
      <c r="BH72">
        <f>(1-AR72*AG72/AW72/L72)*100</f>
        <v>55.776662766353894</v>
      </c>
      <c r="BI72">
        <f>(Y72-K72/(T72/1.35))</f>
        <v>376.06145502858777</v>
      </c>
      <c r="BJ72">
        <f>K72*BH72/100/BI72</f>
        <v>2.0905082281393293E-2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 7.9.12_.xls</vt:lpstr>
    </vt:vector>
  </TitlesOfParts>
  <Company>University of Miami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Chris Sanchez</cp:lastModifiedBy>
  <dcterms:created xsi:type="dcterms:W3CDTF">2013-01-08T17:43:50Z</dcterms:created>
  <dcterms:modified xsi:type="dcterms:W3CDTF">2013-01-08T17:45:40Z</dcterms:modified>
</cp:coreProperties>
</file>