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140" yWindow="0" windowWidth="25605" windowHeight="18240" tabRatio="500"/>
  </bookViews>
  <sheets>
    <sheet name="Sheet1" sheetId="1" r:id="rId1"/>
  </sheets>
  <externalReferences>
    <externalReference r:id="rId2"/>
  </externalReferenc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" i="1" l="1"/>
  <c r="F2" i="1"/>
  <c r="E4" i="1"/>
  <c r="E3" i="1"/>
  <c r="E2" i="1"/>
  <c r="C6" i="1" l="1"/>
  <c r="C5" i="1"/>
  <c r="C14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8" i="1"/>
</calcChain>
</file>

<file path=xl/sharedStrings.xml><?xml version="1.0" encoding="utf-8"?>
<sst xmlns="http://schemas.openxmlformats.org/spreadsheetml/2006/main" count="17" uniqueCount="16">
  <si>
    <t>Transect</t>
  </si>
  <si>
    <t>Water depth (cm)</t>
  </si>
  <si>
    <t>Location (m)</t>
  </si>
  <si>
    <t>M-3</t>
  </si>
  <si>
    <t>C-2</t>
  </si>
  <si>
    <t>M-1-W</t>
  </si>
  <si>
    <t>C-1</t>
  </si>
  <si>
    <t>M-2</t>
  </si>
  <si>
    <t>M-4-N</t>
  </si>
  <si>
    <t>M-4-C</t>
  </si>
  <si>
    <t>M-5</t>
  </si>
  <si>
    <t>average</t>
  </si>
  <si>
    <t xml:space="preserve">st. dev </t>
  </si>
  <si>
    <t>st. error</t>
  </si>
  <si>
    <t xml:space="preserve">Average M depth </t>
  </si>
  <si>
    <t>Vol water 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</si>
</sst>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43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5.0514593844946699E-2"/>
                  <c:y val="7.3819081610125806E-2"/>
                </c:manualLayout>
              </c:layout>
              <c:numFmt formatCode="General" sourceLinked="0"/>
            </c:trendlineLbl>
          </c:trendline>
          <c:xVal>
            <c:numRef>
              <c:f>Sheet1!$B$2:$B$36</c:f>
              <c:numCache>
                <c:formatCode>General</c:formatCode>
                <c:ptCount val="35"/>
                <c:pt idx="0">
                  <c:v>37</c:v>
                </c:pt>
                <c:pt idx="1">
                  <c:v>52</c:v>
                </c:pt>
                <c:pt idx="2">
                  <c:v>50</c:v>
                </c:pt>
                <c:pt idx="3">
                  <c:v>34</c:v>
                </c:pt>
                <c:pt idx="4">
                  <c:v>19</c:v>
                </c:pt>
                <c:pt idx="5">
                  <c:v>54</c:v>
                </c:pt>
                <c:pt idx="6">
                  <c:v>35</c:v>
                </c:pt>
                <c:pt idx="7">
                  <c:v>24</c:v>
                </c:pt>
                <c:pt idx="8">
                  <c:v>15</c:v>
                </c:pt>
                <c:pt idx="9">
                  <c:v>14</c:v>
                </c:pt>
                <c:pt idx="10">
                  <c:v>28</c:v>
                </c:pt>
                <c:pt idx="11">
                  <c:v>22</c:v>
                </c:pt>
                <c:pt idx="12">
                  <c:v>42</c:v>
                </c:pt>
                <c:pt idx="13">
                  <c:v>16</c:v>
                </c:pt>
                <c:pt idx="14">
                  <c:v>59</c:v>
                </c:pt>
                <c:pt idx="15">
                  <c:v>42</c:v>
                </c:pt>
                <c:pt idx="16">
                  <c:v>3</c:v>
                </c:pt>
                <c:pt idx="17">
                  <c:v>16</c:v>
                </c:pt>
                <c:pt idx="18">
                  <c:v>19</c:v>
                </c:pt>
                <c:pt idx="19">
                  <c:v>59</c:v>
                </c:pt>
                <c:pt idx="20">
                  <c:v>39</c:v>
                </c:pt>
                <c:pt idx="21">
                  <c:v>35</c:v>
                </c:pt>
                <c:pt idx="22">
                  <c:v>29</c:v>
                </c:pt>
                <c:pt idx="23">
                  <c:v>20</c:v>
                </c:pt>
                <c:pt idx="24">
                  <c:v>54</c:v>
                </c:pt>
                <c:pt idx="25">
                  <c:v>49</c:v>
                </c:pt>
                <c:pt idx="26">
                  <c:v>39</c:v>
                </c:pt>
                <c:pt idx="27">
                  <c:v>19</c:v>
                </c:pt>
                <c:pt idx="28">
                  <c:v>3</c:v>
                </c:pt>
                <c:pt idx="29">
                  <c:v>52</c:v>
                </c:pt>
                <c:pt idx="30">
                  <c:v>35</c:v>
                </c:pt>
                <c:pt idx="31">
                  <c:v>23</c:v>
                </c:pt>
                <c:pt idx="32">
                  <c:v>19</c:v>
                </c:pt>
                <c:pt idx="33">
                  <c:v>9</c:v>
                </c:pt>
                <c:pt idx="34">
                  <c:v>29</c:v>
                </c:pt>
              </c:numCache>
            </c:numRef>
          </c:xVal>
          <c:yVal>
            <c:numRef>
              <c:f>Sheet1!$C$2:$C$36</c:f>
              <c:numCache>
                <c:formatCode>0.00</c:formatCode>
                <c:ptCount val="35"/>
                <c:pt idx="0">
                  <c:v>27</c:v>
                </c:pt>
                <c:pt idx="1">
                  <c:v>28</c:v>
                </c:pt>
                <c:pt idx="2">
                  <c:v>20</c:v>
                </c:pt>
                <c:pt idx="3">
                  <c:v>22.333333333333332</c:v>
                </c:pt>
                <c:pt idx="4">
                  <c:v>21.333333333333332</c:v>
                </c:pt>
                <c:pt idx="5">
                  <c:v>40</c:v>
                </c:pt>
                <c:pt idx="6">
                  <c:v>17</c:v>
                </c:pt>
                <c:pt idx="7">
                  <c:v>31</c:v>
                </c:pt>
                <c:pt idx="8">
                  <c:v>33</c:v>
                </c:pt>
                <c:pt idx="9">
                  <c:v>32</c:v>
                </c:pt>
                <c:pt idx="10">
                  <c:v>22</c:v>
                </c:pt>
                <c:pt idx="11">
                  <c:v>17</c:v>
                </c:pt>
                <c:pt idx="12">
                  <c:v>30.5</c:v>
                </c:pt>
                <c:pt idx="13">
                  <c:v>27</c:v>
                </c:pt>
                <c:pt idx="14">
                  <c:v>30</c:v>
                </c:pt>
                <c:pt idx="15">
                  <c:v>25</c:v>
                </c:pt>
                <c:pt idx="16">
                  <c:v>34</c:v>
                </c:pt>
                <c:pt idx="17">
                  <c:v>27</c:v>
                </c:pt>
                <c:pt idx="18">
                  <c:v>26</c:v>
                </c:pt>
                <c:pt idx="19">
                  <c:v>35.666666666666664</c:v>
                </c:pt>
                <c:pt idx="20">
                  <c:v>23.666666666666668</c:v>
                </c:pt>
                <c:pt idx="21">
                  <c:v>21.333333333333332</c:v>
                </c:pt>
                <c:pt idx="22">
                  <c:v>23</c:v>
                </c:pt>
                <c:pt idx="23">
                  <c:v>22.666666666666668</c:v>
                </c:pt>
                <c:pt idx="24">
                  <c:v>30</c:v>
                </c:pt>
                <c:pt idx="25">
                  <c:v>35.333333333333336</c:v>
                </c:pt>
                <c:pt idx="26">
                  <c:v>21.666666666666668</c:v>
                </c:pt>
                <c:pt idx="27">
                  <c:v>28</c:v>
                </c:pt>
                <c:pt idx="28">
                  <c:v>32</c:v>
                </c:pt>
                <c:pt idx="29">
                  <c:v>32.333333333333336</c:v>
                </c:pt>
                <c:pt idx="30">
                  <c:v>21.333333333333332</c:v>
                </c:pt>
                <c:pt idx="31">
                  <c:v>30</c:v>
                </c:pt>
                <c:pt idx="32">
                  <c:v>11</c:v>
                </c:pt>
                <c:pt idx="33">
                  <c:v>32.666666666666664</c:v>
                </c:pt>
                <c:pt idx="34">
                  <c:v>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904576"/>
        <c:axId val="102906112"/>
      </c:scatterChart>
      <c:valAx>
        <c:axId val="102904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2906112"/>
        <c:crosses val="autoZero"/>
        <c:crossBetween val="midCat"/>
      </c:valAx>
      <c:valAx>
        <c:axId val="10290611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29045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139700</xdr:colOff>
      <xdr:row>3</xdr:row>
      <xdr:rowOff>127000</xdr:rowOff>
    </xdr:from>
    <xdr:to>
      <xdr:col>19</xdr:col>
      <xdr:colOff>368300</xdr:colOff>
      <xdr:row>32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egetation%20Are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2">
          <cell r="C12">
            <v>186243.53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R45" sqref="R45"/>
    </sheetView>
  </sheetViews>
  <sheetFormatPr defaultColWidth="11" defaultRowHeight="15.75" x14ac:dyDescent="0.25"/>
  <cols>
    <col min="2" max="2" width="11.375" customWidth="1"/>
    <col min="3" max="3" width="15.625" style="1" bestFit="1" customWidth="1"/>
  </cols>
  <sheetData>
    <row r="1" spans="1:10" x14ac:dyDescent="0.25">
      <c r="A1" t="s">
        <v>0</v>
      </c>
      <c r="B1" t="s">
        <v>2</v>
      </c>
      <c r="C1" s="1" t="s">
        <v>1</v>
      </c>
    </row>
    <row r="2" spans="1:10" x14ac:dyDescent="0.25">
      <c r="A2" t="s">
        <v>4</v>
      </c>
      <c r="B2">
        <v>37</v>
      </c>
      <c r="C2" s="1">
        <v>27</v>
      </c>
      <c r="D2" t="s">
        <v>11</v>
      </c>
      <c r="E2" s="1">
        <f>AVERAGE(C2:C36)</f>
        <v>26.480952380952377</v>
      </c>
      <c r="F2" s="1">
        <f>E2/100</f>
        <v>0.26480952380952377</v>
      </c>
      <c r="G2" t="s">
        <v>14</v>
      </c>
      <c r="I2" s="2">
        <f>F2*[1]Sheet1!$C$12</f>
        <v>49319.060491904755</v>
      </c>
      <c r="J2" t="s">
        <v>15</v>
      </c>
    </row>
    <row r="3" spans="1:10" x14ac:dyDescent="0.25">
      <c r="B3">
        <v>52</v>
      </c>
      <c r="C3" s="1">
        <v>28</v>
      </c>
      <c r="D3" t="s">
        <v>12</v>
      </c>
      <c r="E3">
        <f>_xlfn.STDEV.P(C2:C36)</f>
        <v>6.3366872608782687</v>
      </c>
    </row>
    <row r="4" spans="1:10" x14ac:dyDescent="0.25">
      <c r="B4">
        <v>50</v>
      </c>
      <c r="C4" s="1">
        <v>20</v>
      </c>
      <c r="D4" t="s">
        <v>13</v>
      </c>
      <c r="E4">
        <f>E3/SQRT((COUNT(C2:C36)))</f>
        <v>1.0710956398830516</v>
      </c>
    </row>
    <row r="5" spans="1:10" x14ac:dyDescent="0.25">
      <c r="B5">
        <v>34</v>
      </c>
      <c r="C5" s="1">
        <f>AVERAGE(24,24,19)</f>
        <v>22.333333333333332</v>
      </c>
    </row>
    <row r="6" spans="1:10" x14ac:dyDescent="0.25">
      <c r="B6">
        <v>19</v>
      </c>
      <c r="C6" s="1">
        <f>AVERAGE(22,24,18)</f>
        <v>21.333333333333332</v>
      </c>
    </row>
    <row r="7" spans="1:10" x14ac:dyDescent="0.25">
      <c r="A7" t="s">
        <v>5</v>
      </c>
      <c r="B7">
        <v>54</v>
      </c>
      <c r="C7" s="1">
        <v>40</v>
      </c>
    </row>
    <row r="8" spans="1:10" x14ac:dyDescent="0.25">
      <c r="B8">
        <v>35</v>
      </c>
      <c r="C8" s="1">
        <f>AVERAGE(14,26,11)</f>
        <v>17</v>
      </c>
    </row>
    <row r="9" spans="1:10" x14ac:dyDescent="0.25">
      <c r="B9">
        <v>24</v>
      </c>
      <c r="C9" s="1">
        <v>31</v>
      </c>
    </row>
    <row r="10" spans="1:10" x14ac:dyDescent="0.25">
      <c r="B10">
        <v>15</v>
      </c>
      <c r="C10" s="1">
        <v>33</v>
      </c>
    </row>
    <row r="11" spans="1:10" x14ac:dyDescent="0.25">
      <c r="B11">
        <v>14</v>
      </c>
      <c r="C11" s="1">
        <v>32</v>
      </c>
    </row>
    <row r="12" spans="1:10" x14ac:dyDescent="0.25">
      <c r="A12" t="s">
        <v>6</v>
      </c>
      <c r="B12">
        <v>28</v>
      </c>
      <c r="C12" s="1">
        <v>22</v>
      </c>
    </row>
    <row r="13" spans="1:10" x14ac:dyDescent="0.25">
      <c r="B13">
        <v>22</v>
      </c>
      <c r="C13" s="1">
        <v>17</v>
      </c>
    </row>
    <row r="14" spans="1:10" x14ac:dyDescent="0.25">
      <c r="B14">
        <v>42</v>
      </c>
      <c r="C14" s="1">
        <f>AVERAGE(33,28)</f>
        <v>30.5</v>
      </c>
    </row>
    <row r="15" spans="1:10" x14ac:dyDescent="0.25">
      <c r="B15">
        <v>16</v>
      </c>
      <c r="C15" s="1">
        <v>27</v>
      </c>
    </row>
    <row r="16" spans="1:10" x14ac:dyDescent="0.25">
      <c r="A16" t="s">
        <v>7</v>
      </c>
      <c r="B16">
        <v>59</v>
      </c>
      <c r="C16" s="1">
        <v>30</v>
      </c>
    </row>
    <row r="17" spans="1:3" x14ac:dyDescent="0.25">
      <c r="B17">
        <v>42</v>
      </c>
      <c r="C17" s="1">
        <v>25</v>
      </c>
    </row>
    <row r="18" spans="1:3" x14ac:dyDescent="0.25">
      <c r="B18">
        <v>3</v>
      </c>
      <c r="C18" s="1">
        <v>34</v>
      </c>
    </row>
    <row r="19" spans="1:3" x14ac:dyDescent="0.25">
      <c r="B19">
        <v>16</v>
      </c>
      <c r="C19" s="1">
        <v>27</v>
      </c>
    </row>
    <row r="20" spans="1:3" x14ac:dyDescent="0.25">
      <c r="B20">
        <v>19</v>
      </c>
      <c r="C20" s="1">
        <v>26</v>
      </c>
    </row>
    <row r="21" spans="1:3" x14ac:dyDescent="0.25">
      <c r="A21" t="s">
        <v>8</v>
      </c>
      <c r="B21">
        <v>59</v>
      </c>
      <c r="C21" s="1">
        <f>AVERAGE(33,40,34)</f>
        <v>35.666666666666664</v>
      </c>
    </row>
    <row r="22" spans="1:3" x14ac:dyDescent="0.25">
      <c r="B22">
        <v>39</v>
      </c>
      <c r="C22" s="1">
        <f>AVERAGE(25,18,28)</f>
        <v>23.666666666666668</v>
      </c>
    </row>
    <row r="23" spans="1:3" x14ac:dyDescent="0.25">
      <c r="B23">
        <v>35</v>
      </c>
      <c r="C23" s="1">
        <f>AVERAGE(21,18,25)</f>
        <v>21.333333333333332</v>
      </c>
    </row>
    <row r="24" spans="1:3" x14ac:dyDescent="0.25">
      <c r="B24">
        <v>29</v>
      </c>
      <c r="C24" s="1">
        <f>AVERAGE(22,23,24)</f>
        <v>23</v>
      </c>
    </row>
    <row r="25" spans="1:3" x14ac:dyDescent="0.25">
      <c r="B25">
        <v>20</v>
      </c>
      <c r="C25" s="1">
        <f>AVERAGE(25,23,20)</f>
        <v>22.666666666666668</v>
      </c>
    </row>
    <row r="26" spans="1:3" x14ac:dyDescent="0.25">
      <c r="A26" t="s">
        <v>9</v>
      </c>
      <c r="B26">
        <v>54</v>
      </c>
      <c r="C26" s="1">
        <f>AVERAGE(22,38,30)</f>
        <v>30</v>
      </c>
    </row>
    <row r="27" spans="1:3" x14ac:dyDescent="0.25">
      <c r="B27">
        <v>49</v>
      </c>
      <c r="C27" s="1">
        <f>AVERAGE(38,35,33)</f>
        <v>35.333333333333336</v>
      </c>
    </row>
    <row r="28" spans="1:3" x14ac:dyDescent="0.25">
      <c r="B28">
        <v>39</v>
      </c>
      <c r="C28" s="1">
        <f>AVERAGE(9,34,22)</f>
        <v>21.666666666666668</v>
      </c>
    </row>
    <row r="29" spans="1:3" x14ac:dyDescent="0.25">
      <c r="B29">
        <v>19</v>
      </c>
      <c r="C29" s="1">
        <f>AVERAGE(23,32,29)</f>
        <v>28</v>
      </c>
    </row>
    <row r="30" spans="1:3" x14ac:dyDescent="0.25">
      <c r="B30">
        <v>3</v>
      </c>
      <c r="C30" s="1">
        <f>AVERAGE(27,34,35)</f>
        <v>32</v>
      </c>
    </row>
    <row r="31" spans="1:3" x14ac:dyDescent="0.25">
      <c r="A31" t="s">
        <v>10</v>
      </c>
      <c r="B31">
        <v>52</v>
      </c>
      <c r="C31" s="1">
        <f>AVERAGE(35,35,27)</f>
        <v>32.333333333333336</v>
      </c>
    </row>
    <row r="32" spans="1:3" x14ac:dyDescent="0.25">
      <c r="B32">
        <v>35</v>
      </c>
      <c r="C32" s="1">
        <f>AVERAGE(25,16,23)</f>
        <v>21.333333333333332</v>
      </c>
    </row>
    <row r="33" spans="1:3" x14ac:dyDescent="0.25">
      <c r="B33">
        <v>23</v>
      </c>
      <c r="C33" s="1">
        <f>AVERAGE(28,30,32)</f>
        <v>30</v>
      </c>
    </row>
    <row r="34" spans="1:3" x14ac:dyDescent="0.25">
      <c r="B34">
        <v>19</v>
      </c>
      <c r="C34" s="1">
        <f>AVERAGE(10,8,15)</f>
        <v>11</v>
      </c>
    </row>
    <row r="35" spans="1:3" x14ac:dyDescent="0.25">
      <c r="B35">
        <v>9</v>
      </c>
      <c r="C35" s="1">
        <f>AVERAGE(31,34,33)</f>
        <v>32.666666666666664</v>
      </c>
    </row>
    <row r="36" spans="1:3" x14ac:dyDescent="0.25">
      <c r="A36" t="s">
        <v>3</v>
      </c>
      <c r="B36">
        <v>29</v>
      </c>
      <c r="C36" s="1">
        <v>16</v>
      </c>
    </row>
    <row r="39" spans="1:3" x14ac:dyDescent="0.25">
      <c r="A39" t="s">
        <v>6</v>
      </c>
      <c r="B39">
        <v>58</v>
      </c>
      <c r="C39" s="1">
        <v>94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GIOSLSAUser</dc:creator>
  <cp:lastModifiedBy>Nicholas Weller</cp:lastModifiedBy>
  <dcterms:created xsi:type="dcterms:W3CDTF">2012-11-19T19:35:03Z</dcterms:created>
  <dcterms:modified xsi:type="dcterms:W3CDTF">2012-12-06T21:31:56Z</dcterms:modified>
</cp:coreProperties>
</file>