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60" yWindow="440" windowWidth="27940" windowHeight="24660" tabRatio="500"/>
  </bookViews>
  <sheets>
    <sheet name="Derivatives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88" i="1" l="1"/>
  <c r="O86" i="1"/>
  <c r="G88" i="1"/>
  <c r="F88" i="1"/>
  <c r="E88" i="1"/>
  <c r="D88" i="1"/>
  <c r="C88" i="1"/>
  <c r="G86" i="1"/>
  <c r="F86" i="1"/>
  <c r="E86" i="1"/>
  <c r="D86" i="1"/>
  <c r="C86" i="1"/>
  <c r="G84" i="1"/>
  <c r="F84" i="1"/>
  <c r="E84" i="1"/>
  <c r="D84" i="1"/>
  <c r="C84" i="1"/>
  <c r="G82" i="1"/>
  <c r="F82" i="1"/>
  <c r="E82" i="1"/>
  <c r="D82" i="1"/>
  <c r="C82" i="1"/>
  <c r="S88" i="1"/>
  <c r="R88" i="1"/>
  <c r="Q88" i="1"/>
  <c r="P88" i="1"/>
  <c r="S86" i="1"/>
  <c r="R86" i="1"/>
  <c r="Q86" i="1"/>
  <c r="P86" i="1"/>
  <c r="S84" i="1"/>
  <c r="R84" i="1"/>
  <c r="Q84" i="1"/>
  <c r="P84" i="1"/>
  <c r="O84" i="1"/>
  <c r="S82" i="1"/>
  <c r="R82" i="1"/>
  <c r="Q82" i="1"/>
  <c r="P82" i="1"/>
  <c r="O82" i="1"/>
  <c r="S80" i="1"/>
  <c r="R80" i="1"/>
  <c r="Q80" i="1"/>
  <c r="P80" i="1"/>
  <c r="O80" i="1"/>
  <c r="O78" i="1"/>
  <c r="C80" i="1"/>
  <c r="C78" i="1"/>
  <c r="G80" i="1"/>
  <c r="F80" i="1"/>
  <c r="E80" i="1"/>
  <c r="D80" i="1"/>
  <c r="H88" i="1"/>
  <c r="H86" i="1"/>
  <c r="H84" i="1"/>
  <c r="H82" i="1"/>
  <c r="H80" i="1"/>
  <c r="H78" i="1"/>
  <c r="H76" i="1"/>
  <c r="I89" i="1"/>
  <c r="I88" i="1"/>
  <c r="I87" i="1"/>
  <c r="I86" i="1"/>
  <c r="I85" i="1"/>
  <c r="I84" i="1"/>
  <c r="I83" i="1"/>
  <c r="I82" i="1"/>
  <c r="I81" i="1"/>
  <c r="I80" i="1"/>
  <c r="O76" i="1"/>
  <c r="S78" i="1"/>
  <c r="R78" i="1"/>
  <c r="Q78" i="1"/>
  <c r="E78" i="1"/>
  <c r="P78" i="1"/>
  <c r="S76" i="1"/>
  <c r="R76" i="1"/>
  <c r="F76" i="1"/>
  <c r="Q76" i="1"/>
  <c r="P76" i="1"/>
  <c r="G78" i="1"/>
  <c r="F78" i="1"/>
  <c r="D78" i="1"/>
  <c r="G76" i="1"/>
  <c r="E76" i="1"/>
  <c r="D76" i="1"/>
  <c r="C76" i="1"/>
  <c r="I79" i="1"/>
  <c r="I78" i="1"/>
  <c r="I77" i="1"/>
  <c r="I76" i="1"/>
  <c r="I75" i="1"/>
  <c r="G74" i="1"/>
  <c r="F74" i="1"/>
  <c r="D74" i="1"/>
  <c r="C74" i="1"/>
  <c r="O72" i="1"/>
  <c r="C72" i="1"/>
  <c r="H72" i="1"/>
  <c r="I72" i="1"/>
  <c r="O74" i="1"/>
  <c r="S74" i="1"/>
  <c r="R74" i="1"/>
  <c r="Q74" i="1"/>
  <c r="E74" i="1"/>
  <c r="P74" i="1"/>
  <c r="R68" i="1"/>
  <c r="H71" i="1"/>
  <c r="H67" i="1"/>
  <c r="I67" i="1"/>
  <c r="S72" i="1"/>
  <c r="R72" i="1"/>
  <c r="Q72" i="1"/>
  <c r="P72" i="1"/>
  <c r="S70" i="1"/>
  <c r="R70" i="1"/>
  <c r="Q70" i="1"/>
  <c r="P70" i="1"/>
  <c r="O70" i="1"/>
  <c r="S68" i="1"/>
  <c r="Q68" i="1"/>
  <c r="P68" i="1"/>
  <c r="D68" i="1"/>
  <c r="O68" i="1"/>
  <c r="O66" i="1"/>
  <c r="C68" i="1"/>
  <c r="G72" i="1"/>
  <c r="F72" i="1"/>
  <c r="E72" i="1"/>
  <c r="D72" i="1"/>
  <c r="G70" i="1"/>
  <c r="F70" i="1"/>
  <c r="E70" i="1"/>
  <c r="D70" i="1"/>
  <c r="C70" i="1"/>
  <c r="H70" i="1"/>
  <c r="I70" i="1"/>
  <c r="G68" i="1"/>
  <c r="F68" i="1"/>
  <c r="E68" i="1"/>
  <c r="I73" i="1"/>
  <c r="I71" i="1"/>
  <c r="I69" i="1"/>
  <c r="C5" i="1"/>
  <c r="C3" i="1"/>
  <c r="C7" i="1"/>
  <c r="J58" i="1"/>
  <c r="J56" i="1"/>
  <c r="J54" i="1"/>
  <c r="J52" i="1"/>
  <c r="J50" i="1"/>
  <c r="J48" i="1"/>
  <c r="J46" i="1"/>
  <c r="J44" i="1"/>
  <c r="J42" i="1"/>
  <c r="R64" i="1"/>
  <c r="F64" i="1"/>
  <c r="Q64" i="1"/>
  <c r="E64" i="1"/>
  <c r="O64" i="1"/>
  <c r="C64" i="1"/>
  <c r="O60" i="1"/>
  <c r="C60" i="1"/>
  <c r="H60" i="1"/>
  <c r="I60" i="1"/>
  <c r="P60" i="1"/>
  <c r="D60" i="1"/>
  <c r="Q60" i="1"/>
  <c r="E60" i="1"/>
  <c r="R60" i="1"/>
  <c r="F60" i="1"/>
  <c r="C66" i="1"/>
  <c r="P66" i="1"/>
  <c r="D66" i="1"/>
  <c r="Q66" i="1"/>
  <c r="E66" i="1"/>
  <c r="R66" i="1"/>
  <c r="F66" i="1"/>
  <c r="S66" i="1"/>
  <c r="G66" i="1"/>
  <c r="I65" i="1"/>
  <c r="P64" i="1"/>
  <c r="D64" i="1"/>
  <c r="S64" i="1"/>
  <c r="G64" i="1"/>
  <c r="O62" i="1"/>
  <c r="C62" i="1"/>
  <c r="R62" i="1"/>
  <c r="I63" i="1"/>
  <c r="R52" i="1"/>
  <c r="F52" i="1"/>
  <c r="P62" i="1"/>
  <c r="D62" i="1"/>
  <c r="Q62" i="1"/>
  <c r="E62" i="1"/>
  <c r="F62" i="1"/>
  <c r="O58" i="1"/>
  <c r="C58" i="1"/>
  <c r="P58" i="1"/>
  <c r="D58" i="1"/>
  <c r="Q58" i="1"/>
  <c r="E58" i="1"/>
  <c r="R58" i="1"/>
  <c r="F58" i="1"/>
  <c r="O56" i="1"/>
  <c r="C56" i="1"/>
  <c r="P56" i="1"/>
  <c r="D56" i="1"/>
  <c r="Q56" i="1"/>
  <c r="E56" i="1"/>
  <c r="R56" i="1"/>
  <c r="F56" i="1"/>
  <c r="O54" i="1"/>
  <c r="C54" i="1"/>
  <c r="P54" i="1"/>
  <c r="D54" i="1"/>
  <c r="Q54" i="1"/>
  <c r="E54" i="1"/>
  <c r="R54" i="1"/>
  <c r="F54" i="1"/>
  <c r="Q52" i="1"/>
  <c r="E52" i="1"/>
  <c r="P52" i="1"/>
  <c r="D52" i="1"/>
  <c r="O52" i="1"/>
  <c r="C52" i="1"/>
  <c r="R50" i="1"/>
  <c r="F50" i="1"/>
  <c r="Q50" i="1"/>
  <c r="E50" i="1"/>
  <c r="P50" i="1"/>
  <c r="D50" i="1"/>
  <c r="O50" i="1"/>
  <c r="C50" i="1"/>
  <c r="R46" i="1"/>
  <c r="F46" i="1"/>
  <c r="Q46" i="1"/>
  <c r="E46" i="1"/>
  <c r="P46" i="1"/>
  <c r="D46" i="1"/>
  <c r="O46" i="1"/>
  <c r="C46" i="1"/>
  <c r="H46" i="1"/>
  <c r="I46" i="1"/>
  <c r="R44" i="1"/>
  <c r="F44" i="1"/>
  <c r="Q44" i="1"/>
  <c r="E44" i="1"/>
  <c r="P44" i="1"/>
  <c r="D44" i="1"/>
  <c r="O44" i="1"/>
  <c r="C44" i="1"/>
  <c r="R42" i="1"/>
  <c r="F42" i="1"/>
  <c r="Q42" i="1"/>
  <c r="E42" i="1"/>
  <c r="P42" i="1"/>
  <c r="D42" i="1"/>
  <c r="O42" i="1"/>
  <c r="C42" i="1"/>
  <c r="H42" i="1"/>
  <c r="I42" i="1"/>
  <c r="O40" i="1"/>
  <c r="C40" i="1"/>
  <c r="C25" i="1"/>
  <c r="C23" i="1"/>
  <c r="O24" i="1"/>
  <c r="D25" i="1"/>
  <c r="P24" i="1"/>
  <c r="D24" i="1"/>
  <c r="D23" i="1"/>
  <c r="E25" i="1"/>
  <c r="E23" i="1"/>
  <c r="Q22" i="1"/>
  <c r="E22" i="1"/>
  <c r="F25" i="1"/>
  <c r="H25" i="1"/>
  <c r="I25" i="1"/>
  <c r="F23" i="1"/>
  <c r="C21" i="1"/>
  <c r="O20" i="1"/>
  <c r="C20" i="1"/>
  <c r="O22" i="1"/>
  <c r="D21" i="1"/>
  <c r="P22" i="1"/>
  <c r="D22" i="1"/>
  <c r="E21" i="1"/>
  <c r="F21" i="1"/>
  <c r="R20" i="1"/>
  <c r="F20" i="1"/>
  <c r="C19" i="1"/>
  <c r="O18" i="1"/>
  <c r="C18" i="1"/>
  <c r="D19" i="1"/>
  <c r="E19" i="1"/>
  <c r="Q18" i="1"/>
  <c r="E18" i="1"/>
  <c r="Q20" i="1"/>
  <c r="E20" i="1"/>
  <c r="F19" i="1"/>
  <c r="C17" i="1"/>
  <c r="O16" i="1"/>
  <c r="C16" i="1"/>
  <c r="H16" i="1"/>
  <c r="I16" i="1"/>
  <c r="D17" i="1"/>
  <c r="P16" i="1"/>
  <c r="D16" i="1"/>
  <c r="E17" i="1"/>
  <c r="F17" i="1"/>
  <c r="R16" i="1"/>
  <c r="F16" i="1"/>
  <c r="C15" i="1"/>
  <c r="O14" i="1"/>
  <c r="C14" i="1"/>
  <c r="D15" i="1"/>
  <c r="E15" i="1"/>
  <c r="Q14" i="1"/>
  <c r="E14" i="1"/>
  <c r="Q16" i="1"/>
  <c r="E16" i="1"/>
  <c r="F15" i="1"/>
  <c r="C13" i="1"/>
  <c r="O12" i="1"/>
  <c r="C12" i="1"/>
  <c r="D13" i="1"/>
  <c r="P12" i="1"/>
  <c r="D12" i="1"/>
  <c r="E13" i="1"/>
  <c r="F13" i="1"/>
  <c r="R12" i="1"/>
  <c r="F12" i="1"/>
  <c r="C11" i="1"/>
  <c r="O10" i="1"/>
  <c r="C10" i="1"/>
  <c r="D11" i="1"/>
  <c r="E11" i="1"/>
  <c r="Q10" i="1"/>
  <c r="E10" i="1"/>
  <c r="Q12" i="1"/>
  <c r="E12" i="1"/>
  <c r="F11" i="1"/>
  <c r="C9" i="1"/>
  <c r="D9" i="1"/>
  <c r="E9" i="1"/>
  <c r="F9" i="1"/>
  <c r="O8" i="1"/>
  <c r="C8" i="1"/>
  <c r="D7" i="1"/>
  <c r="E7" i="1"/>
  <c r="Q8" i="1"/>
  <c r="F7" i="1"/>
  <c r="R8" i="1"/>
  <c r="D5" i="1"/>
  <c r="E5" i="1"/>
  <c r="Q6" i="1"/>
  <c r="F5" i="1"/>
  <c r="D3" i="1"/>
  <c r="P4" i="1"/>
  <c r="D4" i="1"/>
  <c r="E3" i="1"/>
  <c r="F3" i="1"/>
  <c r="S62" i="1"/>
  <c r="S60" i="1"/>
  <c r="S58" i="1"/>
  <c r="S56" i="1"/>
  <c r="S54" i="1"/>
  <c r="I61" i="1"/>
  <c r="I59" i="1"/>
  <c r="I57" i="1"/>
  <c r="I55" i="1"/>
  <c r="S46" i="1"/>
  <c r="S44" i="1"/>
  <c r="S42" i="1"/>
  <c r="S40" i="1"/>
  <c r="S52" i="1"/>
  <c r="S50" i="1"/>
  <c r="I53" i="1"/>
  <c r="I52" i="1"/>
  <c r="I51" i="1"/>
  <c r="I50" i="1"/>
  <c r="I49" i="1"/>
  <c r="I48" i="1"/>
  <c r="I47" i="1"/>
  <c r="I45" i="1"/>
  <c r="I43" i="1"/>
  <c r="I41" i="1"/>
  <c r="P40" i="1"/>
  <c r="D40" i="1"/>
  <c r="Q40" i="1"/>
  <c r="E40" i="1"/>
  <c r="R40" i="1"/>
  <c r="F40" i="1"/>
  <c r="O38" i="1"/>
  <c r="C38" i="1"/>
  <c r="H38" i="1"/>
  <c r="I38" i="1"/>
  <c r="O36" i="1"/>
  <c r="C36" i="1"/>
  <c r="O26" i="1"/>
  <c r="C26" i="1"/>
  <c r="I39" i="1"/>
  <c r="P38" i="1"/>
  <c r="D38" i="1"/>
  <c r="Q38" i="1"/>
  <c r="E38" i="1"/>
  <c r="R38" i="1"/>
  <c r="F38" i="1"/>
  <c r="S38" i="1"/>
  <c r="G38" i="1"/>
  <c r="O32" i="1"/>
  <c r="O34" i="1"/>
  <c r="C34" i="1"/>
  <c r="O30" i="1"/>
  <c r="S36" i="1"/>
  <c r="G36" i="1"/>
  <c r="S34" i="1"/>
  <c r="S32" i="1"/>
  <c r="S30" i="1"/>
  <c r="S28" i="1"/>
  <c r="G28" i="1"/>
  <c r="S26" i="1"/>
  <c r="S24" i="1"/>
  <c r="S22" i="1"/>
  <c r="S20" i="1"/>
  <c r="G20" i="1"/>
  <c r="S18" i="1"/>
  <c r="R36" i="1"/>
  <c r="Q36" i="1"/>
  <c r="E36" i="1"/>
  <c r="P36" i="1"/>
  <c r="R34" i="1"/>
  <c r="Q34" i="1"/>
  <c r="P34" i="1"/>
  <c r="D34" i="1"/>
  <c r="R32" i="1"/>
  <c r="F32" i="1"/>
  <c r="Q32" i="1"/>
  <c r="P32" i="1"/>
  <c r="C30" i="1"/>
  <c r="P30" i="1"/>
  <c r="D30" i="1"/>
  <c r="H30" i="1"/>
  <c r="I30" i="1"/>
  <c r="Q30" i="1"/>
  <c r="E30" i="1"/>
  <c r="R30" i="1"/>
  <c r="F30" i="1"/>
  <c r="G30" i="1"/>
  <c r="H31" i="1"/>
  <c r="I31" i="1"/>
  <c r="C32" i="1"/>
  <c r="D32" i="1"/>
  <c r="E32" i="1"/>
  <c r="G32" i="1"/>
  <c r="H33" i="1"/>
  <c r="I33" i="1"/>
  <c r="E34" i="1"/>
  <c r="F34" i="1"/>
  <c r="G34" i="1"/>
  <c r="H35" i="1"/>
  <c r="I35" i="1"/>
  <c r="D36" i="1"/>
  <c r="F36" i="1"/>
  <c r="H37" i="1"/>
  <c r="I37" i="1"/>
  <c r="G24" i="1"/>
  <c r="P26" i="1"/>
  <c r="D26" i="1"/>
  <c r="Q26" i="1"/>
  <c r="E26" i="1"/>
  <c r="G26" i="1"/>
  <c r="H27" i="1"/>
  <c r="O28" i="1"/>
  <c r="C28" i="1"/>
  <c r="P28" i="1"/>
  <c r="D28" i="1"/>
  <c r="H28" i="1"/>
  <c r="I28" i="1"/>
  <c r="Q28" i="1"/>
  <c r="E28" i="1"/>
  <c r="R28" i="1"/>
  <c r="F28" i="1"/>
  <c r="H29" i="1"/>
  <c r="I29" i="1"/>
  <c r="G22" i="1"/>
  <c r="C22" i="1"/>
  <c r="I27" i="1"/>
  <c r="S14" i="1"/>
  <c r="G14" i="1"/>
  <c r="S4" i="1"/>
  <c r="G4" i="1"/>
  <c r="G18" i="1"/>
  <c r="H21" i="1"/>
  <c r="I21" i="1"/>
  <c r="H19" i="1"/>
  <c r="I19" i="1"/>
  <c r="H17" i="1"/>
  <c r="H15" i="1"/>
  <c r="I15" i="1"/>
  <c r="H13" i="1"/>
  <c r="I13" i="1"/>
  <c r="H11" i="1"/>
  <c r="I11" i="1"/>
  <c r="H9" i="1"/>
  <c r="H7" i="1"/>
  <c r="I7" i="1"/>
  <c r="H5" i="1"/>
  <c r="I5" i="1"/>
  <c r="H3" i="1"/>
  <c r="I3" i="1"/>
  <c r="S16" i="1"/>
  <c r="G16" i="1"/>
  <c r="I17" i="1"/>
  <c r="S12" i="1"/>
  <c r="G12" i="1"/>
  <c r="S10" i="1"/>
  <c r="G10" i="1"/>
  <c r="I9" i="1"/>
  <c r="E8" i="1"/>
  <c r="S8" i="1"/>
  <c r="G8" i="1"/>
  <c r="S6" i="1"/>
  <c r="G6" i="1"/>
  <c r="H22" i="1"/>
  <c r="I22" i="1"/>
  <c r="R4" i="1"/>
  <c r="F4" i="1"/>
  <c r="P10" i="1"/>
  <c r="D10" i="1"/>
  <c r="P14" i="1"/>
  <c r="D14" i="1"/>
  <c r="H14" i="1"/>
  <c r="I14" i="1"/>
  <c r="P18" i="1"/>
  <c r="D18" i="1"/>
  <c r="H18" i="1"/>
  <c r="I18" i="1"/>
  <c r="Q24" i="1"/>
  <c r="E24" i="1"/>
  <c r="P8" i="1"/>
  <c r="R10" i="1"/>
  <c r="F10" i="1"/>
  <c r="H10" i="1"/>
  <c r="I10" i="1"/>
  <c r="R14" i="1"/>
  <c r="F14" i="1"/>
  <c r="R18" i="1"/>
  <c r="F18" i="1"/>
  <c r="R22" i="1"/>
  <c r="F22" i="1"/>
  <c r="H36" i="1"/>
  <c r="I36" i="1"/>
  <c r="H58" i="1"/>
  <c r="I58" i="1"/>
  <c r="H44" i="1"/>
  <c r="I44" i="1"/>
  <c r="H62" i="1"/>
  <c r="I62" i="1"/>
  <c r="H68" i="1"/>
  <c r="I68" i="1"/>
  <c r="H74" i="1"/>
  <c r="I74" i="1"/>
  <c r="H32" i="1"/>
  <c r="I32" i="1"/>
  <c r="H66" i="1"/>
  <c r="I66" i="1"/>
  <c r="H40" i="1"/>
  <c r="I40" i="1"/>
  <c r="H34" i="1"/>
  <c r="I34" i="1"/>
  <c r="H12" i="1"/>
  <c r="I12" i="1"/>
  <c r="H54" i="1"/>
  <c r="I54" i="1"/>
  <c r="H56" i="1"/>
  <c r="I56" i="1"/>
  <c r="H64" i="1"/>
  <c r="I64" i="1"/>
  <c r="F8" i="1"/>
  <c r="C24" i="1"/>
  <c r="Q4" i="1"/>
  <c r="E4" i="1"/>
  <c r="R6" i="1"/>
  <c r="F6" i="1"/>
  <c r="P6" i="1"/>
  <c r="D6" i="1"/>
  <c r="O6" i="1"/>
  <c r="C6" i="1"/>
  <c r="H6" i="1"/>
  <c r="I6" i="1"/>
  <c r="R26" i="1"/>
  <c r="F26" i="1"/>
  <c r="H26" i="1"/>
  <c r="I26" i="1"/>
  <c r="H23" i="1"/>
  <c r="I23" i="1"/>
  <c r="P20" i="1"/>
  <c r="D20" i="1"/>
  <c r="H20" i="1"/>
  <c r="I20" i="1"/>
  <c r="R24" i="1"/>
  <c r="F24" i="1"/>
  <c r="O4" i="1"/>
  <c r="C4" i="1"/>
  <c r="E6" i="1"/>
  <c r="D8" i="1"/>
  <c r="H8" i="1"/>
  <c r="I8" i="1"/>
  <c r="H4" i="1"/>
  <c r="I4" i="1"/>
  <c r="H24" i="1"/>
  <c r="I24" i="1"/>
</calcChain>
</file>

<file path=xl/comments1.xml><?xml version="1.0" encoding="utf-8"?>
<comments xmlns="http://schemas.openxmlformats.org/spreadsheetml/2006/main">
  <authors>
    <author>Chris Sanchez</author>
  </authors>
  <commentList>
    <comment ref="N50" authorId="0">
      <text>
        <r>
          <rPr>
            <b/>
            <sz val="9"/>
            <color indexed="81"/>
            <rFont val="Calibri"/>
            <family val="2"/>
          </rPr>
          <t>Chris Sanchez:</t>
        </r>
        <r>
          <rPr>
            <sz val="9"/>
            <color indexed="81"/>
            <rFont val="Calibri"/>
            <family val="2"/>
          </rPr>
          <t xml:space="preserve">
Note: May biomass data not valid due to caliper issues - extending biomass derviation to be from March to July to account for this...</t>
        </r>
      </text>
    </comment>
  </commentList>
</comments>
</file>

<file path=xl/sharedStrings.xml><?xml version="1.0" encoding="utf-8"?>
<sst xmlns="http://schemas.openxmlformats.org/spreadsheetml/2006/main" count="148" uniqueCount="55">
  <si>
    <t>Species specific aboveground biomass (values in kg)</t>
  </si>
  <si>
    <t>Month</t>
  </si>
  <si>
    <t>S. acutus &amp; S. tabernaemontani</t>
  </si>
  <si>
    <t>S. americanus</t>
  </si>
  <si>
    <t>S. californicus</t>
  </si>
  <si>
    <t>T. domingensis &amp; T. latifolia</t>
  </si>
  <si>
    <t>S. maritimus</t>
  </si>
  <si>
    <t>Year</t>
  </si>
  <si>
    <t>July</t>
  </si>
  <si>
    <t>Sept</t>
  </si>
  <si>
    <t>Nov</t>
  </si>
  <si>
    <t>Jan</t>
  </si>
  <si>
    <t>Mar</t>
  </si>
  <si>
    <t>May</t>
  </si>
  <si>
    <t>August</t>
  </si>
  <si>
    <t>Oct</t>
  </si>
  <si>
    <t>Dec</t>
  </si>
  <si>
    <t>Feb</t>
  </si>
  <si>
    <t>April</t>
  </si>
  <si>
    <t>June</t>
  </si>
  <si>
    <t>July-Sept</t>
  </si>
  <si>
    <t>Sept-Nov</t>
  </si>
  <si>
    <t>Nov-Jan</t>
  </si>
  <si>
    <t>Jan-Mar</t>
  </si>
  <si>
    <t>Mar-May</t>
  </si>
  <si>
    <t>May-July</t>
  </si>
  <si>
    <t>Total Above Ground Biomass (kg)</t>
  </si>
  <si>
    <t>NOTE: orange cells represent a calculated (derived) biomass</t>
  </si>
  <si>
    <t>Rates of biomass change (kg/day)</t>
  </si>
  <si>
    <t>September</t>
  </si>
  <si>
    <t>November</t>
  </si>
  <si>
    <t>January</t>
  </si>
  <si>
    <t>March</t>
  </si>
  <si>
    <t>October</t>
  </si>
  <si>
    <t>December</t>
  </si>
  <si>
    <t>February</t>
  </si>
  <si>
    <t>Februrary</t>
  </si>
  <si>
    <t>N/A - NO DATA</t>
  </si>
  <si>
    <t>Mar-July</t>
  </si>
  <si>
    <t>July-Sep</t>
  </si>
  <si>
    <t xml:space="preserve">November </t>
  </si>
  <si>
    <t>Sep-Nov</t>
  </si>
  <si>
    <t>total above ground biomass (10^3 kg)</t>
  </si>
  <si>
    <t>March-May 17</t>
  </si>
  <si>
    <t>Jan-March 17</t>
  </si>
  <si>
    <t>Nov-Jan 16-17</t>
  </si>
  <si>
    <t>Sep-Nov 16</t>
  </si>
  <si>
    <t>May-July 17</t>
  </si>
  <si>
    <t>July-Sep 17</t>
  </si>
  <si>
    <t>Sep-Nov 17</t>
  </si>
  <si>
    <t>Nov17-Jan18</t>
  </si>
  <si>
    <t>Jan-March 18</t>
  </si>
  <si>
    <t>March-May 18</t>
  </si>
  <si>
    <t>May-July18</t>
  </si>
  <si>
    <t>July-Sep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</si>
</sst>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26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3" borderId="3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1"/>
    <xf numFmtId="2" fontId="0" fillId="0" borderId="0" xfId="0" applyNumberFormat="1"/>
    <xf numFmtId="2" fontId="2" fillId="2" borderId="1" xfId="1" applyNumberFormat="1"/>
    <xf numFmtId="164" fontId="0" fillId="0" borderId="0" xfId="0" applyNumberFormat="1"/>
    <xf numFmtId="0" fontId="0" fillId="3" borderId="3" xfId="557" applyFont="1"/>
    <xf numFmtId="0" fontId="2" fillId="2" borderId="0" xfId="1" applyBorder="1"/>
  </cellXfs>
  <cellStyles count="122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Normal" xfId="0" builtinId="0"/>
    <cellStyle name="Note" xfId="557" builtinId="10"/>
    <cellStyle name="Output 2" xfId="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ocuments/After%20Aug%202008/Research%20Projects/Tres%20Rios/data/Macrophyte%20data/Biomass%20data%20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aboveground biomass"/>
      <sheetName val="Relative abundance"/>
      <sheetName val="Below ground"/>
      <sheetName val="Quadrat vegetation density avgs"/>
      <sheetName val="SAC &amp; STAB density"/>
      <sheetName val="SAM density"/>
      <sheetName val="SCAL density"/>
      <sheetName val="SCAL STAB SAC density"/>
      <sheetName val="TDOM &amp; TLAT density"/>
      <sheetName val="All species densities"/>
    </sheetNames>
    <sheetDataSet>
      <sheetData sheetId="0" refreshError="1">
        <row r="2">
          <cell r="C2">
            <v>560807.77094385866</v>
          </cell>
        </row>
        <row r="3">
          <cell r="C3">
            <v>188708.90413214697</v>
          </cell>
        </row>
        <row r="4">
          <cell r="C4">
            <v>199259.87828570997</v>
          </cell>
        </row>
        <row r="5">
          <cell r="C5">
            <v>89677.658404590678</v>
          </cell>
        </row>
        <row r="6">
          <cell r="C6">
            <v>57091.027881696551</v>
          </cell>
        </row>
        <row r="7">
          <cell r="C7">
            <v>222947.22339583939</v>
          </cell>
        </row>
        <row r="8">
          <cell r="C8">
            <v>446634.30393709778</v>
          </cell>
        </row>
        <row r="9">
          <cell r="C9">
            <v>303732.94752562104</v>
          </cell>
        </row>
        <row r="10">
          <cell r="C10">
            <v>192147.30744709284</v>
          </cell>
        </row>
        <row r="11">
          <cell r="C11">
            <v>64196.247860481504</v>
          </cell>
        </row>
        <row r="21">
          <cell r="C21">
            <v>113316.70470752189</v>
          </cell>
          <cell r="D21">
            <v>68399.134403404154</v>
          </cell>
          <cell r="E21">
            <v>2551.8255805266508</v>
          </cell>
          <cell r="F21">
            <v>365034.37754621136</v>
          </cell>
        </row>
        <row r="22">
          <cell r="C22">
            <v>58307.566974390124</v>
          </cell>
          <cell r="D22">
            <v>29123.031829537045</v>
          </cell>
          <cell r="E22">
            <v>9497.0295199134034</v>
          </cell>
          <cell r="F22">
            <v>91781.27580830644</v>
          </cell>
        </row>
        <row r="23">
          <cell r="C23">
            <v>56725.745846660546</v>
          </cell>
          <cell r="D23">
            <v>21958.142614997476</v>
          </cell>
          <cell r="E23">
            <v>15345.773521185543</v>
          </cell>
          <cell r="F23">
            <v>93274.623605723798</v>
          </cell>
        </row>
        <row r="24">
          <cell r="C24">
            <v>29105.270486977159</v>
          </cell>
          <cell r="D24">
            <v>13153.131415520222</v>
          </cell>
          <cell r="E24">
            <v>8426.307252828361</v>
          </cell>
          <cell r="F24">
            <v>36954.820649160603</v>
          </cell>
        </row>
        <row r="25">
          <cell r="C25">
            <v>18505.286926934255</v>
          </cell>
          <cell r="D25">
            <v>3730.8632549814752</v>
          </cell>
          <cell r="E25">
            <v>6978.1221766850167</v>
          </cell>
          <cell r="F25">
            <v>22428.799350002973</v>
          </cell>
        </row>
        <row r="26">
          <cell r="C26">
            <v>40579.690110076699</v>
          </cell>
          <cell r="D26">
            <v>18491.702894428334</v>
          </cell>
          <cell r="E26">
            <v>16585.150051541481</v>
          </cell>
          <cell r="F26">
            <v>147290.68033979286</v>
          </cell>
        </row>
        <row r="27">
          <cell r="C27">
            <v>89961.337439936295</v>
          </cell>
          <cell r="D27">
            <v>46826.710009531977</v>
          </cell>
          <cell r="E27">
            <v>17809.268604152065</v>
          </cell>
          <cell r="F27">
            <v>291919.69598260964</v>
          </cell>
        </row>
        <row r="28">
          <cell r="C28">
            <v>41251.525214815854</v>
          </cell>
          <cell r="D28">
            <v>44214.187051545516</v>
          </cell>
          <cell r="E28">
            <v>4563.7870515312452</v>
          </cell>
          <cell r="F28">
            <v>213703.44820772851</v>
          </cell>
        </row>
        <row r="29">
          <cell r="C29">
            <v>32012.440250074716</v>
          </cell>
          <cell r="D29">
            <v>25829.162082838331</v>
          </cell>
          <cell r="E29">
            <v>5435.0819731851097</v>
          </cell>
          <cell r="F29">
            <v>128870.62314099471</v>
          </cell>
        </row>
        <row r="30">
          <cell r="C30">
            <v>14057.63747251373</v>
          </cell>
          <cell r="D30">
            <v>4207.2024764747857</v>
          </cell>
          <cell r="E30">
            <v>11158.437343488868</v>
          </cell>
          <cell r="F30">
            <v>34772.970568004122</v>
          </cell>
        </row>
        <row r="31">
          <cell r="C31">
            <v>9117.9950922451717</v>
          </cell>
          <cell r="D31">
            <v>1609.2660391374741</v>
          </cell>
          <cell r="E31">
            <v>3605.7625986883868</v>
          </cell>
          <cell r="F31">
            <v>14436.348874113584</v>
          </cell>
        </row>
        <row r="32">
          <cell r="C32">
            <v>60084.342718722364</v>
          </cell>
          <cell r="D32">
            <v>9495.0041426672833</v>
          </cell>
          <cell r="E32">
            <v>26839.18834013016</v>
          </cell>
          <cell r="F32">
            <v>170533.89673564114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"/>
  <sheetViews>
    <sheetView tabSelected="1" workbookViewId="0">
      <pane ySplit="860" topLeftCell="A35" activePane="bottomLeft"/>
      <selection activeCell="H2" sqref="H2"/>
      <selection pane="bottomLeft" activeCell="H87" sqref="H87"/>
    </sheetView>
  </sheetViews>
  <sheetFormatPr baseColWidth="10" defaultRowHeight="15" x14ac:dyDescent="0"/>
  <cols>
    <col min="3" max="3" width="12.1640625" bestFit="1" customWidth="1"/>
    <col min="4" max="5" width="11.1640625" bestFit="1" customWidth="1"/>
    <col min="6" max="6" width="12.83203125" bestFit="1" customWidth="1"/>
    <col min="8" max="8" width="12.83203125" bestFit="1" customWidth="1"/>
    <col min="14" max="14" width="18.33203125" bestFit="1" customWidth="1"/>
    <col min="15" max="15" width="10.83203125" customWidth="1"/>
  </cols>
  <sheetData>
    <row r="1" spans="1:19">
      <c r="A1" t="s">
        <v>0</v>
      </c>
      <c r="F1" t="s">
        <v>27</v>
      </c>
      <c r="O1" t="s">
        <v>28</v>
      </c>
    </row>
    <row r="2" spans="1:19">
      <c r="A2" t="s">
        <v>1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26</v>
      </c>
      <c r="I2" t="s">
        <v>42</v>
      </c>
      <c r="O2" t="s">
        <v>2</v>
      </c>
      <c r="P2" t="s">
        <v>3</v>
      </c>
      <c r="Q2" t="s">
        <v>4</v>
      </c>
      <c r="R2" t="s">
        <v>5</v>
      </c>
      <c r="S2" t="s">
        <v>6</v>
      </c>
    </row>
    <row r="3" spans="1:19">
      <c r="A3" t="s">
        <v>8</v>
      </c>
      <c r="B3">
        <v>2011</v>
      </c>
      <c r="C3" s="2">
        <f>'[1]Total aboveground biomass'!$C$21</f>
        <v>113316.70470752189</v>
      </c>
      <c r="D3" s="2">
        <f>'[1]Total aboveground biomass'!$D$21</f>
        <v>68399.134403404154</v>
      </c>
      <c r="E3" s="2">
        <f>'[1]Total aboveground biomass'!$E$21</f>
        <v>2551.8255805266508</v>
      </c>
      <c r="F3" s="2">
        <f>'[1]Total aboveground biomass'!$F$21</f>
        <v>365034.37754621136</v>
      </c>
      <c r="G3">
        <v>12612.357209767068</v>
      </c>
      <c r="H3" s="2">
        <f>'[1]Total aboveground biomass'!$C$2</f>
        <v>560807.77094385866</v>
      </c>
      <c r="I3" s="2">
        <f t="shared" ref="I3:I34" si="0">H3/1000</f>
        <v>560.80777094385871</v>
      </c>
    </row>
    <row r="4" spans="1:19">
      <c r="A4" s="1" t="s">
        <v>14</v>
      </c>
      <c r="B4" s="1">
        <v>2011</v>
      </c>
      <c r="C4" s="1">
        <f>C3-(O4*-30)</f>
        <v>86039.44632745655</v>
      </c>
      <c r="D4" s="1">
        <f>D3-(P4*-30)</f>
        <v>48923.381060990709</v>
      </c>
      <c r="E4" s="1">
        <f>E3-(Q4*-30)</f>
        <v>5995.7283603878504</v>
      </c>
      <c r="F4" s="1">
        <f>F3-(R4*-30)</f>
        <v>229536.97172576262</v>
      </c>
      <c r="G4" s="1">
        <f>G3-(S4*-30)</f>
        <v>6358.2957834362905</v>
      </c>
      <c r="H4">
        <f>SUM(C4:G4)</f>
        <v>376853.82325803395</v>
      </c>
      <c r="I4" s="2">
        <f t="shared" si="0"/>
        <v>376.85382325803397</v>
      </c>
      <c r="N4" t="s">
        <v>20</v>
      </c>
      <c r="O4">
        <f>(C5-C3)/60.5</f>
        <v>-909.24194600217788</v>
      </c>
      <c r="P4">
        <f>(D5-D3)/60.5</f>
        <v>-649.1917780804481</v>
      </c>
      <c r="Q4">
        <f>(E5-E3)/60.5</f>
        <v>114.79675932870666</v>
      </c>
      <c r="R4">
        <f>(F5-F3)/60.5</f>
        <v>-4516.5801940149577</v>
      </c>
      <c r="S4">
        <f>(G5-G3)/60.5</f>
        <v>-208.46871421102591</v>
      </c>
    </row>
    <row r="5" spans="1:19">
      <c r="A5" t="s">
        <v>9</v>
      </c>
      <c r="B5">
        <v>2011</v>
      </c>
      <c r="C5" s="2">
        <f>'[1]Total aboveground biomass'!$C$22</f>
        <v>58307.566974390124</v>
      </c>
      <c r="D5" s="2">
        <f>'[1]Total aboveground biomass'!$D$22</f>
        <v>29123.031829537045</v>
      </c>
      <c r="E5" s="2">
        <f>'[1]Total aboveground biomass'!$E$22</f>
        <v>9497.0295199134034</v>
      </c>
      <c r="F5" s="2">
        <f>'[1]Total aboveground biomass'!$F$22</f>
        <v>91781.27580830644</v>
      </c>
      <c r="G5">
        <v>0</v>
      </c>
      <c r="H5" s="2">
        <f>'[1]Total aboveground biomass'!$C$3</f>
        <v>188708.90413214697</v>
      </c>
      <c r="I5" s="2">
        <f t="shared" si="0"/>
        <v>188.70890413214698</v>
      </c>
    </row>
    <row r="6" spans="1:19">
      <c r="A6" s="1" t="s">
        <v>15</v>
      </c>
      <c r="B6" s="1">
        <v>2011</v>
      </c>
      <c r="C6" s="1">
        <f>C5-(O6*-30)</f>
        <v>57523.192861466363</v>
      </c>
      <c r="D6" s="1">
        <f>D5-(P6*-30)</f>
        <v>25570.194202492632</v>
      </c>
      <c r="E6" s="1">
        <f>E5-(Q6*-30)</f>
        <v>12397.233156907852</v>
      </c>
      <c r="F6" s="1">
        <f>F5-(R6*-30)</f>
        <v>92521.778848348098</v>
      </c>
      <c r="G6" s="1">
        <f>G5-(S6*-30)</f>
        <v>0</v>
      </c>
      <c r="H6">
        <f>SUM(C6:G6)</f>
        <v>188012.39906921494</v>
      </c>
      <c r="I6" s="2">
        <f t="shared" si="0"/>
        <v>188.01239906921495</v>
      </c>
      <c r="N6" t="s">
        <v>21</v>
      </c>
      <c r="O6">
        <f>(C7-C5)/60.5</f>
        <v>-26.145803764125251</v>
      </c>
      <c r="P6">
        <f>(D7-D5)/60.5</f>
        <v>-118.42792090148049</v>
      </c>
      <c r="Q6">
        <f>(E7-E5)/60.5</f>
        <v>96.673454566481652</v>
      </c>
      <c r="R6">
        <f>(F7-F5)/60.5</f>
        <v>24.683434668055511</v>
      </c>
      <c r="S6">
        <f>(G7-G5)/60</f>
        <v>0</v>
      </c>
    </row>
    <row r="7" spans="1:19">
      <c r="A7" t="s">
        <v>10</v>
      </c>
      <c r="B7">
        <v>2011</v>
      </c>
      <c r="C7" s="2">
        <f>'[1]Total aboveground biomass'!$C$23</f>
        <v>56725.745846660546</v>
      </c>
      <c r="D7" s="2">
        <f>'[1]Total aboveground biomass'!$D$23</f>
        <v>21958.142614997476</v>
      </c>
      <c r="E7" s="2">
        <f>'[1]Total aboveground biomass'!$E$23</f>
        <v>15345.773521185543</v>
      </c>
      <c r="F7" s="2">
        <f>'[1]Total aboveground biomass'!$F$23</f>
        <v>93274.623605723798</v>
      </c>
      <c r="G7">
        <v>0</v>
      </c>
      <c r="H7" s="2">
        <f>'[1]Total aboveground biomass'!$C$4</f>
        <v>199259.87828570997</v>
      </c>
      <c r="I7" s="2">
        <f t="shared" si="0"/>
        <v>199.25987828570996</v>
      </c>
    </row>
    <row r="8" spans="1:19">
      <c r="A8" s="1" t="s">
        <v>16</v>
      </c>
      <c r="B8" s="1">
        <v>2011</v>
      </c>
      <c r="C8" s="1">
        <f>C7-(O8*-30)</f>
        <v>43029.642362520026</v>
      </c>
      <c r="D8" s="1">
        <f>D7-(P8*-30)</f>
        <v>17592.021359058341</v>
      </c>
      <c r="E8" s="1">
        <f>E7-(Q8*-30)</f>
        <v>11914.633222826611</v>
      </c>
      <c r="F8" s="1">
        <f>F7-(R8*-30)</f>
        <v>65347.448585940394</v>
      </c>
      <c r="G8" s="1">
        <f>G7-(S8*-30)</f>
        <v>0</v>
      </c>
      <c r="H8">
        <f>SUM(C8:G8)</f>
        <v>137883.74553034536</v>
      </c>
      <c r="I8" s="2">
        <f t="shared" si="0"/>
        <v>137.88374553034535</v>
      </c>
      <c r="N8" t="s">
        <v>22</v>
      </c>
      <c r="O8">
        <f>(C9-C7)/60.5</f>
        <v>-456.53678280468409</v>
      </c>
      <c r="P8">
        <f>(D9-D7)/60.5</f>
        <v>-145.53737519797113</v>
      </c>
      <c r="Q8">
        <f>(E9-E7)/60.5</f>
        <v>-114.37134327863112</v>
      </c>
      <c r="R8">
        <f>(F9-F7)/60.5</f>
        <v>-930.90583399278012</v>
      </c>
      <c r="S8">
        <f>(G9-G7)/60</f>
        <v>0</v>
      </c>
    </row>
    <row r="9" spans="1:19">
      <c r="A9" t="s">
        <v>11</v>
      </c>
      <c r="B9">
        <v>2012</v>
      </c>
      <c r="C9" s="2">
        <f>'[1]Total aboveground biomass'!$C$24</f>
        <v>29105.270486977159</v>
      </c>
      <c r="D9" s="2">
        <f>'[1]Total aboveground biomass'!$D$24</f>
        <v>13153.131415520222</v>
      </c>
      <c r="E9" s="2">
        <f>'[1]Total aboveground biomass'!$E$24</f>
        <v>8426.307252828361</v>
      </c>
      <c r="F9" s="2">
        <f>'[1]Total aboveground biomass'!$F$24</f>
        <v>36954.820649160603</v>
      </c>
      <c r="G9">
        <v>0</v>
      </c>
      <c r="H9" s="2">
        <f>'[1]Total aboveground biomass'!$C$5</f>
        <v>89677.658404590678</v>
      </c>
      <c r="I9" s="2">
        <f t="shared" si="0"/>
        <v>89.677658404590673</v>
      </c>
    </row>
    <row r="10" spans="1:19">
      <c r="A10" s="1" t="s">
        <v>17</v>
      </c>
      <c r="B10" s="1">
        <v>2012</v>
      </c>
      <c r="C10" s="1">
        <f>C9-(O10*-30)</f>
        <v>23849.080291914561</v>
      </c>
      <c r="D10" s="1">
        <f>D9-(P10*-30)</f>
        <v>8480.9323276497707</v>
      </c>
      <c r="E10" s="1">
        <f>E9-(Q10*-30)</f>
        <v>7708.198950608521</v>
      </c>
      <c r="F10" s="1">
        <f>F9-(R10*-30)</f>
        <v>29751.834880983268</v>
      </c>
      <c r="G10" s="1">
        <f>G9-(S10*-30)</f>
        <v>0</v>
      </c>
      <c r="H10">
        <f>SUM(C10:G10)</f>
        <v>69790.046451156115</v>
      </c>
      <c r="I10" s="2">
        <f t="shared" si="0"/>
        <v>69.790046451156115</v>
      </c>
      <c r="N10" t="s">
        <v>23</v>
      </c>
      <c r="O10">
        <f>(C11-C9)/60.5</f>
        <v>-175.2063398354199</v>
      </c>
      <c r="P10">
        <f>(D11-D9)/60.5</f>
        <v>-155.73996959568174</v>
      </c>
      <c r="Q10">
        <f>(E11-E9)/60.5</f>
        <v>-23.936943407328005</v>
      </c>
      <c r="R10">
        <f>(F11-F9)/60.5</f>
        <v>-240.09952560591125</v>
      </c>
      <c r="S10">
        <f>(G11-G9)/60</f>
        <v>0</v>
      </c>
    </row>
    <row r="11" spans="1:19">
      <c r="A11" t="s">
        <v>12</v>
      </c>
      <c r="B11">
        <v>2012</v>
      </c>
      <c r="C11" s="2">
        <f>'[1]Total aboveground biomass'!$C$25</f>
        <v>18505.286926934255</v>
      </c>
      <c r="D11" s="2">
        <f>'[1]Total aboveground biomass'!$D$25</f>
        <v>3730.8632549814752</v>
      </c>
      <c r="E11" s="2">
        <f>'[1]Total aboveground biomass'!$E$25</f>
        <v>6978.1221766850167</v>
      </c>
      <c r="F11" s="2">
        <f>'[1]Total aboveground biomass'!$F$25</f>
        <v>22428.799350002973</v>
      </c>
      <c r="G11">
        <v>0</v>
      </c>
      <c r="H11" s="2">
        <f>'[1]Total aboveground biomass'!$C$6</f>
        <v>57091.027881696551</v>
      </c>
      <c r="I11" s="2">
        <f t="shared" si="0"/>
        <v>57.091027881696554</v>
      </c>
    </row>
    <row r="12" spans="1:19">
      <c r="A12" s="1" t="s">
        <v>18</v>
      </c>
      <c r="B12" s="1">
        <v>2012</v>
      </c>
      <c r="C12" s="1">
        <f>C11-(O12*-30)</f>
        <v>29451.271976426375</v>
      </c>
      <c r="D12" s="1">
        <f>D11-(P12*-30)</f>
        <v>11050.287869583222</v>
      </c>
      <c r="E12" s="1">
        <f>E11-(Q12*-30)</f>
        <v>11741.937651820454</v>
      </c>
      <c r="F12" s="1">
        <f>F11-(R12*-30)</f>
        <v>84343.781658989697</v>
      </c>
      <c r="G12" s="1">
        <f>G11-(S12*-30)</f>
        <v>0</v>
      </c>
      <c r="H12">
        <f>SUM(C12:G12)</f>
        <v>136587.27915681974</v>
      </c>
      <c r="I12" s="2">
        <f t="shared" si="0"/>
        <v>136.58727915681973</v>
      </c>
      <c r="N12" t="s">
        <v>24</v>
      </c>
      <c r="O12">
        <f>(C13-C11)/60.5</f>
        <v>364.86616831640401</v>
      </c>
      <c r="P12">
        <f>(D13-D11)/60.5</f>
        <v>243.98082048672492</v>
      </c>
      <c r="Q12">
        <f>(E13-E11)/60.5</f>
        <v>158.79384917118122</v>
      </c>
      <c r="R12">
        <f>(F13-F11)/60.5</f>
        <v>2063.8327436328909</v>
      </c>
      <c r="S12">
        <f>(G13-G11)/60</f>
        <v>0</v>
      </c>
    </row>
    <row r="13" spans="1:19">
      <c r="A13" t="s">
        <v>13</v>
      </c>
      <c r="B13">
        <v>2012</v>
      </c>
      <c r="C13" s="2">
        <f>'[1]Total aboveground biomass'!$C$26</f>
        <v>40579.690110076699</v>
      </c>
      <c r="D13" s="2">
        <f>'[1]Total aboveground biomass'!$D$26</f>
        <v>18491.702894428334</v>
      </c>
      <c r="E13" s="2">
        <f>'[1]Total aboveground biomass'!$E$26</f>
        <v>16585.150051541481</v>
      </c>
      <c r="F13" s="2">
        <f>'[1]Total aboveground biomass'!$F$26</f>
        <v>147290.68033979286</v>
      </c>
      <c r="G13">
        <v>0</v>
      </c>
      <c r="H13" s="2">
        <f>'[1]Total aboveground biomass'!$C$7</f>
        <v>222947.22339583939</v>
      </c>
      <c r="I13" s="2">
        <f t="shared" si="0"/>
        <v>222.94722339583939</v>
      </c>
    </row>
    <row r="14" spans="1:19">
      <c r="A14" s="1" t="s">
        <v>19</v>
      </c>
      <c r="B14" s="1">
        <v>2012</v>
      </c>
      <c r="C14" s="1">
        <f>C13-(O14*-30)</f>
        <v>65066.457381081462</v>
      </c>
      <c r="D14" s="1">
        <f>D13-(P14*-30)</f>
        <v>32542.119645719395</v>
      </c>
      <c r="E14" s="1">
        <f>E13-(Q14*-30)</f>
        <v>17192.150986720284</v>
      </c>
      <c r="F14" s="1">
        <f>F13-(R14*-30)</f>
        <v>219007.54760069377</v>
      </c>
      <c r="G14" s="1">
        <f>G13-(S14*-30)</f>
        <v>81.374303131194097</v>
      </c>
      <c r="H14">
        <f>SUM(C14:G14)</f>
        <v>333889.64991734613</v>
      </c>
      <c r="I14" s="2">
        <f t="shared" si="0"/>
        <v>333.88964991734616</v>
      </c>
      <c r="N14" t="s">
        <v>25</v>
      </c>
      <c r="O14">
        <f>(C15-C13)/60.5</f>
        <v>816.22557570015863</v>
      </c>
      <c r="P14">
        <f>(D15-D13)/60.5</f>
        <v>468.34722504303539</v>
      </c>
      <c r="Q14">
        <f>(E15-E13)/60.5</f>
        <v>20.233364505960061</v>
      </c>
      <c r="R14">
        <f>(F15-F13)/60.5</f>
        <v>2390.5622420300297</v>
      </c>
      <c r="S14">
        <f>(G15-G13)/60.5</f>
        <v>2.7124767710398032</v>
      </c>
    </row>
    <row r="15" spans="1:19">
      <c r="A15" t="s">
        <v>8</v>
      </c>
      <c r="B15">
        <v>2012</v>
      </c>
      <c r="C15" s="2">
        <f>'[1]Total aboveground biomass'!$C$27</f>
        <v>89961.337439936295</v>
      </c>
      <c r="D15" s="2">
        <f>'[1]Total aboveground biomass'!$D$27</f>
        <v>46826.710009531977</v>
      </c>
      <c r="E15" s="2">
        <f>'[1]Total aboveground biomass'!$E$27</f>
        <v>17809.268604152065</v>
      </c>
      <c r="F15" s="2">
        <f>'[1]Total aboveground biomass'!$F$27</f>
        <v>291919.69598260964</v>
      </c>
      <c r="G15">
        <v>164.1048446479081</v>
      </c>
      <c r="H15" s="2">
        <f>'[1]Total aboveground biomass'!$C$8</f>
        <v>446634.30393709778</v>
      </c>
      <c r="I15" s="2">
        <f t="shared" si="0"/>
        <v>446.6343039370978</v>
      </c>
    </row>
    <row r="16" spans="1:19">
      <c r="A16" s="1" t="s">
        <v>14</v>
      </c>
      <c r="B16" s="1">
        <v>2012</v>
      </c>
      <c r="C16" s="1">
        <f>C15-(O16*-30)</f>
        <v>65807.711543182348</v>
      </c>
      <c r="D16" s="1">
        <f>D15-(P16*-30)</f>
        <v>45531.24407995191</v>
      </c>
      <c r="E16" s="1">
        <f>E15-(Q16*-30)</f>
        <v>11241.261222687197</v>
      </c>
      <c r="F16" s="1">
        <f>F15-(R16*-30)</f>
        <v>253134.77973060246</v>
      </c>
      <c r="G16" s="1">
        <f>G15-(S16*-30)</f>
        <v>82.052422323954048</v>
      </c>
      <c r="H16">
        <f>SUM(C16:G16)</f>
        <v>375797.04899874789</v>
      </c>
      <c r="I16" s="2">
        <f t="shared" si="0"/>
        <v>375.79704899874787</v>
      </c>
      <c r="N16" t="s">
        <v>20</v>
      </c>
      <c r="O16">
        <f>(C17-C15)/60.5</f>
        <v>-805.1208632251313</v>
      </c>
      <c r="P16">
        <f>(D17-D15)/60.5</f>
        <v>-43.182197652668776</v>
      </c>
      <c r="Q16">
        <f>(E17-E15)/60.5</f>
        <v>-218.93357938216229</v>
      </c>
      <c r="R16">
        <f>(F17-F15)/60.5</f>
        <v>-1292.8305417335725</v>
      </c>
      <c r="S16">
        <f>(G17-G15)/60</f>
        <v>-2.7350807441318015</v>
      </c>
    </row>
    <row r="17" spans="1:19">
      <c r="A17" t="s">
        <v>9</v>
      </c>
      <c r="B17">
        <v>2012</v>
      </c>
      <c r="C17" s="2">
        <f>'[1]Total aboveground biomass'!$C$28</f>
        <v>41251.525214815854</v>
      </c>
      <c r="D17" s="2">
        <f>'[1]Total aboveground biomass'!$D$28</f>
        <v>44214.187051545516</v>
      </c>
      <c r="E17" s="2">
        <f>'[1]Total aboveground biomass'!$E$28</f>
        <v>4563.7870515312452</v>
      </c>
      <c r="F17" s="2">
        <f>'[1]Total aboveground biomass'!$F$28</f>
        <v>213703.44820772851</v>
      </c>
      <c r="G17">
        <v>0</v>
      </c>
      <c r="H17">
        <f>'[1]Total aboveground biomass'!$C$9</f>
        <v>303732.94752562104</v>
      </c>
      <c r="I17" s="2">
        <f t="shared" si="0"/>
        <v>303.73294752562106</v>
      </c>
    </row>
    <row r="18" spans="1:19">
      <c r="A18" s="1" t="s">
        <v>15</v>
      </c>
      <c r="B18" s="1">
        <v>2012</v>
      </c>
      <c r="C18" s="1">
        <f>C17-(O18*-30)</f>
        <v>36670.160769489667</v>
      </c>
      <c r="D18" s="1">
        <f>D17-(P18*-30)</f>
        <v>35097.645744748566</v>
      </c>
      <c r="E18" s="1">
        <f>E17-(Q18*-30)</f>
        <v>4995.8341201199382</v>
      </c>
      <c r="F18" s="1">
        <f>F17-(R18*-30)</f>
        <v>171637.58453827375</v>
      </c>
      <c r="G18" s="1">
        <f>G17-(S18*-30)</f>
        <v>0</v>
      </c>
      <c r="H18">
        <f>SUM(C18:G18)</f>
        <v>248401.22517263191</v>
      </c>
      <c r="I18" s="2">
        <f t="shared" si="0"/>
        <v>248.40122517263191</v>
      </c>
      <c r="N18" t="s">
        <v>21</v>
      </c>
      <c r="O18">
        <f>(C19-C17)/60.5</f>
        <v>-152.71214817753946</v>
      </c>
      <c r="P18">
        <f>(D19-D17)/60.5</f>
        <v>-303.88471022656506</v>
      </c>
      <c r="Q18">
        <f>(E19-E17)/60.5</f>
        <v>14.401568952956438</v>
      </c>
      <c r="R18">
        <f>(F19-F17)/60.5</f>
        <v>-1402.1954556484925</v>
      </c>
      <c r="S18">
        <f>(G19-G17)/60</f>
        <v>0</v>
      </c>
    </row>
    <row r="19" spans="1:19">
      <c r="A19" t="s">
        <v>10</v>
      </c>
      <c r="B19">
        <v>2012</v>
      </c>
      <c r="C19" s="2">
        <f>'[1]Total aboveground biomass'!$C$29</f>
        <v>32012.440250074716</v>
      </c>
      <c r="D19" s="2">
        <f>'[1]Total aboveground biomass'!$D$29</f>
        <v>25829.162082838331</v>
      </c>
      <c r="E19" s="2">
        <f>'[1]Total aboveground biomass'!$E$29</f>
        <v>5435.0819731851097</v>
      </c>
      <c r="F19" s="2">
        <f>'[1]Total aboveground biomass'!$F$29</f>
        <v>128870.62314099471</v>
      </c>
      <c r="G19">
        <v>0</v>
      </c>
      <c r="H19">
        <f>'[1]Total aboveground biomass'!$C$10</f>
        <v>192147.30744709284</v>
      </c>
      <c r="I19" s="2">
        <f t="shared" si="0"/>
        <v>192.14730744709283</v>
      </c>
    </row>
    <row r="20" spans="1:19">
      <c r="A20" s="1" t="s">
        <v>16</v>
      </c>
      <c r="B20" s="1">
        <v>2012</v>
      </c>
      <c r="C20" s="1">
        <f>C19-(O20*-30)</f>
        <v>23109.232261201498</v>
      </c>
      <c r="D20" s="1">
        <f>D19-(P20*-30)</f>
        <v>15107.52922017872</v>
      </c>
      <c r="E20" s="1">
        <f>E19-(Q20*-30)</f>
        <v>8273.1094295340808</v>
      </c>
      <c r="F20" s="1">
        <f>F19-(R20*-30)</f>
        <v>82210.630129594414</v>
      </c>
      <c r="G20" s="1">
        <f>G19-(S20*-30)</f>
        <v>0</v>
      </c>
      <c r="H20">
        <f>SUM(C20:G20)</f>
        <v>128700.50104050871</v>
      </c>
      <c r="I20" s="2">
        <f t="shared" si="0"/>
        <v>128.7005010405087</v>
      </c>
      <c r="N20" t="s">
        <v>22</v>
      </c>
      <c r="O20">
        <f>(C21-C19)/60.5</f>
        <v>-296.77359962910725</v>
      </c>
      <c r="P20">
        <f>(D21-D19)/60.5</f>
        <v>-357.38776208865369</v>
      </c>
      <c r="Q20">
        <f>(E21-E19)/60.5</f>
        <v>94.600915211632355</v>
      </c>
      <c r="R20">
        <f>(F21-F19)/60.5</f>
        <v>-1555.3331003800097</v>
      </c>
      <c r="S20">
        <f>(G21-G19)/60</f>
        <v>0</v>
      </c>
    </row>
    <row r="21" spans="1:19">
      <c r="A21" t="s">
        <v>11</v>
      </c>
      <c r="B21">
        <v>2013</v>
      </c>
      <c r="C21" s="2">
        <f>'[1]Total aboveground biomass'!$C$30</f>
        <v>14057.63747251373</v>
      </c>
      <c r="D21" s="2">
        <f>'[1]Total aboveground biomass'!$D$30</f>
        <v>4207.2024764747857</v>
      </c>
      <c r="E21" s="2">
        <f>'[1]Total aboveground biomass'!$E$30</f>
        <v>11158.437343488868</v>
      </c>
      <c r="F21" s="2">
        <f>'[1]Total aboveground biomass'!$F$30</f>
        <v>34772.970568004122</v>
      </c>
      <c r="G21">
        <v>0</v>
      </c>
      <c r="H21">
        <f>'[1]Total aboveground biomass'!$C$11</f>
        <v>64196.247860481504</v>
      </c>
      <c r="I21" s="2">
        <f t="shared" si="0"/>
        <v>64.196247860481506</v>
      </c>
    </row>
    <row r="22" spans="1:19">
      <c r="A22" s="1" t="s">
        <v>17</v>
      </c>
      <c r="B22" s="1">
        <v>2013</v>
      </c>
      <c r="C22" s="1">
        <f>C21-(O22*-30)</f>
        <v>11608.228027752462</v>
      </c>
      <c r="D22" s="1">
        <f>D21-(P22*-30)</f>
        <v>2918.9695323405813</v>
      </c>
      <c r="E22" s="1">
        <f>E21-(Q22*-30)</f>
        <v>7413.3093708605302</v>
      </c>
      <c r="F22" s="1">
        <f>F21-(R22*-30)</f>
        <v>24688.69534789311</v>
      </c>
      <c r="G22" s="1">
        <f>G21-(S22*-30)</f>
        <v>0</v>
      </c>
      <c r="H22">
        <f t="shared" ref="H22:H38" si="1">SUM(C22:G22)</f>
        <v>46629.202278846686</v>
      </c>
      <c r="I22" s="2">
        <f t="shared" si="0"/>
        <v>46.629202278846684</v>
      </c>
      <c r="N22" t="s">
        <v>23</v>
      </c>
      <c r="O22">
        <f>(C23-C21)/60.5</f>
        <v>-81.646981492042286</v>
      </c>
      <c r="P22">
        <f>(D23-D21)/60.5</f>
        <v>-42.941098137806804</v>
      </c>
      <c r="Q22">
        <f>(E23-E21)/60.5</f>
        <v>-124.83759908761125</v>
      </c>
      <c r="R22">
        <f>(F23-F21)/60.5</f>
        <v>-336.14250733703369</v>
      </c>
      <c r="S22">
        <f>(G23-G21)/60</f>
        <v>0</v>
      </c>
    </row>
    <row r="23" spans="1:19">
      <c r="A23" t="s">
        <v>12</v>
      </c>
      <c r="B23">
        <v>2013</v>
      </c>
      <c r="C23" s="2">
        <f>'[1]Total aboveground biomass'!$C$31</f>
        <v>9117.9950922451717</v>
      </c>
      <c r="D23" s="2">
        <f>'[1]Total aboveground biomass'!$D$31</f>
        <v>1609.2660391374741</v>
      </c>
      <c r="E23" s="2">
        <f>'[1]Total aboveground biomass'!$E$31</f>
        <v>3605.7625986883868</v>
      </c>
      <c r="F23" s="2">
        <f>'[1]Total aboveground biomass'!$F$31</f>
        <v>14436.348874113584</v>
      </c>
      <c r="G23">
        <v>0</v>
      </c>
      <c r="H23">
        <f t="shared" si="1"/>
        <v>28769.372604184617</v>
      </c>
      <c r="I23" s="2">
        <f t="shared" si="0"/>
        <v>28.769372604184618</v>
      </c>
    </row>
    <row r="24" spans="1:19">
      <c r="A24" s="1" t="s">
        <v>18</v>
      </c>
      <c r="B24" s="1">
        <v>2013</v>
      </c>
      <c r="C24" s="1">
        <f>C23-(O24*-30)</f>
        <v>34390.564163225601</v>
      </c>
      <c r="D24" s="1">
        <f>D23-(P24*-30)</f>
        <v>5552.1350909023786</v>
      </c>
      <c r="E24" s="1">
        <f>E23-(Q24*-30)</f>
        <v>15222.475469409274</v>
      </c>
      <c r="F24" s="1">
        <f>F23-(R24*-30)</f>
        <v>92485.122804877363</v>
      </c>
      <c r="G24" s="1">
        <f>G23-(S24*-30)</f>
        <v>0</v>
      </c>
      <c r="H24">
        <f t="shared" si="1"/>
        <v>147650.29752841461</v>
      </c>
      <c r="I24" s="2">
        <f t="shared" si="0"/>
        <v>147.6502975284146</v>
      </c>
      <c r="N24" t="s">
        <v>24</v>
      </c>
      <c r="O24">
        <f>(C25-C23)/60.5</f>
        <v>842.41896903268082</v>
      </c>
      <c r="P24">
        <f>(D25-D23)/60</f>
        <v>131.42896839216348</v>
      </c>
      <c r="Q24">
        <f>(E25-E23)/60</f>
        <v>387.22376235736289</v>
      </c>
      <c r="R24">
        <f>(F25-F23)/60</f>
        <v>2601.6257976921261</v>
      </c>
      <c r="S24">
        <f>(G25-G23)/60</f>
        <v>0</v>
      </c>
    </row>
    <row r="25" spans="1:19">
      <c r="A25" t="s">
        <v>13</v>
      </c>
      <c r="B25">
        <v>2013</v>
      </c>
      <c r="C25" s="2">
        <f>'[1]Total aboveground biomass'!$C$32</f>
        <v>60084.342718722364</v>
      </c>
      <c r="D25" s="2">
        <f>'[1]Total aboveground biomass'!$D$32</f>
        <v>9495.0041426672833</v>
      </c>
      <c r="E25" s="2">
        <f>'[1]Total aboveground biomass'!$E$32</f>
        <v>26839.18834013016</v>
      </c>
      <c r="F25" s="2">
        <f>'[1]Total aboveground biomass'!$F$32</f>
        <v>170533.89673564114</v>
      </c>
      <c r="G25">
        <v>0</v>
      </c>
      <c r="H25">
        <f t="shared" si="1"/>
        <v>266952.43193716096</v>
      </c>
      <c r="I25" s="2">
        <f t="shared" si="0"/>
        <v>266.95243193716095</v>
      </c>
    </row>
    <row r="26" spans="1:19">
      <c r="A26" s="1" t="s">
        <v>19</v>
      </c>
      <c r="B26" s="1">
        <v>2013</v>
      </c>
      <c r="C26" s="1">
        <f>C25-(O26*-30)</f>
        <v>52973.081027370623</v>
      </c>
      <c r="D26" s="1">
        <f>D25-(P26*-30)</f>
        <v>8232.9848213923087</v>
      </c>
      <c r="E26" s="1">
        <f>E25-(Q26*-30)</f>
        <v>18844.151546890138</v>
      </c>
      <c r="F26" s="1">
        <f>F25-(R26*-30)</f>
        <v>219907.23800290067</v>
      </c>
      <c r="G26" s="1">
        <f>G25-(S26*-30)</f>
        <v>0</v>
      </c>
      <c r="H26">
        <f t="shared" si="1"/>
        <v>299957.45539855375</v>
      </c>
      <c r="I26" s="2">
        <f t="shared" si="0"/>
        <v>299.95745539855375</v>
      </c>
      <c r="N26" t="s">
        <v>25</v>
      </c>
      <c r="O26">
        <f>(C27-C25)/60.5</f>
        <v>-237.04205637839144</v>
      </c>
      <c r="P26">
        <f>(D27-D25)/60.5</f>
        <v>-42.06731070916581</v>
      </c>
      <c r="Q26">
        <f>(E27-E25)/60.5</f>
        <v>-266.5012264413341</v>
      </c>
      <c r="R26">
        <f>(F27-F25)/60.5</f>
        <v>1645.7780422419844</v>
      </c>
      <c r="S26">
        <f>(G27-G25)/60</f>
        <v>0</v>
      </c>
    </row>
    <row r="27" spans="1:19">
      <c r="A27" t="s">
        <v>8</v>
      </c>
      <c r="B27">
        <v>2013</v>
      </c>
      <c r="C27" s="2">
        <v>45743.298307829682</v>
      </c>
      <c r="D27" s="2">
        <v>6949.931844762752</v>
      </c>
      <c r="E27" s="2">
        <v>10715.864140429449</v>
      </c>
      <c r="F27" s="2">
        <v>270103.4682912812</v>
      </c>
      <c r="G27">
        <v>0</v>
      </c>
      <c r="H27">
        <f t="shared" si="1"/>
        <v>333512.56258430309</v>
      </c>
      <c r="I27" s="2">
        <f t="shared" si="0"/>
        <v>333.51256258430311</v>
      </c>
    </row>
    <row r="28" spans="1:19">
      <c r="A28" s="1" t="s">
        <v>14</v>
      </c>
      <c r="B28" s="1">
        <v>2013</v>
      </c>
      <c r="C28" s="1">
        <f>C27-(O28*-30)</f>
        <v>40452.169078721425</v>
      </c>
      <c r="D28" s="1">
        <f>D27-(P28*-30)</f>
        <v>4711.9473481524774</v>
      </c>
      <c r="E28" s="1">
        <f>E27-(Q28*-30)</f>
        <v>14053.802015122674</v>
      </c>
      <c r="F28" s="1">
        <f>F27-(R28*-30)</f>
        <v>251695.75272795718</v>
      </c>
      <c r="G28" s="1">
        <f>G27-(S28*-30)</f>
        <v>0</v>
      </c>
      <c r="H28">
        <f t="shared" si="1"/>
        <v>310913.67116995377</v>
      </c>
      <c r="I28" s="2">
        <f t="shared" si="0"/>
        <v>310.91367116995377</v>
      </c>
      <c r="N28" t="s">
        <v>20</v>
      </c>
      <c r="O28">
        <f>(C29-C27)/60.5</f>
        <v>-176.37097430360865</v>
      </c>
      <c r="P28">
        <f>(D29-D27)/60.5</f>
        <v>-74.599483220342492</v>
      </c>
      <c r="Q28">
        <f>(E29-E27)/60.5</f>
        <v>111.26459582310748</v>
      </c>
      <c r="R28">
        <f>(F29-F27)/60.5</f>
        <v>-613.59051877746697</v>
      </c>
      <c r="S28">
        <f>(G29-G27)/60</f>
        <v>0</v>
      </c>
    </row>
    <row r="29" spans="1:19">
      <c r="A29" t="s">
        <v>29</v>
      </c>
      <c r="B29">
        <v>2013</v>
      </c>
      <c r="C29">
        <v>35072.854362461359</v>
      </c>
      <c r="D29">
        <v>2436.6631099320311</v>
      </c>
      <c r="E29">
        <v>17447.372187727451</v>
      </c>
      <c r="F29">
        <v>232981.24190524445</v>
      </c>
      <c r="G29">
        <v>0</v>
      </c>
      <c r="H29">
        <f t="shared" si="1"/>
        <v>287938.1315653653</v>
      </c>
      <c r="I29" s="2">
        <f t="shared" si="0"/>
        <v>287.93813156536532</v>
      </c>
    </row>
    <row r="30" spans="1:19">
      <c r="A30" s="1" t="s">
        <v>33</v>
      </c>
      <c r="B30" s="1">
        <v>2013</v>
      </c>
      <c r="C30" s="1">
        <f>C29-(O30*-30)</f>
        <v>33271.824369558533</v>
      </c>
      <c r="D30" s="1">
        <f>D29-(P30*-30)</f>
        <v>1282.6178696162547</v>
      </c>
      <c r="E30" s="1">
        <f>E29-(Q30*-30)</f>
        <v>12710.247718221515</v>
      </c>
      <c r="F30" s="1">
        <f>F29-(R30*-30)</f>
        <v>197567.36148320607</v>
      </c>
      <c r="G30" s="1">
        <f>G29-(S30*-30)</f>
        <v>0</v>
      </c>
      <c r="H30">
        <f t="shared" si="1"/>
        <v>244832.05144060237</v>
      </c>
      <c r="I30" s="2">
        <f t="shared" si="0"/>
        <v>244.83205144060238</v>
      </c>
      <c r="N30" t="s">
        <v>21</v>
      </c>
      <c r="O30">
        <f>(C31-C29)/60.5</f>
        <v>-60.034333096760854</v>
      </c>
      <c r="P30">
        <f>(D31-D29)/60.5</f>
        <v>-38.46817467719255</v>
      </c>
      <c r="Q30">
        <f>(E31-E29)/60.5</f>
        <v>-157.90414898353117</v>
      </c>
      <c r="R30">
        <f>(F31-F29)/60.5</f>
        <v>-1180.4626807346126</v>
      </c>
      <c r="S30">
        <f>(G31-G29)/60</f>
        <v>0</v>
      </c>
    </row>
    <row r="31" spans="1:19">
      <c r="A31" t="s">
        <v>30</v>
      </c>
      <c r="B31">
        <v>2013</v>
      </c>
      <c r="C31" s="2">
        <v>31440.777210107328</v>
      </c>
      <c r="D31">
        <v>109.33854196188145</v>
      </c>
      <c r="E31">
        <v>7894.171174223814</v>
      </c>
      <c r="F31">
        <v>161563.24972080038</v>
      </c>
      <c r="G31">
        <v>0</v>
      </c>
      <c r="H31">
        <f t="shared" si="1"/>
        <v>201007.5366470934</v>
      </c>
      <c r="I31" s="2">
        <f t="shared" si="0"/>
        <v>201.00753664709339</v>
      </c>
    </row>
    <row r="32" spans="1:19">
      <c r="A32" s="1" t="s">
        <v>34</v>
      </c>
      <c r="B32" s="1">
        <v>2013</v>
      </c>
      <c r="C32" s="1">
        <f>C31-(O32*-30)</f>
        <v>24580.229018334401</v>
      </c>
      <c r="D32" s="1">
        <f>D31-(P32*-30)</f>
        <v>55.121083137808</v>
      </c>
      <c r="E32" s="1">
        <f>E31-(Q32*-30)</f>
        <v>10047.765695762293</v>
      </c>
      <c r="F32" s="1">
        <f>F31-(R32*-30)</f>
        <v>109327.29050084679</v>
      </c>
      <c r="G32" s="1">
        <f>G31-(S32*-30)</f>
        <v>0</v>
      </c>
      <c r="H32">
        <f t="shared" si="1"/>
        <v>144010.4062980813</v>
      </c>
      <c r="I32" s="2">
        <f t="shared" si="0"/>
        <v>144.01040629808131</v>
      </c>
      <c r="N32" t="s">
        <v>22</v>
      </c>
      <c r="O32">
        <f>(C33-C31)/60.5</f>
        <v>-228.6849397257642</v>
      </c>
      <c r="P32">
        <f>(D33-D31)/60.5</f>
        <v>-1.8072486274691149</v>
      </c>
      <c r="Q32">
        <f>(E33-E31)/60.5</f>
        <v>71.78648405128267</v>
      </c>
      <c r="R32">
        <f>(F33-F31)/60.5</f>
        <v>-1741.1986406651195</v>
      </c>
      <c r="S32">
        <f>(G33-G31)/60</f>
        <v>0</v>
      </c>
    </row>
    <row r="33" spans="1:19">
      <c r="A33" t="s">
        <v>31</v>
      </c>
      <c r="B33">
        <v>2014</v>
      </c>
      <c r="C33">
        <v>17605.338356698594</v>
      </c>
      <c r="D33">
        <v>0</v>
      </c>
      <c r="E33">
        <v>12237.253459326415</v>
      </c>
      <c r="F33">
        <v>56220.731960560646</v>
      </c>
      <c r="G33">
        <v>0</v>
      </c>
      <c r="H33">
        <f t="shared" si="1"/>
        <v>86063.323776585661</v>
      </c>
      <c r="I33" s="2">
        <f t="shared" si="0"/>
        <v>86.063323776585662</v>
      </c>
    </row>
    <row r="34" spans="1:19">
      <c r="A34" s="1" t="s">
        <v>35</v>
      </c>
      <c r="B34" s="1">
        <v>2014</v>
      </c>
      <c r="C34" s="1">
        <f>C33-(O34*-30)</f>
        <v>9711.1417287315016</v>
      </c>
      <c r="D34" s="1">
        <f>D33-(P34*-30)</f>
        <v>234.33724494495283</v>
      </c>
      <c r="E34" s="1">
        <f>E33-(Q34*-30)</f>
        <v>7729.1532751486247</v>
      </c>
      <c r="F34" s="1">
        <f>F33-(R34*-30)</f>
        <v>63937.135237906245</v>
      </c>
      <c r="G34" s="1">
        <f>G33-(S34*-30)</f>
        <v>0</v>
      </c>
      <c r="H34">
        <f t="shared" si="1"/>
        <v>81611.767486731318</v>
      </c>
      <c r="I34" s="2">
        <f t="shared" si="0"/>
        <v>81.611767486731324</v>
      </c>
      <c r="N34" t="s">
        <v>23</v>
      </c>
      <c r="O34">
        <f>(C35-C33)/60.5</f>
        <v>-263.13988759890304</v>
      </c>
      <c r="P34">
        <f>(D35-D33)/60.5</f>
        <v>7.8112414981650939</v>
      </c>
      <c r="Q34">
        <f>(E35-E33)/60.5</f>
        <v>-150.27000613925969</v>
      </c>
      <c r="R34">
        <f>(F35-F33)/60.5</f>
        <v>257.21344257818657</v>
      </c>
      <c r="S34">
        <f>(G35-G33)/60</f>
        <v>0</v>
      </c>
    </row>
    <row r="35" spans="1:19">
      <c r="A35" t="s">
        <v>32</v>
      </c>
      <c r="B35">
        <v>2014</v>
      </c>
      <c r="C35">
        <v>1685.3751569649614</v>
      </c>
      <c r="D35">
        <v>472.58011063898817</v>
      </c>
      <c r="E35">
        <v>3145.9180879012047</v>
      </c>
      <c r="F35">
        <v>71782.145236540935</v>
      </c>
      <c r="G35">
        <v>0</v>
      </c>
      <c r="H35">
        <f t="shared" si="1"/>
        <v>77086.018592046094</v>
      </c>
      <c r="I35" s="2">
        <f t="shared" ref="I35:I89" si="2">H35/1000</f>
        <v>77.086018592046088</v>
      </c>
    </row>
    <row r="36" spans="1:19">
      <c r="A36" s="1" t="s">
        <v>18</v>
      </c>
      <c r="B36" s="1">
        <v>2014</v>
      </c>
      <c r="C36" s="1">
        <f>C35-(O36*-30)</f>
        <v>10619.003130399964</v>
      </c>
      <c r="D36" s="1">
        <f>D35-(P36*-30)</f>
        <v>238.24286569403534</v>
      </c>
      <c r="E36" s="1">
        <f>E35-(Q36*-30)</f>
        <v>14599.293207446866</v>
      </c>
      <c r="F36" s="1">
        <f>F35-(R36*-30)</f>
        <v>98207.269318547478</v>
      </c>
      <c r="G36" s="1">
        <f>G35-(S36*-30)</f>
        <v>0</v>
      </c>
      <c r="H36">
        <f t="shared" si="1"/>
        <v>123663.80852208834</v>
      </c>
      <c r="I36" s="2">
        <f t="shared" si="2"/>
        <v>123.66380852208833</v>
      </c>
      <c r="N36" t="s">
        <v>24</v>
      </c>
      <c r="O36">
        <f>(C37-C35)/60.5</f>
        <v>297.7875991145001</v>
      </c>
      <c r="P36">
        <f>(D37-D35)/60.5</f>
        <v>-7.8112414981650939</v>
      </c>
      <c r="Q36">
        <f>(E37-E35)/60.5</f>
        <v>381.77917065152201</v>
      </c>
      <c r="R36">
        <f>(F37-F35)/60.5</f>
        <v>880.83746940021797</v>
      </c>
      <c r="S36">
        <f>(G37-G35)/60</f>
        <v>0</v>
      </c>
    </row>
    <row r="37" spans="1:19">
      <c r="A37" t="s">
        <v>13</v>
      </c>
      <c r="B37">
        <v>2014</v>
      </c>
      <c r="C37">
        <v>19701.524903392215</v>
      </c>
      <c r="D37">
        <v>0</v>
      </c>
      <c r="E37">
        <v>26243.557912318287</v>
      </c>
      <c r="F37">
        <v>125072.81213525412</v>
      </c>
      <c r="G37">
        <v>0</v>
      </c>
      <c r="H37">
        <f t="shared" si="1"/>
        <v>171017.8949509646</v>
      </c>
      <c r="I37" s="2">
        <f t="shared" si="2"/>
        <v>171.0178949509646</v>
      </c>
    </row>
    <row r="38" spans="1:19">
      <c r="A38" s="1" t="s">
        <v>19</v>
      </c>
      <c r="B38" s="1">
        <v>2014</v>
      </c>
      <c r="C38" s="1">
        <f>C37-(O38*-30)</f>
        <v>39022.476903958464</v>
      </c>
      <c r="D38" s="1">
        <f>D37-(P38*-30)</f>
        <v>0</v>
      </c>
      <c r="E38" s="1">
        <f>E37-(Q38*-30)</f>
        <v>13230.223410342278</v>
      </c>
      <c r="F38" s="1">
        <f>F37-(R38*-30)</f>
        <v>208758.14863898506</v>
      </c>
      <c r="G38" s="1">
        <f>G37-(S38*-30)</f>
        <v>0</v>
      </c>
      <c r="H38">
        <f t="shared" si="1"/>
        <v>261010.84895328581</v>
      </c>
      <c r="I38" s="2">
        <f t="shared" si="2"/>
        <v>261.0108489532858</v>
      </c>
      <c r="N38" t="s">
        <v>25</v>
      </c>
      <c r="O38">
        <f>(C39-C37)/60.5</f>
        <v>644.03173335220833</v>
      </c>
      <c r="P38">
        <f>(D39-D37)/60.5</f>
        <v>0</v>
      </c>
      <c r="Q38">
        <f>(E39-E37)/60.5</f>
        <v>-433.77781673253367</v>
      </c>
      <c r="R38">
        <f>(F39-F37)/60.5</f>
        <v>2789.5112167910315</v>
      </c>
      <c r="S38">
        <f>(G39-G37)/60.5</f>
        <v>0</v>
      </c>
    </row>
    <row r="39" spans="1:19">
      <c r="A39" t="s">
        <v>8</v>
      </c>
      <c r="B39">
        <v>2014</v>
      </c>
      <c r="C39" s="2">
        <v>58665.444771200819</v>
      </c>
      <c r="D39">
        <v>0</v>
      </c>
      <c r="E39">
        <v>0</v>
      </c>
      <c r="F39">
        <v>293838.24075111153</v>
      </c>
      <c r="G39">
        <v>0</v>
      </c>
      <c r="H39">
        <v>352503.68552231241</v>
      </c>
      <c r="I39" s="2">
        <f t="shared" si="2"/>
        <v>352.50368552231242</v>
      </c>
    </row>
    <row r="40" spans="1:19">
      <c r="A40" s="1" t="s">
        <v>14</v>
      </c>
      <c r="B40" s="1">
        <v>2014</v>
      </c>
      <c r="C40" s="3">
        <f>C39-(O40*-30)</f>
        <v>50047.53488562948</v>
      </c>
      <c r="D40" s="1">
        <f>D39-(P40*-30)</f>
        <v>0</v>
      </c>
      <c r="E40" s="3">
        <f>E39-(Q40*-30)</f>
        <v>2147.7800576918107</v>
      </c>
      <c r="F40" s="3">
        <f>F39-(R40*-30)</f>
        <v>237686.31970603397</v>
      </c>
      <c r="G40" s="1">
        <v>0</v>
      </c>
      <c r="H40">
        <f>SUM(C40:G40)</f>
        <v>289881.63464935526</v>
      </c>
      <c r="I40" s="2">
        <f t="shared" si="2"/>
        <v>289.88163464935525</v>
      </c>
      <c r="N40" t="s">
        <v>20</v>
      </c>
      <c r="O40">
        <f>(C41-C39)/60.5</f>
        <v>-287.26366285237793</v>
      </c>
      <c r="P40">
        <f>(D41-D39)/60.5</f>
        <v>0</v>
      </c>
      <c r="Q40">
        <f>(E41-E39)/60.5</f>
        <v>71.592668589727026</v>
      </c>
      <c r="R40">
        <f>(F41-F39)/60.5</f>
        <v>-1871.7307015025858</v>
      </c>
      <c r="S40">
        <f>(G41-G39)/60.5</f>
        <v>0</v>
      </c>
    </row>
    <row r="41" spans="1:19">
      <c r="A41" t="s">
        <v>29</v>
      </c>
      <c r="B41">
        <v>2014</v>
      </c>
      <c r="C41" s="4">
        <v>41285.993168631954</v>
      </c>
      <c r="D41">
        <v>0</v>
      </c>
      <c r="E41">
        <v>4331.3564496784848</v>
      </c>
      <c r="F41">
        <v>180598.53331020509</v>
      </c>
      <c r="G41">
        <v>0</v>
      </c>
      <c r="H41">
        <v>226215.88292851555</v>
      </c>
      <c r="I41" s="2">
        <f t="shared" si="2"/>
        <v>226.21588292851555</v>
      </c>
    </row>
    <row r="42" spans="1:19">
      <c r="A42" s="1" t="s">
        <v>33</v>
      </c>
      <c r="B42" s="1">
        <v>2014</v>
      </c>
      <c r="C42" s="3">
        <f>C41-(O42*-30)</f>
        <v>31838.964774869073</v>
      </c>
      <c r="D42" s="1">
        <f>D41-(P42*-30)</f>
        <v>0</v>
      </c>
      <c r="E42" s="3">
        <f>E41-(Q42*-30)</f>
        <v>5210.2348059775786</v>
      </c>
      <c r="F42" s="3">
        <f>F41-(R42*-30)</f>
        <v>177648.20719712455</v>
      </c>
      <c r="G42" s="1">
        <v>0</v>
      </c>
      <c r="H42">
        <f>SUM(C42:G42)</f>
        <v>214697.40677797119</v>
      </c>
      <c r="I42" s="2">
        <f t="shared" si="2"/>
        <v>214.6974067779712</v>
      </c>
      <c r="J42">
        <f>(H41+H43)/2</f>
        <v>214601.41947671666</v>
      </c>
      <c r="N42" t="s">
        <v>21</v>
      </c>
      <c r="O42">
        <f>(C43-C41)/60.5</f>
        <v>-314.90094645876269</v>
      </c>
      <c r="P42">
        <f>(D43-D41)/60.5</f>
        <v>0</v>
      </c>
      <c r="Q42">
        <f>(E43-E41)/60.5</f>
        <v>29.295945209969808</v>
      </c>
      <c r="R42">
        <f>(F43-F41)/60.5</f>
        <v>-98.344203769351537</v>
      </c>
      <c r="S42">
        <f>(G43-G41)/60.5</f>
        <v>0</v>
      </c>
    </row>
    <row r="43" spans="1:19">
      <c r="A43" t="s">
        <v>30</v>
      </c>
      <c r="B43">
        <v>2014</v>
      </c>
      <c r="C43" s="2">
        <v>22234.485907876813</v>
      </c>
      <c r="D43">
        <v>0</v>
      </c>
      <c r="E43">
        <v>6103.7611348816581</v>
      </c>
      <c r="F43">
        <v>174648.70898215933</v>
      </c>
      <c r="G43">
        <v>0</v>
      </c>
      <c r="H43">
        <v>202986.95602491777</v>
      </c>
      <c r="I43" s="2">
        <f t="shared" si="2"/>
        <v>202.98695602491779</v>
      </c>
    </row>
    <row r="44" spans="1:19">
      <c r="A44" s="1" t="s">
        <v>34</v>
      </c>
      <c r="B44" s="1">
        <v>2014</v>
      </c>
      <c r="C44" s="3">
        <f>C43-(O44*-30)</f>
        <v>13876.353509125107</v>
      </c>
      <c r="D44" s="1">
        <f>D43-(P44*-30)</f>
        <v>0</v>
      </c>
      <c r="E44" s="3">
        <f>E43-(Q44*-30)</f>
        <v>11216.250890891641</v>
      </c>
      <c r="F44" s="3">
        <f>F43-(R44*-30)</f>
        <v>109025.25925436274</v>
      </c>
      <c r="G44" s="1">
        <v>0</v>
      </c>
      <c r="H44">
        <f>SUM(C44:G44)</f>
        <v>134117.8636543795</v>
      </c>
      <c r="I44" s="2">
        <f t="shared" si="2"/>
        <v>134.11786365437951</v>
      </c>
      <c r="J44">
        <f>(H43+H45)/2</f>
        <v>133543.95455129165</v>
      </c>
      <c r="N44" t="s">
        <v>22</v>
      </c>
      <c r="O44">
        <f>(C45-C43)/60.5</f>
        <v>-278.60441329172352</v>
      </c>
      <c r="P44">
        <f>(D45-D43)/60.5</f>
        <v>0</v>
      </c>
      <c r="Q44">
        <f>(E45-E43)/60.5</f>
        <v>170.41632520033275</v>
      </c>
      <c r="R44">
        <f>(F45-F43)/60.5</f>
        <v>-2187.4483242598862</v>
      </c>
      <c r="S44">
        <f>(G45-G43)/60.5</f>
        <v>0</v>
      </c>
    </row>
    <row r="45" spans="1:19">
      <c r="A45" t="s">
        <v>31</v>
      </c>
      <c r="B45">
        <v>2015</v>
      </c>
      <c r="C45" s="2">
        <v>5378.9189037275382</v>
      </c>
      <c r="D45">
        <v>0</v>
      </c>
      <c r="E45">
        <v>16413.948809501788</v>
      </c>
      <c r="F45">
        <v>42308.0853644362</v>
      </c>
      <c r="G45">
        <v>0</v>
      </c>
      <c r="H45">
        <v>64100.953077665523</v>
      </c>
      <c r="I45" s="2">
        <f t="shared" si="2"/>
        <v>64.100953077665523</v>
      </c>
    </row>
    <row r="46" spans="1:19">
      <c r="A46" s="1" t="s">
        <v>36</v>
      </c>
      <c r="B46" s="1">
        <v>2015</v>
      </c>
      <c r="C46" s="3">
        <f>C45-(O46*-30)</f>
        <v>8394.4963500930608</v>
      </c>
      <c r="D46" s="1">
        <f>D45-(P46*-30)</f>
        <v>0</v>
      </c>
      <c r="E46" s="3">
        <f>E45-(Q46*-30)</f>
        <v>13152.161730290478</v>
      </c>
      <c r="F46" s="3">
        <f>F45-(R46*-30)</f>
        <v>63982.281044451433</v>
      </c>
      <c r="G46" s="1">
        <v>0</v>
      </c>
      <c r="H46">
        <f>SUM(C46:G46)</f>
        <v>85528.939124834971</v>
      </c>
      <c r="I46" s="2">
        <f t="shared" si="2"/>
        <v>85.528939124834977</v>
      </c>
      <c r="J46">
        <f>(H45+H47)/2</f>
        <v>85707.505675228051</v>
      </c>
      <c r="N46" t="s">
        <v>23</v>
      </c>
      <c r="O46">
        <f>(C47-C45)/60.5</f>
        <v>100.51924821218408</v>
      </c>
      <c r="P46">
        <f>(D47-D45)/60.5</f>
        <v>0</v>
      </c>
      <c r="Q46">
        <f>(E47-E45)/60.5</f>
        <v>-108.72623597371033</v>
      </c>
      <c r="R46">
        <f>(F47-F45)/60.5</f>
        <v>722.47318933384111</v>
      </c>
      <c r="S46">
        <f>(G47-G45)/60.5</f>
        <v>0</v>
      </c>
    </row>
    <row r="47" spans="1:19">
      <c r="A47" t="s">
        <v>32</v>
      </c>
      <c r="B47">
        <v>2015</v>
      </c>
      <c r="C47">
        <v>11460.333420564675</v>
      </c>
      <c r="D47">
        <v>0</v>
      </c>
      <c r="E47">
        <v>9836.0115330923127</v>
      </c>
      <c r="F47">
        <v>86017.713319133589</v>
      </c>
      <c r="G47">
        <v>0</v>
      </c>
      <c r="H47">
        <v>107314.05827279059</v>
      </c>
      <c r="I47" s="2">
        <f t="shared" si="2"/>
        <v>107.31405827279059</v>
      </c>
    </row>
    <row r="48" spans="1:19">
      <c r="A48" s="1" t="s">
        <v>18</v>
      </c>
      <c r="B48" s="1">
        <v>2015</v>
      </c>
      <c r="C48" s="1">
        <v>15983.699590112947</v>
      </c>
      <c r="D48" s="1">
        <v>0</v>
      </c>
      <c r="E48" s="1">
        <v>7432.4390563557727</v>
      </c>
      <c r="F48" s="1">
        <v>118529.00683915669</v>
      </c>
      <c r="G48" s="1">
        <v>0</v>
      </c>
      <c r="H48">
        <v>141945.1454856254</v>
      </c>
      <c r="I48" s="2">
        <f t="shared" si="2"/>
        <v>141.9451454856254</v>
      </c>
      <c r="J48">
        <f>(H47+H49)/2</f>
        <v>137832.70304487317</v>
      </c>
      <c r="N48" t="s">
        <v>24</v>
      </c>
      <c r="O48" t="s">
        <v>37</v>
      </c>
    </row>
    <row r="49" spans="1:19">
      <c r="A49" t="s">
        <v>13</v>
      </c>
      <c r="B49">
        <v>2015</v>
      </c>
      <c r="C49">
        <v>18999.27703647851</v>
      </c>
      <c r="D49">
        <v>0</v>
      </c>
      <c r="E49">
        <v>9148.8682613053425</v>
      </c>
      <c r="F49">
        <v>140203.2025191719</v>
      </c>
      <c r="G49">
        <v>0</v>
      </c>
      <c r="H49">
        <v>168351.34781695576</v>
      </c>
      <c r="I49" s="2">
        <f t="shared" si="2"/>
        <v>168.35134781695575</v>
      </c>
    </row>
    <row r="50" spans="1:19">
      <c r="A50" s="1" t="s">
        <v>19</v>
      </c>
      <c r="B50" s="1">
        <v>2015</v>
      </c>
      <c r="C50" s="3">
        <f>C49-(O50*-30)</f>
        <v>24418.178990352182</v>
      </c>
      <c r="D50" s="1">
        <f>D49-(P50*-30)</f>
        <v>0</v>
      </c>
      <c r="E50" s="3">
        <f>E49-(Q50*-30)</f>
        <v>10865.2974662549</v>
      </c>
      <c r="F50" s="3">
        <f>F49-(R50*-30)</f>
        <v>244699.04613922013</v>
      </c>
      <c r="G50" s="1">
        <v>0</v>
      </c>
      <c r="H50">
        <v>282822.34276903671</v>
      </c>
      <c r="I50" s="2">
        <f t="shared" si="2"/>
        <v>282.82234276903671</v>
      </c>
      <c r="J50">
        <f>(H49+H51)/2</f>
        <v>250394.13761356857</v>
      </c>
      <c r="N50" s="5" t="s">
        <v>38</v>
      </c>
      <c r="O50">
        <f>(C51-C47)/60.5</f>
        <v>180.63006512912241</v>
      </c>
      <c r="P50">
        <f>(D51-D47)/60.5</f>
        <v>0</v>
      </c>
      <c r="Q50">
        <f>(E51-E47)/60.5</f>
        <v>57.214306831651953</v>
      </c>
      <c r="R50">
        <f>(F51-F47)/60.5</f>
        <v>3483.1947873349409</v>
      </c>
      <c r="S50">
        <f>(G51-G47)/60.5</f>
        <v>0</v>
      </c>
    </row>
    <row r="51" spans="1:19">
      <c r="A51" t="s">
        <v>8</v>
      </c>
      <c r="B51">
        <v>2015</v>
      </c>
      <c r="C51">
        <v>22388.452360876581</v>
      </c>
      <c r="D51">
        <v>0</v>
      </c>
      <c r="E51">
        <v>13297.477096407256</v>
      </c>
      <c r="F51">
        <v>296750.99795289751</v>
      </c>
      <c r="G51">
        <v>0</v>
      </c>
      <c r="H51">
        <v>332436.92741018138</v>
      </c>
      <c r="I51" s="2">
        <f t="shared" si="2"/>
        <v>332.4369274101814</v>
      </c>
    </row>
    <row r="52" spans="1:19">
      <c r="A52" s="1" t="s">
        <v>14</v>
      </c>
      <c r="B52" s="1">
        <v>2015</v>
      </c>
      <c r="C52" s="3">
        <f>C51-(O52*-30)</f>
        <v>22063.839445547248</v>
      </c>
      <c r="D52" s="1">
        <f>D51-(P52*-30)</f>
        <v>0</v>
      </c>
      <c r="E52" s="3">
        <f>E51-(Q52*-30)</f>
        <v>13856.857809392015</v>
      </c>
      <c r="F52" s="3">
        <f>F51-(R52*-30)</f>
        <v>228972.06576958176</v>
      </c>
      <c r="G52" s="1">
        <v>0</v>
      </c>
      <c r="H52">
        <v>231120.68083169102</v>
      </c>
      <c r="I52" s="2">
        <f t="shared" si="2"/>
        <v>231.120680831691</v>
      </c>
      <c r="J52">
        <f>(H51+H53)/2</f>
        <v>264329.89498797385</v>
      </c>
      <c r="N52" t="s">
        <v>39</v>
      </c>
      <c r="O52">
        <f>(C53-C51)/60.5</f>
        <v>-10.820430510977816</v>
      </c>
      <c r="P52">
        <f>(D53-D51)/60.5</f>
        <v>0</v>
      </c>
      <c r="Q52">
        <f>(E53-E51)/60.5</f>
        <v>18.646023766158617</v>
      </c>
      <c r="R52">
        <f>(F53-F51)/60.5</f>
        <v>-2259.2977394438585</v>
      </c>
      <c r="S52">
        <f>(G53-G51)/60.5</f>
        <v>0</v>
      </c>
    </row>
    <row r="53" spans="1:19">
      <c r="A53" t="s">
        <v>29</v>
      </c>
      <c r="B53">
        <v>2015</v>
      </c>
      <c r="C53">
        <v>21733.816314962423</v>
      </c>
      <c r="D53">
        <v>0</v>
      </c>
      <c r="E53">
        <v>14425.561534259852</v>
      </c>
      <c r="F53">
        <v>160063.48471654407</v>
      </c>
      <c r="G53">
        <v>0</v>
      </c>
      <c r="H53">
        <v>196222.86256576632</v>
      </c>
      <c r="I53" s="2">
        <f t="shared" si="2"/>
        <v>196.22286256576632</v>
      </c>
    </row>
    <row r="54" spans="1:19">
      <c r="A54" s="1" t="s">
        <v>33</v>
      </c>
      <c r="B54" s="1">
        <v>2015</v>
      </c>
      <c r="C54" s="3">
        <f>C53-(O54*-30)</f>
        <v>20171.572911492585</v>
      </c>
      <c r="D54" s="1">
        <f>D53-(P54*-30)</f>
        <v>0</v>
      </c>
      <c r="E54" s="3">
        <f>E53-(Q54*-30)</f>
        <v>23008.723850234135</v>
      </c>
      <c r="F54" s="3">
        <f>F53-(R54*-30)</f>
        <v>179292.58974405302</v>
      </c>
      <c r="G54" s="1">
        <v>0</v>
      </c>
      <c r="H54" s="2">
        <f>SUM(C54:G54)</f>
        <v>222472.88650577975</v>
      </c>
      <c r="I54" s="2">
        <f t="shared" si="2"/>
        <v>222.47288650577974</v>
      </c>
      <c r="J54">
        <f>(H53+H55)/2</f>
        <v>222691.63670527982</v>
      </c>
      <c r="N54" t="s">
        <v>41</v>
      </c>
      <c r="O54">
        <f>(C55-C53)/60.5</f>
        <v>-52.074780115661326</v>
      </c>
      <c r="P54">
        <f>(D55-D53)/60.5</f>
        <v>0</v>
      </c>
      <c r="Q54">
        <f>(E55-E53)/60.5</f>
        <v>286.10541053247601</v>
      </c>
      <c r="R54">
        <f>(F55-F53)/60.5</f>
        <v>640.97016758363156</v>
      </c>
      <c r="S54">
        <f>(G55-G53)/60.5</f>
        <v>0</v>
      </c>
    </row>
    <row r="55" spans="1:19">
      <c r="A55" t="s">
        <v>40</v>
      </c>
      <c r="B55">
        <v>2015</v>
      </c>
      <c r="C55">
        <v>18583.292117964913</v>
      </c>
      <c r="D55">
        <v>0</v>
      </c>
      <c r="E55">
        <v>31734.938871474653</v>
      </c>
      <c r="F55">
        <v>198842.17985535378</v>
      </c>
      <c r="G55">
        <v>0</v>
      </c>
      <c r="H55">
        <v>249160.41084479334</v>
      </c>
      <c r="I55" s="2">
        <f t="shared" si="2"/>
        <v>249.16041084479335</v>
      </c>
    </row>
    <row r="56" spans="1:19">
      <c r="A56" s="1" t="s">
        <v>34</v>
      </c>
      <c r="B56" s="1">
        <v>2015</v>
      </c>
      <c r="C56" s="3">
        <f>C55-(O56*-30)</f>
        <v>12402.155733406344</v>
      </c>
      <c r="D56" s="1">
        <f>D55-(P56*-30)</f>
        <v>0</v>
      </c>
      <c r="E56" s="3">
        <f>E55-(Q56*-30)</f>
        <v>19674.119741345221</v>
      </c>
      <c r="F56" s="3">
        <f>F55-(R56*-30)</f>
        <v>124407.83765658781</v>
      </c>
      <c r="G56" s="1">
        <v>0</v>
      </c>
      <c r="H56" s="2">
        <f>SUM(C56:G56)</f>
        <v>156484.11313133937</v>
      </c>
      <c r="I56" s="2">
        <f t="shared" si="2"/>
        <v>156.48411313133937</v>
      </c>
      <c r="J56">
        <f>(H55+H57)/2</f>
        <v>155711.81065039395</v>
      </c>
      <c r="N56" t="s">
        <v>22</v>
      </c>
      <c r="O56">
        <f>(C57-C55)/60.5</f>
        <v>-206.03787948528566</v>
      </c>
      <c r="P56">
        <f>(D57-D55)/60.5</f>
        <v>0</v>
      </c>
      <c r="Q56">
        <f>(E57-E55)/60.5</f>
        <v>-402.02730433764771</v>
      </c>
      <c r="R56">
        <f>(F57-F55)/60.5</f>
        <v>-2481.1447399588656</v>
      </c>
      <c r="S56">
        <f>(G57-G55)/60.5</f>
        <v>0</v>
      </c>
    </row>
    <row r="57" spans="1:19">
      <c r="A57" t="s">
        <v>31</v>
      </c>
      <c r="B57">
        <v>2016</v>
      </c>
      <c r="C57">
        <v>6118.0004091051305</v>
      </c>
      <c r="D57">
        <v>0</v>
      </c>
      <c r="E57">
        <v>7412.2869590469672</v>
      </c>
      <c r="F57">
        <v>48732.923087842428</v>
      </c>
      <c r="G57">
        <v>0</v>
      </c>
      <c r="H57">
        <v>62263.210455994529</v>
      </c>
      <c r="I57" s="2">
        <f t="shared" si="2"/>
        <v>62.263210455994532</v>
      </c>
    </row>
    <row r="58" spans="1:19">
      <c r="A58" s="1" t="s">
        <v>35</v>
      </c>
      <c r="B58" s="1">
        <v>2016</v>
      </c>
      <c r="C58" s="3">
        <f>C57-(O58*-30)</f>
        <v>7877.4747357937995</v>
      </c>
      <c r="D58" s="1">
        <f>D57-(P58*-30)</f>
        <v>0</v>
      </c>
      <c r="E58" s="3">
        <f>E57-(Q58*-30)</f>
        <v>6923.0922621803002</v>
      </c>
      <c r="F58" s="3">
        <f>F57-(R58*-30)</f>
        <v>61561.743919483044</v>
      </c>
      <c r="G58" s="1">
        <v>0</v>
      </c>
      <c r="H58" s="2">
        <f>SUM(C58:G58)</f>
        <v>76362.310917457144</v>
      </c>
      <c r="I58" s="2">
        <f t="shared" si="2"/>
        <v>76.362310917457137</v>
      </c>
      <c r="J58">
        <f>(H57+H59)/2</f>
        <v>76479.803421302669</v>
      </c>
      <c r="N58" t="s">
        <v>23</v>
      </c>
      <c r="O58">
        <f>(C59-C57)/60.5</f>
        <v>58.649144222955634</v>
      </c>
      <c r="P58">
        <f>(D59-D57)/60.5</f>
        <v>0</v>
      </c>
      <c r="Q58">
        <f>(E59-E57)/60.5</f>
        <v>-16.306489895555561</v>
      </c>
      <c r="R58">
        <f>(F59-F57)/60.5</f>
        <v>427.62736105468713</v>
      </c>
      <c r="S58">
        <f>(G59-G57)/60.5</f>
        <v>0</v>
      </c>
    </row>
    <row r="59" spans="1:19">
      <c r="A59" t="s">
        <v>32</v>
      </c>
      <c r="B59">
        <v>2016</v>
      </c>
      <c r="C59">
        <v>9666.2736345939466</v>
      </c>
      <c r="D59">
        <v>0</v>
      </c>
      <c r="E59">
        <v>6425.7443203658559</v>
      </c>
      <c r="F59">
        <v>74604.378431650999</v>
      </c>
      <c r="G59">
        <v>0</v>
      </c>
      <c r="H59">
        <v>90696.39638661081</v>
      </c>
      <c r="I59" s="2">
        <f t="shared" si="2"/>
        <v>90.696396386610814</v>
      </c>
    </row>
    <row r="60" spans="1:19">
      <c r="A60" s="1" t="s">
        <v>18</v>
      </c>
      <c r="B60" s="1">
        <v>2016</v>
      </c>
      <c r="C60" s="3">
        <f>C59-(O60*-30)</f>
        <v>20055.217770308478</v>
      </c>
      <c r="D60" s="1">
        <f>D59-(P60*-30)</f>
        <v>0</v>
      </c>
      <c r="E60" s="3">
        <f>E59-(Q60*-30)</f>
        <v>17594.865726088847</v>
      </c>
      <c r="F60" s="3">
        <f>F59-(R60*-30)</f>
        <v>138888.57861761696</v>
      </c>
      <c r="G60" s="1">
        <v>0</v>
      </c>
      <c r="H60" s="2">
        <f>SUM(C60:G60)</f>
        <v>176538.6621140143</v>
      </c>
      <c r="I60" s="2">
        <f t="shared" si="2"/>
        <v>176.5386621140143</v>
      </c>
      <c r="N60" t="s">
        <v>24</v>
      </c>
      <c r="O60">
        <f>(C61-C59)/60.5</f>
        <v>346.29813785715106</v>
      </c>
      <c r="P60">
        <f>(D61-D59)/60.5</f>
        <v>0</v>
      </c>
      <c r="Q60">
        <f>(E61-E59)/60.5</f>
        <v>372.30404685743298</v>
      </c>
      <c r="R60">
        <f>(F61-F59)/60.5</f>
        <v>2142.8066728655317</v>
      </c>
      <c r="S60">
        <f>(G61-G59)/60.5</f>
        <v>0</v>
      </c>
    </row>
    <row r="61" spans="1:19">
      <c r="A61" t="s">
        <v>13</v>
      </c>
      <c r="B61">
        <v>2016</v>
      </c>
      <c r="C61">
        <v>30617.310974951586</v>
      </c>
      <c r="D61">
        <v>0</v>
      </c>
      <c r="E61">
        <v>28950.139155240551</v>
      </c>
      <c r="F61">
        <v>204244.18214001568</v>
      </c>
      <c r="G61">
        <v>0</v>
      </c>
      <c r="H61">
        <v>263811.6322702078</v>
      </c>
      <c r="I61" s="2">
        <f t="shared" si="2"/>
        <v>263.81163227020778</v>
      </c>
    </row>
    <row r="62" spans="1:19">
      <c r="A62" s="1" t="s">
        <v>19</v>
      </c>
      <c r="B62" s="1">
        <v>2016</v>
      </c>
      <c r="C62" s="3">
        <f>C61-(O62*-30)</f>
        <v>21439.774220333755</v>
      </c>
      <c r="D62" s="1">
        <f>D61-(P62*-30)</f>
        <v>0</v>
      </c>
      <c r="E62" s="3">
        <f>E61-(Q62*-30)</f>
        <v>31557.909461079576</v>
      </c>
      <c r="F62" s="3">
        <f>F61-(R62*-30)</f>
        <v>313461.62689176935</v>
      </c>
      <c r="G62" s="1">
        <v>0</v>
      </c>
      <c r="H62" s="2">
        <f>SUM(C62:G62)</f>
        <v>366459.31057318265</v>
      </c>
      <c r="I62" s="2">
        <f t="shared" si="2"/>
        <v>366.45931057318268</v>
      </c>
      <c r="N62" t="s">
        <v>25</v>
      </c>
      <c r="O62">
        <f>(C63-C61)/60.5</f>
        <v>-305.91789182059443</v>
      </c>
      <c r="P62">
        <f>(D63-D61)/60.5</f>
        <v>0</v>
      </c>
      <c r="Q62">
        <f>(E63-E61)/60.5</f>
        <v>86.925676861300872</v>
      </c>
      <c r="R62">
        <f>(F63-F61)/60.5</f>
        <v>3640.5814917251232</v>
      </c>
      <c r="S62">
        <f>(G63-G61)/60.5</f>
        <v>0</v>
      </c>
    </row>
    <row r="63" spans="1:19">
      <c r="A63" t="s">
        <v>8</v>
      </c>
      <c r="B63">
        <v>2016</v>
      </c>
      <c r="C63">
        <v>12109.278519805623</v>
      </c>
      <c r="D63">
        <v>0</v>
      </c>
      <c r="E63">
        <v>34209.142605349254</v>
      </c>
      <c r="F63">
        <v>424499.36238938564</v>
      </c>
      <c r="G63">
        <v>0</v>
      </c>
      <c r="H63" s="2">
        <v>470817.78351454053</v>
      </c>
      <c r="I63" s="2">
        <f t="shared" si="2"/>
        <v>470.81778351454051</v>
      </c>
    </row>
    <row r="64" spans="1:19">
      <c r="A64" s="1" t="s">
        <v>14</v>
      </c>
      <c r="B64" s="1">
        <v>2016</v>
      </c>
      <c r="C64" s="3">
        <f>C63-(O64*-30)</f>
        <v>16307.327533834563</v>
      </c>
      <c r="D64" s="3">
        <f>D63-(P64*-30)</f>
        <v>0</v>
      </c>
      <c r="E64" s="3">
        <f>E63-(Q64*-30)</f>
        <v>25463.640542017056</v>
      </c>
      <c r="F64" s="3">
        <f>F63-(R64*-30)</f>
        <v>354461.95323864068</v>
      </c>
      <c r="G64" s="3">
        <f>G63-(S64*-30)</f>
        <v>0</v>
      </c>
      <c r="H64" s="2">
        <f>SUM(C64:G64)</f>
        <v>396232.9213144923</v>
      </c>
      <c r="I64" s="2">
        <f t="shared" si="2"/>
        <v>396.23292131449227</v>
      </c>
      <c r="N64" t="s">
        <v>39</v>
      </c>
      <c r="O64">
        <f>(C65-C63)/60.5</f>
        <v>139.93496713429803</v>
      </c>
      <c r="P64">
        <f>(D65-D63)/60.5</f>
        <v>0</v>
      </c>
      <c r="Q64">
        <f>(E65-E63)/60.5</f>
        <v>-291.51673544440661</v>
      </c>
      <c r="R64">
        <f>(F65-F63)/60.5</f>
        <v>-2334.5803050248314</v>
      </c>
      <c r="S64">
        <f>(G65-G63)/60.5</f>
        <v>0</v>
      </c>
    </row>
    <row r="65" spans="1:19">
      <c r="A65" t="s">
        <v>29</v>
      </c>
      <c r="B65">
        <v>2016</v>
      </c>
      <c r="C65">
        <v>20575.344031430654</v>
      </c>
      <c r="D65">
        <v>0</v>
      </c>
      <c r="E65">
        <v>16572.380110962655</v>
      </c>
      <c r="F65">
        <v>283257.25393538334</v>
      </c>
      <c r="G65">
        <v>0</v>
      </c>
      <c r="H65" s="2">
        <v>320404.97807777667</v>
      </c>
      <c r="I65" s="2">
        <f t="shared" si="2"/>
        <v>320.40497807777666</v>
      </c>
    </row>
    <row r="66" spans="1:19">
      <c r="A66" s="1" t="s">
        <v>33</v>
      </c>
      <c r="B66" s="1">
        <v>2016</v>
      </c>
      <c r="C66" s="3">
        <f>C65-(O66*-30)</f>
        <v>22840.889826928331</v>
      </c>
      <c r="D66" s="3">
        <f>D65-(P66*-30)</f>
        <v>0</v>
      </c>
      <c r="E66" s="3">
        <f>E65-(Q66*-30)</f>
        <v>17528.097195082319</v>
      </c>
      <c r="F66" s="3">
        <f>F65-(R66*-30)</f>
        <v>258364.63299561944</v>
      </c>
      <c r="G66" s="3">
        <f>G65-(S66*-30)</f>
        <v>0</v>
      </c>
      <c r="H66" s="2">
        <f t="shared" ref="H66:H88" si="3">SUM(C66:G66)</f>
        <v>298733.62001763011</v>
      </c>
      <c r="I66" s="2">
        <f t="shared" si="2"/>
        <v>298.73362001763013</v>
      </c>
      <c r="N66" t="s">
        <v>46</v>
      </c>
      <c r="O66">
        <f>(C67-C65)/60.5</f>
        <v>75.518193183255903</v>
      </c>
      <c r="P66">
        <f>(D67-D65)/60.5</f>
        <v>0</v>
      </c>
      <c r="Q66">
        <f>(E67-E65)/60.5</f>
        <v>31.857236137322076</v>
      </c>
      <c r="R66">
        <f>(F67-F65)/60.5</f>
        <v>-829.75403132546387</v>
      </c>
      <c r="S66">
        <f>(G67-G65)/60.5</f>
        <v>0</v>
      </c>
    </row>
    <row r="67" spans="1:19">
      <c r="A67" t="s">
        <v>30</v>
      </c>
      <c r="B67">
        <v>2016</v>
      </c>
      <c r="C67">
        <v>25144.194719017636</v>
      </c>
      <c r="D67">
        <v>0</v>
      </c>
      <c r="E67">
        <v>18499.74289727064</v>
      </c>
      <c r="F67">
        <v>233057.13504019278</v>
      </c>
      <c r="G67">
        <v>0</v>
      </c>
      <c r="H67" s="2">
        <f t="shared" si="3"/>
        <v>276701.07265648106</v>
      </c>
      <c r="I67" s="2">
        <f t="shared" si="2"/>
        <v>276.70107265648107</v>
      </c>
    </row>
    <row r="68" spans="1:19">
      <c r="A68" s="1" t="s">
        <v>34</v>
      </c>
      <c r="B68" s="6">
        <v>2016</v>
      </c>
      <c r="C68" s="3">
        <f>C67-(O68*-30)</f>
        <v>12675.998990579139</v>
      </c>
      <c r="D68" s="3">
        <f>D67-(P68*-30)</f>
        <v>0</v>
      </c>
      <c r="E68" s="3">
        <f>E67-(Q68*-30)</f>
        <v>9567.8208284753036</v>
      </c>
      <c r="F68" s="3">
        <f>F67-(R68*-30)</f>
        <v>141238.20699189982</v>
      </c>
      <c r="G68" s="3">
        <f>G67-(S68*-30)</f>
        <v>0</v>
      </c>
      <c r="H68" s="2">
        <f t="shared" si="3"/>
        <v>163482.02681095427</v>
      </c>
      <c r="I68" s="2">
        <f t="shared" si="2"/>
        <v>163.48202681095427</v>
      </c>
      <c r="N68" t="s">
        <v>45</v>
      </c>
      <c r="O68">
        <f>(C69-C67)/60.5</f>
        <v>-415.60652428128321</v>
      </c>
      <c r="P68">
        <f>(D69-D67)/60.5</f>
        <v>0</v>
      </c>
      <c r="Q68">
        <f>(E69-E67)/60.5</f>
        <v>-297.7307356265112</v>
      </c>
      <c r="R68">
        <f>(F69-F67)/60.5</f>
        <v>-3060.6309349430985</v>
      </c>
      <c r="S68">
        <f>(G69-G67)/60.5</f>
        <v>0</v>
      </c>
    </row>
    <row r="69" spans="1:19">
      <c r="A69" t="s">
        <v>31</v>
      </c>
      <c r="B69">
        <v>2017</v>
      </c>
      <c r="C69">
        <v>0</v>
      </c>
      <c r="D69">
        <v>0</v>
      </c>
      <c r="E69">
        <v>487.03339186671201</v>
      </c>
      <c r="F69">
        <v>47888.963476135301</v>
      </c>
      <c r="G69">
        <v>0</v>
      </c>
      <c r="H69">
        <v>58995.118131709802</v>
      </c>
      <c r="I69" s="2">
        <f t="shared" si="2"/>
        <v>58.995118131709802</v>
      </c>
    </row>
    <row r="70" spans="1:19">
      <c r="A70" s="1" t="s">
        <v>36</v>
      </c>
      <c r="B70" s="6">
        <v>2017</v>
      </c>
      <c r="C70" s="3">
        <f>C69-(O70*-30)</f>
        <v>1032.28605950103</v>
      </c>
      <c r="D70" s="3">
        <f>D69-(P70*-30)</f>
        <v>0</v>
      </c>
      <c r="E70" s="3">
        <f>E69-(Q70*-30)</f>
        <v>5054.5819996999389</v>
      </c>
      <c r="F70" s="3">
        <f>F69-(R70*-30)</f>
        <v>47652.099069178126</v>
      </c>
      <c r="G70" s="3">
        <f>G69-(S70*-30)</f>
        <v>0</v>
      </c>
      <c r="H70" s="2">
        <f t="shared" si="3"/>
        <v>53738.967128379096</v>
      </c>
      <c r="I70" s="2">
        <f t="shared" si="2"/>
        <v>53.738967128379095</v>
      </c>
      <c r="N70" t="s">
        <v>44</v>
      </c>
      <c r="O70">
        <f t="shared" ref="O70:S72" si="4">(C71-C69)/60.5</f>
        <v>34.409535316700996</v>
      </c>
      <c r="P70">
        <f t="shared" si="4"/>
        <v>0</v>
      </c>
      <c r="Q70">
        <f t="shared" si="4"/>
        <v>152.25162026110758</v>
      </c>
      <c r="R70">
        <f t="shared" si="4"/>
        <v>-7.8954802319058217</v>
      </c>
      <c r="S70">
        <f t="shared" si="4"/>
        <v>0</v>
      </c>
    </row>
    <row r="71" spans="1:19">
      <c r="A71" t="s">
        <v>32</v>
      </c>
      <c r="B71">
        <v>2017</v>
      </c>
      <c r="C71">
        <v>2081.7768866604101</v>
      </c>
      <c r="D71">
        <v>0</v>
      </c>
      <c r="E71">
        <v>9698.2564176637206</v>
      </c>
      <c r="F71">
        <v>47411.286922104999</v>
      </c>
      <c r="G71">
        <v>0</v>
      </c>
      <c r="H71" s="2">
        <f t="shared" si="3"/>
        <v>59191.320226429132</v>
      </c>
      <c r="I71" s="2">
        <f t="shared" si="2"/>
        <v>59.191320226429134</v>
      </c>
    </row>
    <row r="72" spans="1:19">
      <c r="A72" s="1" t="s">
        <v>18</v>
      </c>
      <c r="B72" s="6">
        <v>2017</v>
      </c>
      <c r="C72" s="3">
        <f>C71-(O72*-30)</f>
        <v>3723.9671727253635</v>
      </c>
      <c r="D72" s="3">
        <f>D71-(P72*-30)</f>
        <v>0</v>
      </c>
      <c r="E72" s="3">
        <f>E71-(Q72*-30)</f>
        <v>8857.3634803141649</v>
      </c>
      <c r="F72" s="3">
        <f>F71-(R72*-30)</f>
        <v>69905.518713584432</v>
      </c>
      <c r="G72" s="3">
        <f>G71-(S72*-30)</f>
        <v>0</v>
      </c>
      <c r="H72" s="2">
        <f t="shared" si="3"/>
        <v>82486.849366623966</v>
      </c>
      <c r="I72" s="2">
        <f t="shared" si="2"/>
        <v>82.486849366623971</v>
      </c>
      <c r="N72" t="s">
        <v>43</v>
      </c>
      <c r="O72">
        <f>(C73-C71)/60.5</f>
        <v>54.739676202165114</v>
      </c>
      <c r="P72">
        <f t="shared" si="4"/>
        <v>0</v>
      </c>
      <c r="Q72">
        <f t="shared" si="4"/>
        <v>-28.029764578318517</v>
      </c>
      <c r="R72">
        <f t="shared" si="4"/>
        <v>749.80772638264796</v>
      </c>
      <c r="S72">
        <f t="shared" si="4"/>
        <v>0</v>
      </c>
    </row>
    <row r="73" spans="1:19">
      <c r="A73" t="s">
        <v>13</v>
      </c>
      <c r="B73">
        <v>2017</v>
      </c>
      <c r="C73">
        <v>5393.5272968913996</v>
      </c>
      <c r="D73">
        <v>0</v>
      </c>
      <c r="E73">
        <v>8002.4556606754504</v>
      </c>
      <c r="F73">
        <v>92774.6543682552</v>
      </c>
      <c r="G73">
        <v>0</v>
      </c>
      <c r="H73">
        <v>135126.26568740999</v>
      </c>
      <c r="I73" s="2">
        <f t="shared" si="2"/>
        <v>135.12626568740998</v>
      </c>
    </row>
    <row r="74" spans="1:19">
      <c r="A74" s="6" t="s">
        <v>19</v>
      </c>
      <c r="B74" s="6">
        <v>2017</v>
      </c>
      <c r="C74" s="3">
        <f>C73-(O74*-30)</f>
        <v>11838.366408969101</v>
      </c>
      <c r="D74" s="3">
        <f>D73-(P74*-30)</f>
        <v>0</v>
      </c>
      <c r="E74" s="3">
        <f>E73-(Q74*-30)</f>
        <v>28219.121514885919</v>
      </c>
      <c r="F74" s="3">
        <f>F73-(R74*-30)</f>
        <v>239982.61565354982</v>
      </c>
      <c r="G74" s="3">
        <f>G73-(S74*-30)</f>
        <v>0</v>
      </c>
      <c r="H74" s="2">
        <f t="shared" si="3"/>
        <v>280040.10357740487</v>
      </c>
      <c r="I74" s="2">
        <f t="shared" si="2"/>
        <v>280.04010357740486</v>
      </c>
      <c r="N74" t="s">
        <v>47</v>
      </c>
      <c r="O74">
        <f>(C75-C73)/60.5</f>
        <v>214.82797040259007</v>
      </c>
      <c r="P74">
        <f t="shared" ref="P74" si="5">(D75-D73)/60.5</f>
        <v>0</v>
      </c>
      <c r="Q74">
        <f t="shared" ref="Q74" si="6">(E75-E73)/60.5</f>
        <v>673.8888618070157</v>
      </c>
      <c r="R74">
        <f t="shared" ref="R74" si="7">(F75-F73)/60.5</f>
        <v>4906.9320428431538</v>
      </c>
      <c r="S74">
        <f t="shared" ref="S74" si="8">(G75-G73)/60.5</f>
        <v>0</v>
      </c>
    </row>
    <row r="75" spans="1:19">
      <c r="A75" t="s">
        <v>8</v>
      </c>
      <c r="B75">
        <v>2017</v>
      </c>
      <c r="C75">
        <v>18390.619506248098</v>
      </c>
      <c r="D75">
        <v>0</v>
      </c>
      <c r="E75">
        <v>48772.7317999999</v>
      </c>
      <c r="F75">
        <v>389644.042960266</v>
      </c>
      <c r="G75">
        <v>0</v>
      </c>
      <c r="H75">
        <v>484775.19391548401</v>
      </c>
      <c r="I75" s="2">
        <f t="shared" si="2"/>
        <v>484.77519391548401</v>
      </c>
    </row>
    <row r="76" spans="1:19">
      <c r="A76" s="6" t="s">
        <v>14</v>
      </c>
      <c r="B76" s="6">
        <v>2017</v>
      </c>
      <c r="C76" s="3">
        <f>C75-(O76*-30)</f>
        <v>19412.334869653801</v>
      </c>
      <c r="D76" s="3">
        <f>D75-(P76*-30)</f>
        <v>0</v>
      </c>
      <c r="E76" s="3">
        <f>E75-(Q76*-30)</f>
        <v>35065.133214313551</v>
      </c>
      <c r="F76" s="3">
        <f>F75-(R76*-30)</f>
        <v>335761.49694234354</v>
      </c>
      <c r="G76" s="3">
        <f>G75-(S76*-30)</f>
        <v>0</v>
      </c>
      <c r="H76" s="2">
        <f t="shared" si="3"/>
        <v>390238.96502631088</v>
      </c>
      <c r="I76" s="2">
        <f t="shared" si="2"/>
        <v>390.23896502631089</v>
      </c>
      <c r="N76" t="s">
        <v>48</v>
      </c>
      <c r="O76">
        <f>(C77-C75)/60.5</f>
        <v>34.057178780190092</v>
      </c>
      <c r="P76">
        <f t="shared" ref="P76" si="9">(D77-D75)/60.5</f>
        <v>0</v>
      </c>
      <c r="Q76">
        <f t="shared" ref="Q76" si="10">(E77-E75)/60.5</f>
        <v>-456.91995285621158</v>
      </c>
      <c r="R76">
        <f t="shared" ref="R76" si="11">(F77-F75)/60.5</f>
        <v>-1796.0848672640825</v>
      </c>
      <c r="S76">
        <f t="shared" ref="S76" si="12">(G77-G75)/60.5</f>
        <v>0</v>
      </c>
    </row>
    <row r="77" spans="1:19">
      <c r="A77" t="s">
        <v>29</v>
      </c>
      <c r="B77">
        <v>2017</v>
      </c>
      <c r="C77">
        <v>20451.078822449599</v>
      </c>
      <c r="D77">
        <v>0</v>
      </c>
      <c r="E77">
        <v>21129.074652199099</v>
      </c>
      <c r="F77">
        <v>280980.90849078901</v>
      </c>
      <c r="G77">
        <v>0</v>
      </c>
      <c r="H77">
        <v>328764.15931092697</v>
      </c>
      <c r="I77" s="2">
        <f t="shared" si="2"/>
        <v>328.76415931092697</v>
      </c>
    </row>
    <row r="78" spans="1:19">
      <c r="A78" s="6" t="s">
        <v>33</v>
      </c>
      <c r="B78" s="6">
        <v>2017</v>
      </c>
      <c r="C78" s="3">
        <f>C77-(O78*-30)</f>
        <v>15358.389304922228</v>
      </c>
      <c r="D78" s="3">
        <f>D77-(P78*-30)</f>
        <v>0</v>
      </c>
      <c r="E78" s="3">
        <f>E77-(Q78*-30)</f>
        <v>10651.847551935083</v>
      </c>
      <c r="F78" s="3">
        <f>F77-(R78*-30)</f>
        <v>183909.62461246661</v>
      </c>
      <c r="G78" s="3">
        <f>G77-(S78*-30)</f>
        <v>0</v>
      </c>
      <c r="H78" s="2">
        <f t="shared" si="3"/>
        <v>209919.86146932392</v>
      </c>
      <c r="I78" s="2">
        <f t="shared" si="2"/>
        <v>209.91986146932393</v>
      </c>
      <c r="N78" t="s">
        <v>49</v>
      </c>
      <c r="O78">
        <f>(C79-C77)/60.5</f>
        <v>-169.75631725091239</v>
      </c>
      <c r="P78">
        <f t="shared" ref="P78" si="13">(D79-D77)/60.5</f>
        <v>0</v>
      </c>
      <c r="Q78">
        <f t="shared" ref="Q78" si="14">(E79-E77)/60.5</f>
        <v>-349.24090334213383</v>
      </c>
      <c r="R78">
        <f t="shared" ref="R78" si="15">(F79-F77)/60.5</f>
        <v>-3235.7094626107469</v>
      </c>
      <c r="S78">
        <f t="shared" ref="S78" si="16">(G79-G77)/60.5</f>
        <v>0</v>
      </c>
    </row>
    <row r="79" spans="1:19">
      <c r="A79" t="s">
        <v>30</v>
      </c>
      <c r="B79">
        <v>2017</v>
      </c>
      <c r="C79">
        <v>10180.821628769399</v>
      </c>
      <c r="D79">
        <v>0</v>
      </c>
      <c r="E79">
        <v>0</v>
      </c>
      <c r="F79">
        <v>85220.486002838807</v>
      </c>
      <c r="G79">
        <v>0</v>
      </c>
      <c r="H79">
        <v>126342.272268887</v>
      </c>
      <c r="I79" s="2">
        <f t="shared" si="2"/>
        <v>126.342272268887</v>
      </c>
    </row>
    <row r="80" spans="1:19">
      <c r="A80" s="1" t="s">
        <v>34</v>
      </c>
      <c r="B80" s="6">
        <v>2017</v>
      </c>
      <c r="C80" s="3">
        <f>C79-(O80*-30)</f>
        <v>5501.4935108092041</v>
      </c>
      <c r="D80" s="3">
        <f>D79-(P80*-30)</f>
        <v>0</v>
      </c>
      <c r="E80" s="3">
        <f>E79-(Q80*-30)</f>
        <v>1116.4735880496644</v>
      </c>
      <c r="F80" s="3">
        <f>F79-(R80*-30)</f>
        <v>55818.82179024881</v>
      </c>
      <c r="G80" s="3">
        <f>G79-(S80*-30)</f>
        <v>0</v>
      </c>
      <c r="H80" s="2">
        <f t="shared" si="3"/>
        <v>62436.78888910768</v>
      </c>
      <c r="I80" s="2">
        <f t="shared" si="2"/>
        <v>62.436788889107682</v>
      </c>
      <c r="N80" t="s">
        <v>50</v>
      </c>
      <c r="O80">
        <f>(C81-C79)/60.5</f>
        <v>-155.9776039320065</v>
      </c>
      <c r="P80">
        <f t="shared" ref="P80" si="17">(D81-D79)/60.5</f>
        <v>0</v>
      </c>
      <c r="Q80">
        <f t="shared" ref="Q80" si="18">(E81-E79)/60.5</f>
        <v>37.215786268322148</v>
      </c>
      <c r="R80">
        <f t="shared" ref="R80" si="19">(F81-F79)/60.5</f>
        <v>-980.055473753</v>
      </c>
      <c r="S80">
        <f t="shared" ref="S80" si="20">(G81-G79)/60.5</f>
        <v>0</v>
      </c>
    </row>
    <row r="81" spans="1:19">
      <c r="A81" t="s">
        <v>31</v>
      </c>
      <c r="B81">
        <v>2018</v>
      </c>
      <c r="C81">
        <v>744.17659088300604</v>
      </c>
      <c r="D81">
        <v>0</v>
      </c>
      <c r="E81">
        <v>2251.55506923349</v>
      </c>
      <c r="F81">
        <v>25927.129840782301</v>
      </c>
      <c r="G81">
        <v>0</v>
      </c>
      <c r="H81">
        <v>48204.769168164697</v>
      </c>
      <c r="I81" s="2">
        <f t="shared" si="2"/>
        <v>48.204769168164695</v>
      </c>
    </row>
    <row r="82" spans="1:19">
      <c r="A82" s="1" t="s">
        <v>36</v>
      </c>
      <c r="B82" s="6">
        <v>2018</v>
      </c>
      <c r="C82" s="3">
        <f>C81-(O82*-30)</f>
        <v>649.25849849737904</v>
      </c>
      <c r="D82" s="3">
        <f>D81-(P82*-30)</f>
        <v>0</v>
      </c>
      <c r="E82" s="3">
        <f>E81-(Q82*-30)</f>
        <v>2263.4205924085031</v>
      </c>
      <c r="F82" s="3">
        <f>F81-(R82*-30)</f>
        <v>27653.591519063655</v>
      </c>
      <c r="G82" s="3">
        <f>G81-(S82*-30)</f>
        <v>0</v>
      </c>
      <c r="H82" s="2">
        <f t="shared" si="3"/>
        <v>30566.270609969539</v>
      </c>
      <c r="I82" s="2">
        <f t="shared" si="2"/>
        <v>30.566270609969539</v>
      </c>
      <c r="N82" t="s">
        <v>51</v>
      </c>
      <c r="O82">
        <f>(C83-C81)/60.5</f>
        <v>-3.1639364128542327</v>
      </c>
      <c r="P82">
        <f t="shared" ref="P82" si="21">(D83-D81)/60.5</f>
        <v>0</v>
      </c>
      <c r="Q82">
        <f t="shared" ref="Q82" si="22">(E83-E81)/60.5</f>
        <v>0.39551743916710758</v>
      </c>
      <c r="R82">
        <f t="shared" ref="R82" si="23">(F83-F81)/60.5</f>
        <v>57.548722609378494</v>
      </c>
      <c r="S82">
        <f t="shared" ref="S82" si="24">(G83-G81)/60.5</f>
        <v>0</v>
      </c>
    </row>
    <row r="83" spans="1:19">
      <c r="A83" t="s">
        <v>32</v>
      </c>
      <c r="B83">
        <v>2018</v>
      </c>
      <c r="C83">
        <v>552.75843790532497</v>
      </c>
      <c r="D83">
        <v>0</v>
      </c>
      <c r="E83">
        <v>2275.4838743031</v>
      </c>
      <c r="F83">
        <v>29408.8275586497</v>
      </c>
      <c r="G83">
        <v>0</v>
      </c>
      <c r="H83">
        <v>35543.4360114589</v>
      </c>
      <c r="I83" s="2">
        <f t="shared" si="2"/>
        <v>35.543436011458901</v>
      </c>
    </row>
    <row r="84" spans="1:19">
      <c r="A84" s="1" t="s">
        <v>18</v>
      </c>
      <c r="B84" s="6">
        <v>2018</v>
      </c>
      <c r="C84" s="3">
        <f>C83-(O84*-30)</f>
        <v>278.66334472913076</v>
      </c>
      <c r="D84" s="3">
        <f>D83-(P84*-30)</f>
        <v>0</v>
      </c>
      <c r="E84" s="3">
        <f>E83-(Q84*-30)</f>
        <v>8158.0598360953827</v>
      </c>
      <c r="F84" s="3">
        <f>F83-(R84*-30)</f>
        <v>82461.240620536948</v>
      </c>
      <c r="G84" s="3">
        <f>G83-(S84*-30)</f>
        <v>0</v>
      </c>
      <c r="H84" s="2">
        <f t="shared" si="3"/>
        <v>90897.96380136146</v>
      </c>
      <c r="I84" s="2">
        <f t="shared" si="2"/>
        <v>90.897963801361456</v>
      </c>
      <c r="N84" t="s">
        <v>52</v>
      </c>
      <c r="O84">
        <f>(C85-C83)/60.5</f>
        <v>-9.1365031058731407</v>
      </c>
      <c r="P84">
        <f t="shared" ref="P84" si="25">(D85-D83)/60.5</f>
        <v>0</v>
      </c>
      <c r="Q84">
        <f t="shared" ref="Q84" si="26">(E85-E83)/60.5</f>
        <v>196.08586539307606</v>
      </c>
      <c r="R84">
        <f t="shared" ref="R84" si="27">(F85-F83)/60.5</f>
        <v>1768.4137687295749</v>
      </c>
      <c r="S84">
        <f t="shared" ref="S84" si="28">(G85-G83)/60.5</f>
        <v>0</v>
      </c>
    </row>
    <row r="85" spans="1:19">
      <c r="A85" t="s">
        <v>13</v>
      </c>
      <c r="B85">
        <v>2018</v>
      </c>
      <c r="C85">
        <v>0</v>
      </c>
      <c r="D85">
        <v>0</v>
      </c>
      <c r="E85">
        <v>14138.678730584201</v>
      </c>
      <c r="F85">
        <v>136397.86056678899</v>
      </c>
      <c r="G85">
        <v>0</v>
      </c>
      <c r="H85">
        <v>158899.68036945001</v>
      </c>
      <c r="I85" s="2">
        <f t="shared" si="2"/>
        <v>158.89968036945001</v>
      </c>
    </row>
    <row r="86" spans="1:19">
      <c r="A86" s="6" t="s">
        <v>19</v>
      </c>
      <c r="B86" s="6">
        <v>2018</v>
      </c>
      <c r="C86" s="3">
        <f>C85-(O86*-30)</f>
        <v>20932.123169139817</v>
      </c>
      <c r="D86" s="3">
        <f>D85-(P86*-30)</f>
        <v>0</v>
      </c>
      <c r="E86" s="3">
        <f>E85-(Q86*-30)</f>
        <v>10882.384677825614</v>
      </c>
      <c r="F86" s="3">
        <f>F85-(R86*-30)</f>
        <v>162439.30537688933</v>
      </c>
      <c r="G86" s="3">
        <f>G85-(S86*-30)</f>
        <v>0</v>
      </c>
      <c r="H86" s="2">
        <f t="shared" si="3"/>
        <v>194253.81322385476</v>
      </c>
      <c r="I86" s="2">
        <f t="shared" si="2"/>
        <v>194.25381322385476</v>
      </c>
      <c r="N86" t="s">
        <v>53</v>
      </c>
      <c r="O86">
        <f>(C87-C85)/60.5</f>
        <v>697.73743897132726</v>
      </c>
      <c r="P86">
        <f t="shared" ref="P86" si="29">(D87-D85)/60.5</f>
        <v>0</v>
      </c>
      <c r="Q86">
        <f t="shared" ref="Q86" si="30">(E87-E85)/60.5</f>
        <v>-108.54313509195291</v>
      </c>
      <c r="R86">
        <f t="shared" ref="R86" si="31">(F87-F85)/60.5</f>
        <v>868.04816033667794</v>
      </c>
      <c r="S86">
        <f t="shared" ref="S86" si="32">(G87-G85)/60.5</f>
        <v>0</v>
      </c>
    </row>
    <row r="87" spans="1:19">
      <c r="A87" t="s">
        <v>8</v>
      </c>
      <c r="B87">
        <v>2018</v>
      </c>
      <c r="C87">
        <v>42213.115057765302</v>
      </c>
      <c r="D87">
        <v>0</v>
      </c>
      <c r="E87">
        <v>7571.8190575210501</v>
      </c>
      <c r="F87">
        <v>188914.77426715801</v>
      </c>
      <c r="G87">
        <v>0</v>
      </c>
      <c r="H87">
        <v>299904.76181384001</v>
      </c>
      <c r="I87" s="2">
        <f t="shared" si="2"/>
        <v>299.90476181384003</v>
      </c>
    </row>
    <row r="88" spans="1:19">
      <c r="A88" s="6" t="s">
        <v>14</v>
      </c>
      <c r="B88" s="6">
        <v>2018</v>
      </c>
      <c r="C88" s="3">
        <f>C87-(O88*-30)</f>
        <v>21280.991888625485</v>
      </c>
      <c r="D88" s="3">
        <f>D87-(P88*-30)</f>
        <v>0</v>
      </c>
      <c r="E88" s="3">
        <f>E87-(Q88*-30)</f>
        <v>4251.8067562676461</v>
      </c>
      <c r="F88" s="3">
        <f>F87-(R88*-30)</f>
        <v>96541.852853681339</v>
      </c>
      <c r="G88" s="3">
        <f>G87-(S88*-30)</f>
        <v>0</v>
      </c>
      <c r="H88" s="2">
        <f t="shared" si="3"/>
        <v>122074.65149857447</v>
      </c>
      <c r="I88" s="2">
        <f t="shared" si="2"/>
        <v>122.07465149857447</v>
      </c>
      <c r="N88" t="s">
        <v>54</v>
      </c>
      <c r="O88">
        <f>(C89-C87)/60.5</f>
        <v>-697.73743897132726</v>
      </c>
      <c r="P88">
        <f t="shared" ref="P88" si="33">(D89-D87)/60.5</f>
        <v>0</v>
      </c>
      <c r="Q88">
        <f t="shared" ref="Q88" si="34">(E89-E87)/60.5</f>
        <v>-110.66707670844679</v>
      </c>
      <c r="R88">
        <f t="shared" ref="R88" si="35">(F89-F87)/60.5</f>
        <v>-3079.0973804492223</v>
      </c>
      <c r="S88">
        <f t="shared" ref="S88" si="36">(G89-G87)/60.5</f>
        <v>0</v>
      </c>
    </row>
    <row r="89" spans="1:19">
      <c r="A89" t="s">
        <v>29</v>
      </c>
      <c r="C89">
        <v>0</v>
      </c>
      <c r="D89">
        <v>0</v>
      </c>
      <c r="E89">
        <v>876.46091666001905</v>
      </c>
      <c r="F89">
        <v>2629.38274998006</v>
      </c>
      <c r="G89">
        <v>0</v>
      </c>
      <c r="H89">
        <v>7888.14824994017</v>
      </c>
      <c r="I89" s="2">
        <f t="shared" si="2"/>
        <v>7.8881482499401701</v>
      </c>
    </row>
    <row r="102" spans="3:7">
      <c r="C102">
        <v>85130.204381454387</v>
      </c>
      <c r="D102">
        <v>48274.189282910185</v>
      </c>
      <c r="E102">
        <v>6110.525119716558</v>
      </c>
      <c r="F102">
        <v>225020.39153174797</v>
      </c>
      <c r="G102">
        <v>364535.31031582912</v>
      </c>
    </row>
    <row r="104" spans="3:7">
      <c r="C104">
        <v>57826.800197624936</v>
      </c>
      <c r="D104">
        <v>28680.00801959521</v>
      </c>
      <c r="E104">
        <v>9651.1013541442408</v>
      </c>
      <c r="F104">
        <v>89547.669145967113</v>
      </c>
      <c r="G104">
        <v>185705.57871733152</v>
      </c>
    </row>
  </sheetData>
  <pageMargins left="0.75" right="0.75" top="1" bottom="1" header="0.5" footer="0.5"/>
  <pageSetup orientation="portrait" horizontalDpi="4294967292" verticalDpi="4294967292"/>
  <ignoredErrors>
    <ignoredError sqref="C76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Derivatives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2012-07-25T22:27:45Z</dcterms:created>
  <dcterms:modified xsi:type="dcterms:W3CDTF">2018-10-29T23:34:42Z</dcterms:modified>
</cp:coreProperties>
</file>