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enxi Huang\Documents\School\02 CLASS\FALL 2019_ISM 6316\Assignment\"/>
    </mc:Choice>
  </mc:AlternateContent>
  <xr:revisionPtr revIDLastSave="0" documentId="13_ncr:1_{EE35B1B4-51B4-4F8A-83FA-7D8AE8878C0B}" xr6:coauthVersionLast="41" xr6:coauthVersionMax="44" xr10:uidLastSave="{00000000-0000-0000-0000-000000000000}"/>
  <bookViews>
    <workbookView xWindow="1860" yWindow="1860" windowWidth="22500" windowHeight="14260" firstSheet="5" activeTab="7" xr2:uid="{00000000-000D-0000-FFFF-FFFF00000000}"/>
  </bookViews>
  <sheets>
    <sheet name="Project A" sheetId="5" r:id="rId1"/>
    <sheet name="Project B" sheetId="7" r:id="rId2"/>
    <sheet name="Project C" sheetId="8" r:id="rId3"/>
    <sheet name="Project A (2)" sheetId="9" r:id="rId4"/>
    <sheet name="Project B (2)" sheetId="10" r:id="rId5"/>
    <sheet name="Project C (2)" sheetId="11" r:id="rId6"/>
    <sheet name="Weighted Scoring" sheetId="12" r:id="rId7"/>
    <sheet name="Weighted Scoring (2)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3" l="1"/>
  <c r="D11" i="13"/>
  <c r="C11" i="13"/>
  <c r="B11" i="13"/>
  <c r="E11" i="12"/>
  <c r="D11" i="12"/>
  <c r="C11" i="12"/>
  <c r="B11" i="12"/>
  <c r="F16" i="11" l="1"/>
  <c r="F17" i="11" s="1"/>
  <c r="B16" i="11"/>
  <c r="B17" i="11" s="1"/>
  <c r="B18" i="11" s="1"/>
  <c r="F15" i="11"/>
  <c r="E15" i="11"/>
  <c r="E16" i="11" s="1"/>
  <c r="D15" i="11"/>
  <c r="D16" i="11" s="1"/>
  <c r="C15" i="11"/>
  <c r="C16" i="11" s="1"/>
  <c r="B15" i="11"/>
  <c r="G14" i="11"/>
  <c r="B12" i="11"/>
  <c r="C12" i="11" s="1"/>
  <c r="D12" i="11" s="1"/>
  <c r="E12" i="11" s="1"/>
  <c r="F12" i="11" s="1"/>
  <c r="C11" i="11"/>
  <c r="B11" i="11"/>
  <c r="F10" i="11"/>
  <c r="F11" i="11" s="1"/>
  <c r="E10" i="11"/>
  <c r="E11" i="11" s="1"/>
  <c r="D10" i="11"/>
  <c r="D11" i="11" s="1"/>
  <c r="G11" i="11" s="1"/>
  <c r="C10" i="11"/>
  <c r="B10" i="11"/>
  <c r="G9" i="11"/>
  <c r="F15" i="10"/>
  <c r="F16" i="10" s="1"/>
  <c r="E15" i="10"/>
  <c r="E16" i="10" s="1"/>
  <c r="E17" i="10" s="1"/>
  <c r="D15" i="10"/>
  <c r="D16" i="10" s="1"/>
  <c r="C15" i="10"/>
  <c r="C16" i="10" s="1"/>
  <c r="B15" i="10"/>
  <c r="B16" i="10" s="1"/>
  <c r="G14" i="10"/>
  <c r="F10" i="10"/>
  <c r="F11" i="10" s="1"/>
  <c r="E10" i="10"/>
  <c r="E11" i="10" s="1"/>
  <c r="D10" i="10"/>
  <c r="D11" i="10" s="1"/>
  <c r="C10" i="10"/>
  <c r="C11" i="10" s="1"/>
  <c r="B10" i="10"/>
  <c r="B11" i="10" s="1"/>
  <c r="B12" i="10" s="1"/>
  <c r="C12" i="10" s="1"/>
  <c r="D12" i="10" s="1"/>
  <c r="E12" i="10" s="1"/>
  <c r="G9" i="10"/>
  <c r="F16" i="9"/>
  <c r="F17" i="9" s="1"/>
  <c r="B16" i="9"/>
  <c r="F15" i="9"/>
  <c r="E15" i="9"/>
  <c r="E16" i="9" s="1"/>
  <c r="D15" i="9"/>
  <c r="D16" i="9" s="1"/>
  <c r="C15" i="9"/>
  <c r="C16" i="9" s="1"/>
  <c r="B15" i="9"/>
  <c r="G14" i="9"/>
  <c r="C11" i="9"/>
  <c r="F10" i="9"/>
  <c r="F11" i="9" s="1"/>
  <c r="E10" i="9"/>
  <c r="E11" i="9" s="1"/>
  <c r="D10" i="9"/>
  <c r="D11" i="9" s="1"/>
  <c r="C10" i="9"/>
  <c r="B10" i="9"/>
  <c r="B11" i="9" s="1"/>
  <c r="B12" i="9" s="1"/>
  <c r="C12" i="9" s="1"/>
  <c r="D12" i="9" s="1"/>
  <c r="E12" i="9" s="1"/>
  <c r="F12" i="9" s="1"/>
  <c r="G9" i="9"/>
  <c r="F20" i="5"/>
  <c r="F16" i="8"/>
  <c r="B16" i="8"/>
  <c r="F15" i="8"/>
  <c r="E15" i="8"/>
  <c r="E16" i="8" s="1"/>
  <c r="E17" i="8" s="1"/>
  <c r="D15" i="8"/>
  <c r="D16" i="8" s="1"/>
  <c r="D17" i="8" s="1"/>
  <c r="C15" i="8"/>
  <c r="C16" i="8" s="1"/>
  <c r="C17" i="8" s="1"/>
  <c r="B15" i="8"/>
  <c r="G14" i="8"/>
  <c r="C11" i="8"/>
  <c r="F10" i="8"/>
  <c r="F11" i="8" s="1"/>
  <c r="E10" i="8"/>
  <c r="E11" i="8" s="1"/>
  <c r="D10" i="8"/>
  <c r="D11" i="8" s="1"/>
  <c r="C10" i="8"/>
  <c r="B10" i="8"/>
  <c r="B11" i="8" s="1"/>
  <c r="G9" i="8"/>
  <c r="G9" i="7"/>
  <c r="F16" i="7"/>
  <c r="B16" i="7"/>
  <c r="F15" i="7"/>
  <c r="E15" i="7"/>
  <c r="E16" i="7" s="1"/>
  <c r="D15" i="7"/>
  <c r="D16" i="7" s="1"/>
  <c r="D17" i="7" s="1"/>
  <c r="C15" i="7"/>
  <c r="C16" i="7" s="1"/>
  <c r="B15" i="7"/>
  <c r="G14" i="7"/>
  <c r="B11" i="7"/>
  <c r="B12" i="7" s="1"/>
  <c r="F10" i="7"/>
  <c r="F11" i="7" s="1"/>
  <c r="E10" i="7"/>
  <c r="E11" i="7" s="1"/>
  <c r="D10" i="7"/>
  <c r="D11" i="7" s="1"/>
  <c r="C10" i="7"/>
  <c r="C11" i="7" s="1"/>
  <c r="B10" i="7"/>
  <c r="F15" i="5"/>
  <c r="F16" i="5" s="1"/>
  <c r="F17" i="5" s="1"/>
  <c r="E15" i="5"/>
  <c r="E16" i="5" s="1"/>
  <c r="E17" i="5" s="1"/>
  <c r="D15" i="5"/>
  <c r="D16" i="5" s="1"/>
  <c r="C15" i="5"/>
  <c r="C16" i="5" s="1"/>
  <c r="B15" i="5"/>
  <c r="B16" i="5" s="1"/>
  <c r="G14" i="5"/>
  <c r="F10" i="5"/>
  <c r="F11" i="5" s="1"/>
  <c r="E10" i="5"/>
  <c r="E11" i="5" s="1"/>
  <c r="D10" i="5"/>
  <c r="D11" i="5" s="1"/>
  <c r="C10" i="5"/>
  <c r="C11" i="5" s="1"/>
  <c r="B10" i="5"/>
  <c r="B11" i="5" s="1"/>
  <c r="G9" i="5"/>
  <c r="F12" i="10" l="1"/>
  <c r="F17" i="10"/>
  <c r="G11" i="10"/>
  <c r="B17" i="9"/>
  <c r="B18" i="9" s="1"/>
  <c r="B20" i="9" s="1"/>
  <c r="G11" i="9"/>
  <c r="B20" i="11"/>
  <c r="C17" i="11"/>
  <c r="C18" i="11" s="1"/>
  <c r="G16" i="11"/>
  <c r="G17" i="11" s="1"/>
  <c r="D17" i="11"/>
  <c r="E17" i="11"/>
  <c r="G16" i="10"/>
  <c r="G17" i="10" s="1"/>
  <c r="B17" i="10"/>
  <c r="B18" i="10" s="1"/>
  <c r="C17" i="10"/>
  <c r="D17" i="10"/>
  <c r="C17" i="9"/>
  <c r="G16" i="9"/>
  <c r="D17" i="9"/>
  <c r="E17" i="9"/>
  <c r="G16" i="8"/>
  <c r="F17" i="8"/>
  <c r="B12" i="8"/>
  <c r="C12" i="8" s="1"/>
  <c r="D12" i="8" s="1"/>
  <c r="E12" i="8" s="1"/>
  <c r="F12" i="8" s="1"/>
  <c r="G11" i="8"/>
  <c r="B17" i="8"/>
  <c r="B18" i="8" s="1"/>
  <c r="F17" i="7"/>
  <c r="C17" i="7"/>
  <c r="C12" i="7"/>
  <c r="D12" i="7" s="1"/>
  <c r="E12" i="7" s="1"/>
  <c r="F12" i="7" s="1"/>
  <c r="B17" i="7"/>
  <c r="B18" i="7" s="1"/>
  <c r="B20" i="7" s="1"/>
  <c r="G11" i="7"/>
  <c r="E17" i="7"/>
  <c r="G16" i="7"/>
  <c r="D17" i="5"/>
  <c r="B12" i="5"/>
  <c r="C12" i="5" s="1"/>
  <c r="D12" i="5" s="1"/>
  <c r="E12" i="5" s="1"/>
  <c r="F12" i="5" s="1"/>
  <c r="G11" i="5"/>
  <c r="G16" i="5"/>
  <c r="G17" i="5" s="1"/>
  <c r="B17" i="5"/>
  <c r="B18" i="5" s="1"/>
  <c r="C17" i="5"/>
  <c r="G17" i="9" l="1"/>
  <c r="C18" i="9"/>
  <c r="C20" i="9" s="1"/>
  <c r="C20" i="11"/>
  <c r="D18" i="11"/>
  <c r="C18" i="10"/>
  <c r="B20" i="10"/>
  <c r="G17" i="8"/>
  <c r="C18" i="8"/>
  <c r="B20" i="8"/>
  <c r="G17" i="7"/>
  <c r="C18" i="7"/>
  <c r="C20" i="7"/>
  <c r="D18" i="7"/>
  <c r="C18" i="5"/>
  <c r="B20" i="5"/>
  <c r="D18" i="9" l="1"/>
  <c r="E18" i="9" s="1"/>
  <c r="D20" i="11"/>
  <c r="E18" i="11"/>
  <c r="C20" i="10"/>
  <c r="D18" i="10"/>
  <c r="C20" i="8"/>
  <c r="D18" i="8"/>
  <c r="D20" i="7"/>
  <c r="E18" i="7"/>
  <c r="C20" i="5"/>
  <c r="D18" i="5"/>
  <c r="D20" i="9" l="1"/>
  <c r="F18" i="11"/>
  <c r="F20" i="11" s="1"/>
  <c r="E20" i="11"/>
  <c r="D20" i="10"/>
  <c r="E18" i="10"/>
  <c r="E20" i="9"/>
  <c r="F18" i="9"/>
  <c r="F20" i="9" s="1"/>
  <c r="D20" i="8"/>
  <c r="E18" i="8"/>
  <c r="E20" i="7"/>
  <c r="F18" i="7"/>
  <c r="F20" i="7" s="1"/>
  <c r="D20" i="5"/>
  <c r="E18" i="5"/>
  <c r="F18" i="10" l="1"/>
  <c r="F20" i="10" s="1"/>
  <c r="E20" i="10"/>
  <c r="E20" i="8"/>
  <c r="F18" i="8"/>
  <c r="F20" i="8" s="1"/>
  <c r="E20" i="5"/>
  <c r="F18" i="5"/>
</calcChain>
</file>

<file path=xl/sharedStrings.xml><?xml version="1.0" encoding="utf-8"?>
<sst xmlns="http://schemas.openxmlformats.org/spreadsheetml/2006/main" count="130" uniqueCount="29">
  <si>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</si>
  <si>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</si>
  <si>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</si>
  <si>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</si>
  <si>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</si>
  <si>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</si>
  <si>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</si>
  <si>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Year</t>
  </si>
  <si>
    <t>NPV</t>
  </si>
  <si>
    <t>Note: Change the inputs, such as discount rate, number of years, costs, and benefits. Be sure to double-check the formulas based on the inputs. The discount factor is not rounded.</t>
  </si>
  <si>
    <t>Financial Analysis</t>
  </si>
  <si>
    <t xml:space="preserve">Date: </t>
  </si>
  <si>
    <t>Totals</t>
  </si>
  <si>
    <t>Cumulative Discounted Costs</t>
  </si>
  <si>
    <t>Return on Investment (ROI)</t>
  </si>
  <si>
    <t>Cumulative discnt benefits - costs</t>
  </si>
  <si>
    <t>Weighted Scoring</t>
  </si>
  <si>
    <t>Note: Enter your criteria, weights, and scores in the template below.</t>
  </si>
  <si>
    <t>Insert or clear rows and columns as needed. Double check formulas and results.</t>
  </si>
  <si>
    <t>Criteria</t>
  </si>
  <si>
    <t>Weight</t>
  </si>
  <si>
    <t>Project 1</t>
  </si>
  <si>
    <t>Project 2</t>
  </si>
  <si>
    <t>Project 3</t>
  </si>
  <si>
    <t xml:space="preserve">  Weighted Project Scores</t>
  </si>
  <si>
    <t>Quality</t>
  </si>
  <si>
    <t>Strategic Value</t>
  </si>
  <si>
    <t>Risk</t>
  </si>
  <si>
    <t>Financial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</si>
</sst>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0" fontId="0" fillId="0" borderId="0" xfId="0" applyAlignment="1">
      <alignment wrapText="1"/>
    </xf>
    <xf numFmtId="0" fontId="6" fillId="0" borderId="0" xfId="0" applyFont="1" applyAlignment="1">
      <alignment horizontal="left"/>
    </xf>
    <xf numFmtId="0" fontId="2" fillId="0" borderId="1" xfId="2" applyNumberFormat="1" applyFont="1" applyBorder="1"/>
    <xf numFmtId="0" fontId="2" fillId="0" borderId="1" xfId="0" applyFont="1" applyBorder="1"/>
    <xf numFmtId="3" fontId="0" fillId="0" borderId="1" xfId="0" applyNumberFormat="1" applyBorder="1"/>
    <xf numFmtId="2" fontId="0" fillId="0" borderId="1" xfId="0" applyNumberFormat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10" fontId="3" fillId="0" borderId="0" xfId="0" applyNumberFormat="1" applyFont="1"/>
    <xf numFmtId="0" fontId="0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9" fontId="7" fillId="0" borderId="1" xfId="0" applyNumberFormat="1" applyFont="1" applyBorder="1"/>
    <xf numFmtId="9" fontId="6" fillId="0" borderId="1" xfId="0" applyNumberFormat="1" applyFont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486275370961"/>
          <c:y val="3.428566929133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'Weighted Scoring'!$C$6:$E$6</c:f>
              <c:strCache>
                <c:ptCount val="3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</c:strCache>
            </c:strRef>
          </c:cat>
          <c:val>
            <c:numRef>
              <c:f>'Weighted Scoring'!$C$11:$E$11</c:f>
              <c:numCache>
                <c:formatCode>General</c:formatCode>
                <c:ptCount val="3"/>
                <c:pt idx="0">
                  <c:v>78</c:v>
                </c:pt>
                <c:pt idx="1">
                  <c:v>72</c:v>
                </c:pt>
                <c:pt idx="2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8-4EC3-9A3D-65E57B2B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06335"/>
        <c:axId val="1"/>
      </c:barChart>
      <c:catAx>
        <c:axId val="628406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406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486275370961"/>
          <c:y val="3.428566929133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'Weighted Scoring (2)'!$C$6:$E$6</c:f>
              <c:strCache>
                <c:ptCount val="3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</c:strCache>
            </c:strRef>
          </c:cat>
          <c:val>
            <c:numRef>
              <c:f>'Weighted Scoring (2)'!$C$11:$E$11</c:f>
              <c:numCache>
                <c:formatCode>General</c:formatCode>
                <c:ptCount val="3"/>
                <c:pt idx="0">
                  <c:v>76.5</c:v>
                </c:pt>
                <c:pt idx="1">
                  <c:v>81</c:v>
                </c:pt>
                <c:pt idx="2">
                  <c:v>76.550000000000011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A-4E4C-AEB2-88BE0DB2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06335"/>
        <c:axId val="1"/>
      </c:barChart>
      <c:catAx>
        <c:axId val="628406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406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A93AF3A-23D5-4AC0-B3BF-A65A0316A8BB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C8C20123-E0A6-401A-B2B5-15167AD6E280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1AE8B5D-6E51-49AC-9DF8-5A12193DBE86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441C2C18-82F7-488C-A788-BDAA5BA8738C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F74FBB16-B0F4-45A8-BCD1-7031B748FAF4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88900</xdr:rowOff>
    </xdr:from>
    <xdr:to>
      <xdr:col>7</xdr:col>
      <xdr:colOff>304800</xdr:colOff>
      <xdr:row>16</xdr:row>
      <xdr:rowOff>88900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D4B73834-6500-4CEF-A56C-F4050F7A760A}"/>
            </a:ext>
          </a:extLst>
        </xdr:cNvPr>
        <xdr:cNvSpPr>
          <a:spLocks noChangeShapeType="1"/>
        </xdr:cNvSpPr>
      </xdr:nvSpPr>
      <xdr:spPr bwMode="auto">
        <a:xfrm flipH="1">
          <a:off x="5702300" y="31686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12</xdr:row>
      <xdr:rowOff>12700</xdr:rowOff>
    </xdr:from>
    <xdr:to>
      <xdr:col>5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FCB92-AF61-4D11-A26A-461DC2C7F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12</xdr:row>
      <xdr:rowOff>12700</xdr:rowOff>
    </xdr:from>
    <xdr:to>
      <xdr:col>5</xdr:col>
      <xdr:colOff>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6318-748A-4FDE-A545-B0997B42F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5AB7-7317-4B46-85C6-9DCD01E9722B}">
  <sheetPr>
    <pageSetUpPr fitToPage="1"/>
  </sheetPr>
  <dimension ref="A1:H21"/>
  <sheetViews>
    <sheetView zoomScaleNormal="100" workbookViewId="0">
      <selection activeCell="G20" sqref="A5:G20"/>
    </sheetView>
  </sheetViews>
  <sheetFormatPr defaultColWidth="8.81640625" defaultRowHeight="12.5"/>
  <cols>
    <col min="1" max="1" width="26.1796875" customWidth="1"/>
    <col min="2" max="2" width="11.36328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0.05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100000</v>
      </c>
      <c r="C9" s="9">
        <v>75000</v>
      </c>
      <c r="D9" s="9">
        <v>75000</v>
      </c>
      <c r="E9" s="9">
        <v>75000</v>
      </c>
      <c r="F9" s="9">
        <v>75000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0.95238095238095233</v>
      </c>
      <c r="D10" s="10">
        <f t="shared" si="0"/>
        <v>0.90702947845804982</v>
      </c>
      <c r="E10" s="10">
        <f t="shared" si="0"/>
        <v>0.86383759853147601</v>
      </c>
      <c r="F10" s="10">
        <f t="shared" si="0"/>
        <v>0.82270247479188197</v>
      </c>
      <c r="G10" s="12"/>
    </row>
    <row r="11" spans="1:8" ht="13">
      <c r="A11" s="1" t="s">
        <v>3</v>
      </c>
      <c r="B11" s="11">
        <f t="shared" ref="B11:F11" si="1">B9*B10</f>
        <v>100000</v>
      </c>
      <c r="C11" s="11">
        <f t="shared" si="1"/>
        <v>71428.57142857142</v>
      </c>
      <c r="D11" s="11">
        <f t="shared" si="1"/>
        <v>68027.210884353743</v>
      </c>
      <c r="E11" s="11">
        <f t="shared" si="1"/>
        <v>64787.819889860701</v>
      </c>
      <c r="F11" s="11">
        <f t="shared" si="1"/>
        <v>61702.685609391148</v>
      </c>
      <c r="G11" s="14">
        <f>SUM(B11:F11)</f>
        <v>365946.28781217698</v>
      </c>
    </row>
    <row r="12" spans="1:8">
      <c r="A12" t="s">
        <v>13</v>
      </c>
      <c r="B12" s="13">
        <f>B11</f>
        <v>100000</v>
      </c>
      <c r="C12" s="13">
        <f>B12+C11</f>
        <v>171428.57142857142</v>
      </c>
      <c r="D12" s="13">
        <f t="shared" ref="D12:F12" si="2">C12+D11</f>
        <v>239455.78231292515</v>
      </c>
      <c r="E12" s="13">
        <f t="shared" si="2"/>
        <v>304243.60220278584</v>
      </c>
      <c r="F12" s="13">
        <f t="shared" si="2"/>
        <v>365946.28781217698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200000</v>
      </c>
      <c r="C14" s="9">
        <v>50000</v>
      </c>
      <c r="D14" s="9">
        <v>25000</v>
      </c>
      <c r="E14" s="9">
        <v>100000</v>
      </c>
      <c r="F14" s="9">
        <v>100000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0.95238095238095233</v>
      </c>
      <c r="D15" s="10">
        <f t="shared" si="3"/>
        <v>0.90702947845804982</v>
      </c>
      <c r="E15" s="10">
        <f t="shared" si="3"/>
        <v>0.86383759853147601</v>
      </c>
      <c r="F15" s="10">
        <f t="shared" si="3"/>
        <v>0.82270247479188197</v>
      </c>
      <c r="G15" s="12"/>
    </row>
    <row r="16" spans="1:8" ht="13">
      <c r="A16" s="1" t="s">
        <v>5</v>
      </c>
      <c r="B16" s="11">
        <f t="shared" ref="B16:F16" si="4">B14*B15</f>
        <v>200000</v>
      </c>
      <c r="C16" s="11">
        <f t="shared" si="4"/>
        <v>47619.047619047618</v>
      </c>
      <c r="D16" s="11">
        <f t="shared" si="4"/>
        <v>22675.736961451246</v>
      </c>
      <c r="E16" s="11">
        <f t="shared" si="4"/>
        <v>86383.759853147596</v>
      </c>
      <c r="F16" s="11">
        <f t="shared" si="4"/>
        <v>82270.247479188198</v>
      </c>
      <c r="G16" s="11">
        <f>SUM(B16:F16)</f>
        <v>438948.79191283468</v>
      </c>
    </row>
    <row r="17" spans="1:8" ht="13">
      <c r="A17" t="s">
        <v>6</v>
      </c>
      <c r="B17" s="13">
        <f t="shared" ref="B17:G17" si="5">B16-B11</f>
        <v>100000</v>
      </c>
      <c r="C17" s="13">
        <f t="shared" si="5"/>
        <v>-23809.523809523802</v>
      </c>
      <c r="D17" s="13">
        <f t="shared" si="5"/>
        <v>-45351.4739229025</v>
      </c>
      <c r="E17" s="13">
        <f t="shared" si="5"/>
        <v>21595.939963286895</v>
      </c>
      <c r="F17" s="13">
        <f t="shared" si="5"/>
        <v>20567.561869797049</v>
      </c>
      <c r="G17" s="14">
        <f t="shared" si="5"/>
        <v>73002.504100657708</v>
      </c>
      <c r="H17" s="2" t="s">
        <v>8</v>
      </c>
    </row>
    <row r="18" spans="1:8">
      <c r="A18" t="s">
        <v>15</v>
      </c>
      <c r="B18" s="13">
        <f>B17</f>
        <v>100000</v>
      </c>
      <c r="C18" s="13">
        <f>B18+C17</f>
        <v>76190.476190476198</v>
      </c>
      <c r="D18" s="13">
        <f>C18+D17</f>
        <v>30839.002267573698</v>
      </c>
      <c r="E18" s="13">
        <f>D18+E17</f>
        <v>52434.942230860594</v>
      </c>
      <c r="F18" s="13">
        <f>E18+F17</f>
        <v>73002.50410065765</v>
      </c>
      <c r="G18" s="12"/>
    </row>
    <row r="20" spans="1:8" ht="13">
      <c r="A20" s="1" t="s">
        <v>14</v>
      </c>
      <c r="B20" s="3">
        <f t="shared" ref="B20:C20" si="6">(B18)/B12</f>
        <v>1</v>
      </c>
      <c r="C20" s="3">
        <f t="shared" si="6"/>
        <v>0.44444444444444453</v>
      </c>
      <c r="D20" s="3">
        <f>(D18)/D12</f>
        <v>0.12878787878787881</v>
      </c>
      <c r="E20" s="3">
        <f t="shared" ref="E20:F20" si="7">(E18)/E12</f>
        <v>0.17234525837592277</v>
      </c>
      <c r="F20" s="3">
        <f t="shared" si="7"/>
        <v>0.19948966974663343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C273-794A-4809-9D42-91555C8277B3}">
  <sheetPr>
    <pageSetUpPr fitToPage="1"/>
  </sheetPr>
  <dimension ref="A1:H21"/>
  <sheetViews>
    <sheetView zoomScaleNormal="100" workbookViewId="0">
      <selection activeCell="A5" sqref="A5:G20"/>
    </sheetView>
  </sheetViews>
  <sheetFormatPr defaultColWidth="8.81640625" defaultRowHeight="12.5"/>
  <cols>
    <col min="1" max="1" width="26.1796875" customWidth="1"/>
    <col min="2" max="2" width="11.36328125" bestFit="1" customWidth="1"/>
    <col min="3" max="3" width="9.26953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0.05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300000</v>
      </c>
      <c r="C9" s="9">
        <v>50000</v>
      </c>
      <c r="D9" s="9">
        <v>25000</v>
      </c>
      <c r="E9" s="9">
        <v>15000</v>
      </c>
      <c r="F9" s="9">
        <v>10000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0.95238095238095233</v>
      </c>
      <c r="D10" s="10">
        <f t="shared" si="0"/>
        <v>0.90702947845804982</v>
      </c>
      <c r="E10" s="10">
        <f t="shared" si="0"/>
        <v>0.86383759853147601</v>
      </c>
      <c r="F10" s="10">
        <f t="shared" si="0"/>
        <v>0.82270247479188197</v>
      </c>
      <c r="G10" s="12"/>
    </row>
    <row r="11" spans="1:8" ht="13">
      <c r="A11" s="1" t="s">
        <v>3</v>
      </c>
      <c r="B11" s="11">
        <f t="shared" ref="B11:F11" si="1">B9*B10</f>
        <v>300000</v>
      </c>
      <c r="C11" s="11">
        <f t="shared" si="1"/>
        <v>47619.047619047618</v>
      </c>
      <c r="D11" s="11">
        <f t="shared" si="1"/>
        <v>22675.736961451246</v>
      </c>
      <c r="E11" s="11">
        <f t="shared" si="1"/>
        <v>12957.56397797214</v>
      </c>
      <c r="F11" s="11">
        <f t="shared" si="1"/>
        <v>8227.0247479188201</v>
      </c>
      <c r="G11" s="14">
        <f>SUM(B11:F11)</f>
        <v>391479.37330638984</v>
      </c>
    </row>
    <row r="12" spans="1:8">
      <c r="A12" t="s">
        <v>13</v>
      </c>
      <c r="B12" s="13">
        <f>B11</f>
        <v>300000</v>
      </c>
      <c r="C12" s="13">
        <f>B12+C11</f>
        <v>347619.04761904763</v>
      </c>
      <c r="D12" s="13">
        <f t="shared" ref="D12:F12" si="2">C12+D11</f>
        <v>370294.78458049888</v>
      </c>
      <c r="E12" s="13">
        <f t="shared" si="2"/>
        <v>383252.34855847101</v>
      </c>
      <c r="F12" s="13">
        <f t="shared" si="2"/>
        <v>391479.37330638984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125000</v>
      </c>
      <c r="C14" s="9">
        <v>125000</v>
      </c>
      <c r="D14" s="9">
        <v>110000</v>
      </c>
      <c r="E14" s="9">
        <v>110000</v>
      </c>
      <c r="F14" s="9">
        <v>5000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0.95238095238095233</v>
      </c>
      <c r="D15" s="10">
        <f t="shared" si="3"/>
        <v>0.90702947845804982</v>
      </c>
      <c r="E15" s="10">
        <f t="shared" si="3"/>
        <v>0.86383759853147601</v>
      </c>
      <c r="F15" s="10">
        <f t="shared" si="3"/>
        <v>0.82270247479188197</v>
      </c>
      <c r="G15" s="12"/>
    </row>
    <row r="16" spans="1:8" ht="13">
      <c r="A16" s="1" t="s">
        <v>5</v>
      </c>
      <c r="B16" s="11">
        <f t="shared" ref="B16:F16" si="4">B14*B15</f>
        <v>125000</v>
      </c>
      <c r="C16" s="11">
        <f t="shared" si="4"/>
        <v>119047.61904761904</v>
      </c>
      <c r="D16" s="11">
        <f t="shared" si="4"/>
        <v>99773.242630385474</v>
      </c>
      <c r="E16" s="11">
        <f t="shared" si="4"/>
        <v>95022.13583846236</v>
      </c>
      <c r="F16" s="11">
        <f t="shared" si="4"/>
        <v>4113.5123739594101</v>
      </c>
      <c r="G16" s="11">
        <f>SUM(B16:F16)</f>
        <v>442956.5098904263</v>
      </c>
    </row>
    <row r="17" spans="1:8" ht="13">
      <c r="A17" t="s">
        <v>6</v>
      </c>
      <c r="B17" s="13">
        <f t="shared" ref="B17:G17" si="5">B16-B11</f>
        <v>-175000</v>
      </c>
      <c r="C17" s="13">
        <f t="shared" si="5"/>
        <v>71428.57142857142</v>
      </c>
      <c r="D17" s="13">
        <f t="shared" si="5"/>
        <v>77097.505668934231</v>
      </c>
      <c r="E17" s="13">
        <f t="shared" si="5"/>
        <v>82064.571860490221</v>
      </c>
      <c r="F17" s="13">
        <f t="shared" si="5"/>
        <v>-4113.5123739594101</v>
      </c>
      <c r="G17" s="14">
        <f t="shared" si="5"/>
        <v>51477.13658403646</v>
      </c>
      <c r="H17" s="2" t="s">
        <v>8</v>
      </c>
    </row>
    <row r="18" spans="1:8">
      <c r="A18" t="s">
        <v>15</v>
      </c>
      <c r="B18" s="13">
        <f>B17</f>
        <v>-175000</v>
      </c>
      <c r="C18" s="13">
        <f>B18+C17</f>
        <v>-103571.42857142858</v>
      </c>
      <c r="D18" s="13">
        <f>C18+D17</f>
        <v>-26473.922902494349</v>
      </c>
      <c r="E18" s="13">
        <f>D18+E17</f>
        <v>55590.648957995872</v>
      </c>
      <c r="F18" s="13">
        <f>E18+F17</f>
        <v>51477.13658403646</v>
      </c>
      <c r="G18" s="12"/>
    </row>
    <row r="20" spans="1:8" ht="13">
      <c r="A20" s="1" t="s">
        <v>14</v>
      </c>
      <c r="B20" s="3">
        <f t="shared" ref="B20:C20" si="6">(B18)/B12</f>
        <v>-0.58333333333333337</v>
      </c>
      <c r="C20" s="3">
        <f t="shared" si="6"/>
        <v>-0.29794520547945208</v>
      </c>
      <c r="D20" s="3">
        <f>(D18)/D12</f>
        <v>-7.1494182486221719E-2</v>
      </c>
      <c r="E20" s="3">
        <f t="shared" ref="E20:F20" si="7">(E18)/E12</f>
        <v>0.14504972811540298</v>
      </c>
      <c r="F20" s="3">
        <f t="shared" si="7"/>
        <v>0.13149386683969189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A8B4-148C-4D7C-808B-CE3E60A0B69F}">
  <sheetPr>
    <pageSetUpPr fitToPage="1"/>
  </sheetPr>
  <dimension ref="A1:H21"/>
  <sheetViews>
    <sheetView zoomScaleNormal="100" workbookViewId="0">
      <selection activeCell="A5" sqref="A5:G20"/>
    </sheetView>
  </sheetViews>
  <sheetFormatPr defaultColWidth="8.81640625" defaultRowHeight="12.5"/>
  <cols>
    <col min="1" max="1" width="26.1796875" customWidth="1"/>
    <col min="2" max="2" width="11.36328125" bestFit="1" customWidth="1"/>
    <col min="3" max="5" width="9.26953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0.05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100000</v>
      </c>
      <c r="C9" s="9">
        <v>100000</v>
      </c>
      <c r="D9" s="9">
        <v>100000</v>
      </c>
      <c r="E9" s="9">
        <v>75000</v>
      </c>
      <c r="F9" s="9">
        <v>25000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0.95238095238095233</v>
      </c>
      <c r="D10" s="10">
        <f t="shared" si="0"/>
        <v>0.90702947845804982</v>
      </c>
      <c r="E10" s="10">
        <f t="shared" si="0"/>
        <v>0.86383759853147601</v>
      </c>
      <c r="F10" s="10">
        <f t="shared" si="0"/>
        <v>0.82270247479188197</v>
      </c>
      <c r="G10" s="12"/>
    </row>
    <row r="11" spans="1:8" ht="13">
      <c r="A11" s="1" t="s">
        <v>3</v>
      </c>
      <c r="B11" s="11">
        <f t="shared" ref="B11:F11" si="1">B9*B10</f>
        <v>100000</v>
      </c>
      <c r="C11" s="11">
        <f t="shared" si="1"/>
        <v>95238.095238095237</v>
      </c>
      <c r="D11" s="11">
        <f t="shared" si="1"/>
        <v>90702.947845804985</v>
      </c>
      <c r="E11" s="11">
        <f t="shared" si="1"/>
        <v>64787.819889860701</v>
      </c>
      <c r="F11" s="11">
        <f t="shared" si="1"/>
        <v>20567.561869797049</v>
      </c>
      <c r="G11" s="14">
        <f>SUM(B11:F11)</f>
        <v>371296.42484355799</v>
      </c>
    </row>
    <row r="12" spans="1:8">
      <c r="A12" t="s">
        <v>13</v>
      </c>
      <c r="B12" s="13">
        <f>B11</f>
        <v>100000</v>
      </c>
      <c r="C12" s="13">
        <f>B12+C11</f>
        <v>195238.09523809524</v>
      </c>
      <c r="D12" s="13">
        <f t="shared" ref="D12:F12" si="2">C12+D11</f>
        <v>285941.04308390024</v>
      </c>
      <c r="E12" s="13">
        <f t="shared" si="2"/>
        <v>350728.86297376093</v>
      </c>
      <c r="F12" s="13">
        <f t="shared" si="2"/>
        <v>371296.42484355799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0</v>
      </c>
      <c r="C14" s="9">
        <v>50000</v>
      </c>
      <c r="D14" s="9">
        <v>75000</v>
      </c>
      <c r="E14" s="9">
        <v>150000</v>
      </c>
      <c r="F14" s="9">
        <v>200000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0.95238095238095233</v>
      </c>
      <c r="D15" s="10">
        <f t="shared" si="3"/>
        <v>0.90702947845804982</v>
      </c>
      <c r="E15" s="10">
        <f t="shared" si="3"/>
        <v>0.86383759853147601</v>
      </c>
      <c r="F15" s="10">
        <f t="shared" si="3"/>
        <v>0.82270247479188197</v>
      </c>
      <c r="G15" s="12"/>
    </row>
    <row r="16" spans="1:8" ht="13">
      <c r="A16" s="1" t="s">
        <v>5</v>
      </c>
      <c r="B16" s="11">
        <f t="shared" ref="B16:F16" si="4">B14*B15</f>
        <v>0</v>
      </c>
      <c r="C16" s="11">
        <f t="shared" si="4"/>
        <v>47619.047619047618</v>
      </c>
      <c r="D16" s="11">
        <f t="shared" si="4"/>
        <v>68027.210884353743</v>
      </c>
      <c r="E16" s="11">
        <f t="shared" si="4"/>
        <v>129575.6397797214</v>
      </c>
      <c r="F16" s="11">
        <f t="shared" si="4"/>
        <v>164540.4949583764</v>
      </c>
      <c r="G16" s="11">
        <f>SUM(B16:F16)</f>
        <v>409762.39324149914</v>
      </c>
    </row>
    <row r="17" spans="1:8" ht="13">
      <c r="A17" t="s">
        <v>6</v>
      </c>
      <c r="B17" s="13">
        <f t="shared" ref="B17:G17" si="5">B16-B11</f>
        <v>-100000</v>
      </c>
      <c r="C17" s="13">
        <f t="shared" si="5"/>
        <v>-47619.047619047618</v>
      </c>
      <c r="D17" s="13">
        <f t="shared" si="5"/>
        <v>-22675.736961451243</v>
      </c>
      <c r="E17" s="13">
        <f t="shared" si="5"/>
        <v>64787.819889860701</v>
      </c>
      <c r="F17" s="13">
        <f t="shared" si="5"/>
        <v>143972.93308857933</v>
      </c>
      <c r="G17" s="14">
        <f t="shared" si="5"/>
        <v>38465.968397941149</v>
      </c>
      <c r="H17" s="2" t="s">
        <v>8</v>
      </c>
    </row>
    <row r="18" spans="1:8">
      <c r="A18" t="s">
        <v>15</v>
      </c>
      <c r="B18" s="13">
        <f>B17</f>
        <v>-100000</v>
      </c>
      <c r="C18" s="13">
        <f>B18+C17</f>
        <v>-147619.04761904763</v>
      </c>
      <c r="D18" s="13">
        <f>C18+D17</f>
        <v>-170294.78458049888</v>
      </c>
      <c r="E18" s="13">
        <f>D18+E17</f>
        <v>-105506.96469063818</v>
      </c>
      <c r="F18" s="13">
        <f>E18+F17</f>
        <v>38465.968397941149</v>
      </c>
      <c r="G18" s="12"/>
    </row>
    <row r="20" spans="1:8" ht="13">
      <c r="A20" s="1" t="s">
        <v>14</v>
      </c>
      <c r="B20" s="3">
        <f t="shared" ref="B20:C20" si="6">(B18)/B12</f>
        <v>-1</v>
      </c>
      <c r="C20" s="3">
        <f t="shared" si="6"/>
        <v>-0.75609756097560987</v>
      </c>
      <c r="D20" s="3">
        <f>(D18)/D12</f>
        <v>-0.59555908009516256</v>
      </c>
      <c r="E20" s="3">
        <f t="shared" ref="E20:F20" si="7">(E18)/E12</f>
        <v>-0.30082201902650785</v>
      </c>
      <c r="F20" s="3">
        <f t="shared" si="7"/>
        <v>0.10359908101498257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D0D7-0E42-472A-92C4-3C2C65C19FDE}">
  <sheetPr>
    <pageSetUpPr fitToPage="1"/>
  </sheetPr>
  <dimension ref="A1:H21"/>
  <sheetViews>
    <sheetView zoomScaleNormal="100" workbookViewId="0">
      <selection activeCell="A5" sqref="A5:G20"/>
    </sheetView>
  </sheetViews>
  <sheetFormatPr defaultColWidth="8.81640625" defaultRowHeight="12.5"/>
  <cols>
    <col min="1" max="1" width="26.1796875" customWidth="1"/>
    <col min="2" max="2" width="11.36328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0.09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100000</v>
      </c>
      <c r="C9" s="9">
        <v>75000</v>
      </c>
      <c r="D9" s="9">
        <v>75000</v>
      </c>
      <c r="E9" s="9">
        <v>75000</v>
      </c>
      <c r="F9" s="9">
        <v>75000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0.9174311926605504</v>
      </c>
      <c r="D10" s="10">
        <f t="shared" si="0"/>
        <v>0.84167999326655996</v>
      </c>
      <c r="E10" s="10">
        <f t="shared" si="0"/>
        <v>0.77218348006106419</v>
      </c>
      <c r="F10" s="10">
        <f t="shared" si="0"/>
        <v>0.7084252110651964</v>
      </c>
      <c r="G10" s="12"/>
    </row>
    <row r="11" spans="1:8" ht="13">
      <c r="A11" s="1" t="s">
        <v>3</v>
      </c>
      <c r="B11" s="11">
        <f t="shared" ref="B11:F11" si="1">B9*B10</f>
        <v>100000</v>
      </c>
      <c r="C11" s="11">
        <f t="shared" si="1"/>
        <v>68807.339449541279</v>
      </c>
      <c r="D11" s="11">
        <f t="shared" si="1"/>
        <v>63125.999494992</v>
      </c>
      <c r="E11" s="11">
        <f t="shared" si="1"/>
        <v>57913.761004579814</v>
      </c>
      <c r="F11" s="11">
        <f t="shared" si="1"/>
        <v>53131.89082988973</v>
      </c>
      <c r="G11" s="14">
        <f>SUM(B11:F11)</f>
        <v>342978.99077900284</v>
      </c>
    </row>
    <row r="12" spans="1:8">
      <c r="A12" t="s">
        <v>13</v>
      </c>
      <c r="B12" s="13">
        <f>B11</f>
        <v>100000</v>
      </c>
      <c r="C12" s="13">
        <f>B12+C11</f>
        <v>168807.33944954129</v>
      </c>
      <c r="D12" s="13">
        <f t="shared" ref="D12:F12" si="2">C12+D11</f>
        <v>231933.33894453329</v>
      </c>
      <c r="E12" s="13">
        <f t="shared" si="2"/>
        <v>289847.09994911309</v>
      </c>
      <c r="F12" s="13">
        <f t="shared" si="2"/>
        <v>342978.99077900284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200000</v>
      </c>
      <c r="C14" s="9">
        <v>50000</v>
      </c>
      <c r="D14" s="9">
        <v>25000</v>
      </c>
      <c r="E14" s="9">
        <v>100000</v>
      </c>
      <c r="F14" s="9">
        <v>100000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0.9174311926605504</v>
      </c>
      <c r="D15" s="10">
        <f t="shared" si="3"/>
        <v>0.84167999326655996</v>
      </c>
      <c r="E15" s="10">
        <f t="shared" si="3"/>
        <v>0.77218348006106419</v>
      </c>
      <c r="F15" s="10">
        <f t="shared" si="3"/>
        <v>0.7084252110651964</v>
      </c>
      <c r="G15" s="12"/>
    </row>
    <row r="16" spans="1:8" ht="13">
      <c r="A16" s="1" t="s">
        <v>5</v>
      </c>
      <c r="B16" s="11">
        <f t="shared" ref="B16:F16" si="4">B14*B15</f>
        <v>200000</v>
      </c>
      <c r="C16" s="11">
        <f t="shared" si="4"/>
        <v>45871.559633027522</v>
      </c>
      <c r="D16" s="11">
        <f t="shared" si="4"/>
        <v>21041.999831663998</v>
      </c>
      <c r="E16" s="11">
        <f t="shared" si="4"/>
        <v>77218.348006106418</v>
      </c>
      <c r="F16" s="11">
        <f t="shared" si="4"/>
        <v>70842.521106519634</v>
      </c>
      <c r="G16" s="11">
        <f>SUM(B16:F16)</f>
        <v>414974.42857731762</v>
      </c>
    </row>
    <row r="17" spans="1:8" ht="13">
      <c r="A17" t="s">
        <v>6</v>
      </c>
      <c r="B17" s="13">
        <f t="shared" ref="B17:G17" si="5">B16-B11</f>
        <v>100000</v>
      </c>
      <c r="C17" s="13">
        <f t="shared" si="5"/>
        <v>-22935.779816513757</v>
      </c>
      <c r="D17" s="13">
        <f t="shared" si="5"/>
        <v>-42083.999663328002</v>
      </c>
      <c r="E17" s="13">
        <f t="shared" si="5"/>
        <v>19304.587001526605</v>
      </c>
      <c r="F17" s="13">
        <f t="shared" si="5"/>
        <v>17710.630276629905</v>
      </c>
      <c r="G17" s="14">
        <f t="shared" si="5"/>
        <v>71995.437798314786</v>
      </c>
      <c r="H17" s="2" t="s">
        <v>8</v>
      </c>
    </row>
    <row r="18" spans="1:8">
      <c r="A18" t="s">
        <v>15</v>
      </c>
      <c r="B18" s="13">
        <f>B17</f>
        <v>100000</v>
      </c>
      <c r="C18" s="13">
        <f>B18+C17</f>
        <v>77064.220183486235</v>
      </c>
      <c r="D18" s="13">
        <f>C18+D17</f>
        <v>34980.220520158233</v>
      </c>
      <c r="E18" s="13">
        <f>D18+E17</f>
        <v>54284.807521684837</v>
      </c>
      <c r="F18" s="13">
        <f>E18+F17</f>
        <v>71995.437798314742</v>
      </c>
      <c r="G18" s="12"/>
    </row>
    <row r="20" spans="1:8" ht="13">
      <c r="A20" s="1" t="s">
        <v>14</v>
      </c>
      <c r="B20" s="3">
        <f t="shared" ref="B20:C20" si="6">(B18)/B12</f>
        <v>1</v>
      </c>
      <c r="C20" s="3">
        <f t="shared" si="6"/>
        <v>0.45652173913043476</v>
      </c>
      <c r="D20" s="3">
        <f>(D18)/D12</f>
        <v>0.15082014806212801</v>
      </c>
      <c r="E20" s="3">
        <f t="shared" ref="E20:F20" si="7">(E18)/E12</f>
        <v>0.18728773733190821</v>
      </c>
      <c r="F20" s="3">
        <f t="shared" si="7"/>
        <v>0.20991209296753899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2EE6-FB21-4BBC-AE68-361EBE988153}">
  <sheetPr>
    <pageSetUpPr fitToPage="1"/>
  </sheetPr>
  <dimension ref="A1:H21"/>
  <sheetViews>
    <sheetView zoomScaleNormal="100" workbookViewId="0">
      <selection activeCell="A5" sqref="A5:G20"/>
    </sheetView>
  </sheetViews>
  <sheetFormatPr defaultColWidth="8.81640625" defaultRowHeight="12.5"/>
  <cols>
    <col min="1" max="1" width="26.1796875" customWidth="1"/>
    <col min="2" max="2" width="11.36328125" bestFit="1" customWidth="1"/>
    <col min="3" max="3" width="9.26953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2.5000000000000001E-2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300000</v>
      </c>
      <c r="C9" s="9">
        <v>50000</v>
      </c>
      <c r="D9" s="9">
        <v>25000</v>
      </c>
      <c r="E9" s="9">
        <v>15000</v>
      </c>
      <c r="F9" s="9">
        <v>10000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0.97560975609756106</v>
      </c>
      <c r="D10" s="10">
        <f t="shared" si="0"/>
        <v>0.95181439619274244</v>
      </c>
      <c r="E10" s="10">
        <f t="shared" si="0"/>
        <v>0.92859941091974885</v>
      </c>
      <c r="F10" s="10">
        <f t="shared" si="0"/>
        <v>0.90595064479975507</v>
      </c>
      <c r="G10" s="12"/>
    </row>
    <row r="11" spans="1:8" ht="13">
      <c r="A11" s="1" t="s">
        <v>3</v>
      </c>
      <c r="B11" s="11">
        <f t="shared" ref="B11:F11" si="1">B9*B10</f>
        <v>300000</v>
      </c>
      <c r="C11" s="11">
        <f t="shared" si="1"/>
        <v>48780.487804878052</v>
      </c>
      <c r="D11" s="11">
        <f t="shared" si="1"/>
        <v>23795.359904818561</v>
      </c>
      <c r="E11" s="11">
        <f t="shared" si="1"/>
        <v>13928.991163796232</v>
      </c>
      <c r="F11" s="11">
        <f t="shared" si="1"/>
        <v>9059.5064479975499</v>
      </c>
      <c r="G11" s="14">
        <f>SUM(B11:F11)</f>
        <v>395564.34532149037</v>
      </c>
    </row>
    <row r="12" spans="1:8">
      <c r="A12" t="s">
        <v>13</v>
      </c>
      <c r="B12" s="13">
        <f>B11</f>
        <v>300000</v>
      </c>
      <c r="C12" s="13">
        <f>B12+C11</f>
        <v>348780.48780487804</v>
      </c>
      <c r="D12" s="13">
        <f t="shared" ref="D12:F12" si="2">C12+D11</f>
        <v>372575.84770969662</v>
      </c>
      <c r="E12" s="13">
        <f t="shared" si="2"/>
        <v>386504.83887349284</v>
      </c>
      <c r="F12" s="13">
        <f t="shared" si="2"/>
        <v>395564.34532149037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125000</v>
      </c>
      <c r="C14" s="9">
        <v>125000</v>
      </c>
      <c r="D14" s="9">
        <v>110000</v>
      </c>
      <c r="E14" s="9">
        <v>110000</v>
      </c>
      <c r="F14" s="9">
        <v>5000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0.97560975609756106</v>
      </c>
      <c r="D15" s="10">
        <f t="shared" si="3"/>
        <v>0.95181439619274244</v>
      </c>
      <c r="E15" s="10">
        <f t="shared" si="3"/>
        <v>0.92859941091974885</v>
      </c>
      <c r="F15" s="10">
        <f t="shared" si="3"/>
        <v>0.90595064479975507</v>
      </c>
      <c r="G15" s="12"/>
    </row>
    <row r="16" spans="1:8" ht="13">
      <c r="A16" s="1" t="s">
        <v>5</v>
      </c>
      <c r="B16" s="11">
        <f t="shared" ref="B16:F16" si="4">B14*B15</f>
        <v>125000</v>
      </c>
      <c r="C16" s="11">
        <f t="shared" si="4"/>
        <v>121951.21951219514</v>
      </c>
      <c r="D16" s="11">
        <f t="shared" si="4"/>
        <v>104699.58358120167</v>
      </c>
      <c r="E16" s="11">
        <f t="shared" si="4"/>
        <v>102145.93520117237</v>
      </c>
      <c r="F16" s="11">
        <f t="shared" si="4"/>
        <v>4529.753223998775</v>
      </c>
      <c r="G16" s="11">
        <f>SUM(B16:F16)</f>
        <v>458326.49151856796</v>
      </c>
    </row>
    <row r="17" spans="1:8" ht="13">
      <c r="A17" t="s">
        <v>6</v>
      </c>
      <c r="B17" s="13">
        <f t="shared" ref="B17:G17" si="5">B16-B11</f>
        <v>-175000</v>
      </c>
      <c r="C17" s="13">
        <f t="shared" si="5"/>
        <v>73170.731707317085</v>
      </c>
      <c r="D17" s="13">
        <f t="shared" si="5"/>
        <v>80904.223676383117</v>
      </c>
      <c r="E17" s="13">
        <f t="shared" si="5"/>
        <v>88216.944037376132</v>
      </c>
      <c r="F17" s="13">
        <f t="shared" si="5"/>
        <v>-4529.753223998775</v>
      </c>
      <c r="G17" s="14">
        <f t="shared" si="5"/>
        <v>62762.146197077585</v>
      </c>
      <c r="H17" s="2" t="s">
        <v>8</v>
      </c>
    </row>
    <row r="18" spans="1:8">
      <c r="A18" t="s">
        <v>15</v>
      </c>
      <c r="B18" s="13">
        <f>B17</f>
        <v>-175000</v>
      </c>
      <c r="C18" s="13">
        <f>B18+C17</f>
        <v>-101829.26829268291</v>
      </c>
      <c r="D18" s="13">
        <f>C18+D17</f>
        <v>-20925.044616299798</v>
      </c>
      <c r="E18" s="13">
        <f>D18+E17</f>
        <v>67291.899421076334</v>
      </c>
      <c r="F18" s="13">
        <f>E18+F17</f>
        <v>62762.146197077556</v>
      </c>
      <c r="G18" s="12"/>
    </row>
    <row r="20" spans="1:8" ht="13">
      <c r="A20" s="1" t="s">
        <v>14</v>
      </c>
      <c r="B20" s="3">
        <f t="shared" ref="B20:C20" si="6">(B18)/B12</f>
        <v>-0.58333333333333337</v>
      </c>
      <c r="C20" s="3">
        <f t="shared" si="6"/>
        <v>-0.29195804195804193</v>
      </c>
      <c r="D20" s="3">
        <f>(D18)/D12</f>
        <v>-5.6163180584384416E-2</v>
      </c>
      <c r="E20" s="3">
        <f t="shared" ref="E20:F20" si="7">(E18)/E12</f>
        <v>0.17410364024731315</v>
      </c>
      <c r="F20" s="3">
        <f t="shared" si="7"/>
        <v>0.15866482138593241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64B6-0334-4AE5-B84B-F5E0ACBCBB67}">
  <sheetPr>
    <pageSetUpPr fitToPage="1"/>
  </sheetPr>
  <dimension ref="A1:H21"/>
  <sheetViews>
    <sheetView zoomScaleNormal="100" workbookViewId="0">
      <selection activeCell="A5" sqref="A5:G20"/>
    </sheetView>
  </sheetViews>
  <sheetFormatPr defaultColWidth="8.81640625" defaultRowHeight="12.5"/>
  <cols>
    <col min="1" max="1" width="26.1796875" customWidth="1"/>
    <col min="2" max="2" width="11.36328125" bestFit="1" customWidth="1"/>
    <col min="3" max="5" width="9.26953125" bestFit="1" customWidth="1"/>
  </cols>
  <sheetData>
    <row r="1" spans="1:8" ht="23">
      <c r="A1" s="26" t="s">
        <v>10</v>
      </c>
      <c r="B1" s="26"/>
      <c r="C1" s="26"/>
      <c r="D1" s="26"/>
      <c r="E1" s="26"/>
      <c r="F1" s="26"/>
      <c r="G1" s="26"/>
      <c r="H1" s="26"/>
    </row>
    <row r="2" spans="1:8" ht="23">
      <c r="A2" s="6" t="s">
        <v>11</v>
      </c>
      <c r="B2" s="6"/>
      <c r="C2" s="6"/>
      <c r="D2" s="16"/>
      <c r="E2" s="16"/>
      <c r="F2" s="16"/>
      <c r="G2" s="16"/>
      <c r="H2" s="16"/>
    </row>
    <row r="3" spans="1:8" ht="30" customHeight="1">
      <c r="A3" s="27" t="s">
        <v>9</v>
      </c>
      <c r="B3" s="27"/>
      <c r="C3" s="27"/>
      <c r="D3" s="27"/>
      <c r="E3" s="27"/>
      <c r="F3" s="27"/>
      <c r="G3" s="27"/>
      <c r="H3" s="27"/>
    </row>
    <row r="4" spans="1:8">
      <c r="A4" s="5"/>
      <c r="B4" s="5"/>
      <c r="C4" s="5"/>
      <c r="D4" s="5"/>
      <c r="E4" s="5"/>
      <c r="F4" s="5"/>
      <c r="G4" s="5"/>
      <c r="H4" s="5"/>
    </row>
    <row r="5" spans="1:8" ht="13">
      <c r="A5" s="1" t="s">
        <v>0</v>
      </c>
      <c r="B5" s="17">
        <v>0.05</v>
      </c>
    </row>
    <row r="6" spans="1:8" ht="13">
      <c r="A6" s="1"/>
      <c r="B6" s="4"/>
    </row>
    <row r="7" spans="1:8" ht="13">
      <c r="D7" s="1"/>
      <c r="E7" s="1"/>
      <c r="F7" s="1"/>
      <c r="G7" s="1"/>
    </row>
    <row r="8" spans="1:8" ht="13">
      <c r="A8" s="1" t="s">
        <v>7</v>
      </c>
      <c r="B8" s="7">
        <v>0</v>
      </c>
      <c r="C8" s="8">
        <v>1</v>
      </c>
      <c r="D8" s="8">
        <v>2</v>
      </c>
      <c r="E8" s="8">
        <v>3</v>
      </c>
      <c r="F8" s="8">
        <v>4</v>
      </c>
      <c r="G8" s="15" t="s">
        <v>12</v>
      </c>
    </row>
    <row r="9" spans="1:8" ht="13">
      <c r="A9" t="s">
        <v>1</v>
      </c>
      <c r="B9" s="9">
        <v>100000</v>
      </c>
      <c r="C9" s="9">
        <v>100000</v>
      </c>
      <c r="D9" s="9">
        <v>100000</v>
      </c>
      <c r="E9" s="9">
        <v>75000</v>
      </c>
      <c r="F9" s="9">
        <v>25000</v>
      </c>
      <c r="G9" s="11">
        <f>SUM(B9:F9)</f>
        <v>400000</v>
      </c>
    </row>
    <row r="10" spans="1:8">
      <c r="A10" t="s">
        <v>2</v>
      </c>
      <c r="B10" s="10">
        <f t="shared" ref="B10:F10" si="0">1/(1+$B$5)^B$8</f>
        <v>1</v>
      </c>
      <c r="C10" s="10">
        <f t="shared" si="0"/>
        <v>0.95238095238095233</v>
      </c>
      <c r="D10" s="10">
        <f t="shared" si="0"/>
        <v>0.90702947845804982</v>
      </c>
      <c r="E10" s="10">
        <f t="shared" si="0"/>
        <v>0.86383759853147601</v>
      </c>
      <c r="F10" s="10">
        <f t="shared" si="0"/>
        <v>0.82270247479188197</v>
      </c>
      <c r="G10" s="12"/>
    </row>
    <row r="11" spans="1:8" ht="13">
      <c r="A11" s="1" t="s">
        <v>3</v>
      </c>
      <c r="B11" s="11">
        <f t="shared" ref="B11:F11" si="1">B9*B10</f>
        <v>100000</v>
      </c>
      <c r="C11" s="11">
        <f t="shared" si="1"/>
        <v>95238.095238095237</v>
      </c>
      <c r="D11" s="11">
        <f t="shared" si="1"/>
        <v>90702.947845804985</v>
      </c>
      <c r="E11" s="11">
        <f t="shared" si="1"/>
        <v>64787.819889860701</v>
      </c>
      <c r="F11" s="11">
        <f t="shared" si="1"/>
        <v>20567.561869797049</v>
      </c>
      <c r="G11" s="14">
        <f>SUM(B11:F11)</f>
        <v>371296.42484355799</v>
      </c>
    </row>
    <row r="12" spans="1:8">
      <c r="A12" t="s">
        <v>13</v>
      </c>
      <c r="B12" s="13">
        <f>B11</f>
        <v>100000</v>
      </c>
      <c r="C12" s="13">
        <f>B12+C11</f>
        <v>195238.09523809524</v>
      </c>
      <c r="D12" s="13">
        <f t="shared" ref="D12:F12" si="2">C12+D11</f>
        <v>285941.04308390024</v>
      </c>
      <c r="E12" s="13">
        <f t="shared" si="2"/>
        <v>350728.86297376093</v>
      </c>
      <c r="F12" s="13">
        <f t="shared" si="2"/>
        <v>371296.42484355799</v>
      </c>
      <c r="G12" s="12"/>
    </row>
    <row r="13" spans="1:8">
      <c r="B13" s="13"/>
      <c r="C13" s="13"/>
      <c r="D13" s="13"/>
      <c r="E13" s="13"/>
      <c r="F13" s="13"/>
      <c r="G13" s="12"/>
    </row>
    <row r="14" spans="1:8" ht="13">
      <c r="A14" t="s">
        <v>4</v>
      </c>
      <c r="B14" s="9">
        <v>0</v>
      </c>
      <c r="C14" s="9">
        <v>50000</v>
      </c>
      <c r="D14" s="9">
        <v>75000</v>
      </c>
      <c r="E14" s="9">
        <v>150000</v>
      </c>
      <c r="F14" s="9">
        <v>200000</v>
      </c>
      <c r="G14" s="11">
        <f>SUM(B14:F14)</f>
        <v>475000</v>
      </c>
    </row>
    <row r="15" spans="1:8">
      <c r="A15" t="s">
        <v>2</v>
      </c>
      <c r="B15" s="10">
        <f t="shared" ref="B15:F15" si="3">1/(1+$B$5)^B$8</f>
        <v>1</v>
      </c>
      <c r="C15" s="10">
        <f t="shared" si="3"/>
        <v>0.95238095238095233</v>
      </c>
      <c r="D15" s="10">
        <f t="shared" si="3"/>
        <v>0.90702947845804982</v>
      </c>
      <c r="E15" s="10">
        <f t="shared" si="3"/>
        <v>0.86383759853147601</v>
      </c>
      <c r="F15" s="10">
        <f t="shared" si="3"/>
        <v>0.82270247479188197</v>
      </c>
      <c r="G15" s="12"/>
    </row>
    <row r="16" spans="1:8" ht="13">
      <c r="A16" s="1" t="s">
        <v>5</v>
      </c>
      <c r="B16" s="11">
        <f t="shared" ref="B16:F16" si="4">B14*B15</f>
        <v>0</v>
      </c>
      <c r="C16" s="11">
        <f t="shared" si="4"/>
        <v>47619.047619047618</v>
      </c>
      <c r="D16" s="11">
        <f t="shared" si="4"/>
        <v>68027.210884353743</v>
      </c>
      <c r="E16" s="11">
        <f t="shared" si="4"/>
        <v>129575.6397797214</v>
      </c>
      <c r="F16" s="11">
        <f t="shared" si="4"/>
        <v>164540.4949583764</v>
      </c>
      <c r="G16" s="11">
        <f>SUM(B16:F16)</f>
        <v>409762.39324149914</v>
      </c>
    </row>
    <row r="17" spans="1:8" ht="13">
      <c r="A17" t="s">
        <v>6</v>
      </c>
      <c r="B17" s="13">
        <f t="shared" ref="B17:G17" si="5">B16-B11</f>
        <v>-100000</v>
      </c>
      <c r="C17" s="13">
        <f t="shared" si="5"/>
        <v>-47619.047619047618</v>
      </c>
      <c r="D17" s="13">
        <f t="shared" si="5"/>
        <v>-22675.736961451243</v>
      </c>
      <c r="E17" s="13">
        <f t="shared" si="5"/>
        <v>64787.819889860701</v>
      </c>
      <c r="F17" s="13">
        <f t="shared" si="5"/>
        <v>143972.93308857933</v>
      </c>
      <c r="G17" s="14">
        <f t="shared" si="5"/>
        <v>38465.968397941149</v>
      </c>
      <c r="H17" s="2" t="s">
        <v>8</v>
      </c>
    </row>
    <row r="18" spans="1:8">
      <c r="A18" t="s">
        <v>15</v>
      </c>
      <c r="B18" s="13">
        <f>B17</f>
        <v>-100000</v>
      </c>
      <c r="C18" s="13">
        <f>B18+C17</f>
        <v>-147619.04761904763</v>
      </c>
      <c r="D18" s="13">
        <f>C18+D17</f>
        <v>-170294.78458049888</v>
      </c>
      <c r="E18" s="13">
        <f>D18+E17</f>
        <v>-105506.96469063818</v>
      </c>
      <c r="F18" s="13">
        <f>E18+F17</f>
        <v>38465.968397941149</v>
      </c>
      <c r="G18" s="12"/>
    </row>
    <row r="20" spans="1:8" ht="13">
      <c r="A20" s="1" t="s">
        <v>14</v>
      </c>
      <c r="B20" s="3">
        <f t="shared" ref="B20:C20" si="6">(B18)/B12</f>
        <v>-1</v>
      </c>
      <c r="C20" s="3">
        <f t="shared" si="6"/>
        <v>-0.75609756097560987</v>
      </c>
      <c r="D20" s="3">
        <f>(D18)/D12</f>
        <v>-0.59555908009516256</v>
      </c>
      <c r="E20" s="3">
        <f t="shared" ref="E20:F20" si="7">(E18)/E12</f>
        <v>-0.30082201902650785</v>
      </c>
      <c r="F20" s="3">
        <f t="shared" si="7"/>
        <v>0.10359908101498257</v>
      </c>
      <c r="G20" s="3"/>
    </row>
    <row r="21" spans="1:8" ht="13">
      <c r="A21" s="1"/>
      <c r="B21" s="3"/>
    </row>
  </sheetData>
  <mergeCells count="2">
    <mergeCell ref="A1:H1"/>
    <mergeCell ref="A3:H3"/>
  </mergeCells>
  <printOptions gridLines="1"/>
  <pageMargins left="0.75" right="0.75" top="1" bottom="1" header="0.5" footer="0.5"/>
  <pageSetup scale="95" orientation="portrait" horizontalDpi="0" verticalDpi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41BA-BBB3-4CE8-8CF7-DE250D436265}">
  <sheetPr>
    <pageSetUpPr fitToPage="1"/>
  </sheetPr>
  <dimension ref="A1:E31"/>
  <sheetViews>
    <sheetView zoomScaleNormal="100" workbookViewId="0">
      <selection activeCell="A6" sqref="A6:E29"/>
    </sheetView>
  </sheetViews>
  <sheetFormatPr defaultColWidth="8.81640625" defaultRowHeight="12.5"/>
  <cols>
    <col min="1" max="1" width="34.36328125" style="18" customWidth="1"/>
    <col min="2" max="5" width="11.81640625" style="18" customWidth="1"/>
    <col min="6" max="16384" width="8.81640625" style="18"/>
  </cols>
  <sheetData>
    <row r="1" spans="1:5" ht="23">
      <c r="A1" s="26" t="s">
        <v>16</v>
      </c>
      <c r="B1" s="26"/>
      <c r="C1" s="26"/>
      <c r="D1" s="26"/>
      <c r="E1" s="26"/>
    </row>
    <row r="2" spans="1:5" ht="15.5">
      <c r="A2" s="28" t="s">
        <v>11</v>
      </c>
      <c r="B2" s="28"/>
      <c r="C2" s="28"/>
      <c r="D2" s="28"/>
      <c r="E2" s="28"/>
    </row>
    <row r="3" spans="1:5" ht="15.5">
      <c r="A3" s="19" t="s">
        <v>17</v>
      </c>
      <c r="B3" s="19"/>
    </row>
    <row r="4" spans="1:5" ht="15.5">
      <c r="A4" s="19" t="s">
        <v>18</v>
      </c>
      <c r="B4" s="19"/>
    </row>
    <row r="5" spans="1:5" ht="15.5">
      <c r="A5" s="19"/>
      <c r="B5" s="19"/>
    </row>
    <row r="6" spans="1:5" ht="15.5">
      <c r="A6" s="20" t="s">
        <v>19</v>
      </c>
      <c r="B6" s="21" t="s">
        <v>20</v>
      </c>
      <c r="C6" s="21" t="s">
        <v>21</v>
      </c>
      <c r="D6" s="21" t="s">
        <v>22</v>
      </c>
      <c r="E6" s="21" t="s">
        <v>23</v>
      </c>
    </row>
    <row r="7" spans="1:5" ht="15.5">
      <c r="A7" s="22" t="s">
        <v>25</v>
      </c>
      <c r="B7" s="23">
        <v>0.3</v>
      </c>
      <c r="C7" s="22">
        <v>80</v>
      </c>
      <c r="D7" s="22">
        <v>60</v>
      </c>
      <c r="E7" s="22">
        <v>95</v>
      </c>
    </row>
    <row r="8" spans="1:5" ht="15.5">
      <c r="A8" s="22" t="s">
        <v>26</v>
      </c>
      <c r="B8" s="23">
        <v>0.25</v>
      </c>
      <c r="C8" s="22">
        <v>75</v>
      </c>
      <c r="D8" s="22">
        <v>90</v>
      </c>
      <c r="E8" s="22">
        <v>60</v>
      </c>
    </row>
    <row r="9" spans="1:5" ht="15.5">
      <c r="A9" s="22" t="s">
        <v>27</v>
      </c>
      <c r="B9" s="23">
        <v>0.15</v>
      </c>
      <c r="C9" s="22">
        <v>75</v>
      </c>
      <c r="D9" s="22">
        <v>90</v>
      </c>
      <c r="E9" s="22">
        <v>92</v>
      </c>
    </row>
    <row r="10" spans="1:5" ht="15.5">
      <c r="A10" s="22" t="s">
        <v>28</v>
      </c>
      <c r="B10" s="23">
        <v>0.3</v>
      </c>
      <c r="C10" s="22">
        <v>80</v>
      </c>
      <c r="D10" s="22">
        <v>60</v>
      </c>
      <c r="E10" s="22">
        <v>50</v>
      </c>
    </row>
    <row r="11" spans="1:5" ht="15.5">
      <c r="A11" s="20" t="s">
        <v>24</v>
      </c>
      <c r="B11" s="24">
        <f>SUM(B7:B10)</f>
        <v>1</v>
      </c>
      <c r="C11" s="20">
        <f>$B7*C7+$B8*C8+$B9*C9+$B10*C10</f>
        <v>78</v>
      </c>
      <c r="D11" s="20">
        <f>$B7*D7+$B8*D8+$B9*D9+$B10*D10</f>
        <v>72</v>
      </c>
      <c r="E11" s="20">
        <f>$B7*E7+$B8*E8+$B9*E9+$B10*E10</f>
        <v>72.3</v>
      </c>
    </row>
    <row r="12" spans="1:5" ht="15.5">
      <c r="A12" s="25"/>
      <c r="B12" s="25"/>
      <c r="C12" s="25"/>
      <c r="D12" s="25"/>
      <c r="E12" s="25"/>
    </row>
    <row r="13" spans="1:5" ht="15.5">
      <c r="A13" s="25"/>
      <c r="B13" s="25"/>
      <c r="C13" s="25"/>
      <c r="D13" s="25"/>
      <c r="E13" s="25"/>
    </row>
    <row r="14" spans="1:5" ht="15.5">
      <c r="A14" s="25"/>
      <c r="B14" s="25"/>
      <c r="C14" s="25"/>
      <c r="D14" s="25"/>
      <c r="E14" s="25"/>
    </row>
    <row r="15" spans="1:5" ht="15.5">
      <c r="A15" s="25"/>
      <c r="B15" s="25"/>
      <c r="C15" s="25"/>
      <c r="D15" s="25"/>
      <c r="E15" s="25"/>
    </row>
    <row r="16" spans="1:5" ht="15.5">
      <c r="A16" s="25"/>
      <c r="B16" s="25"/>
      <c r="C16" s="25"/>
      <c r="D16" s="25"/>
      <c r="E16" s="25"/>
    </row>
    <row r="17" spans="1:5" ht="15.5">
      <c r="A17" s="25"/>
      <c r="B17" s="25"/>
      <c r="C17" s="25"/>
      <c r="D17" s="25"/>
      <c r="E17" s="25"/>
    </row>
    <row r="18" spans="1:5" ht="15.5">
      <c r="A18" s="25"/>
      <c r="B18" s="25"/>
      <c r="C18" s="25"/>
      <c r="D18" s="25"/>
      <c r="E18" s="25"/>
    </row>
    <row r="19" spans="1:5" ht="15.5">
      <c r="A19" s="25"/>
      <c r="B19" s="25"/>
      <c r="C19" s="25"/>
      <c r="D19" s="25"/>
      <c r="E19" s="25"/>
    </row>
    <row r="20" spans="1:5" ht="15.5">
      <c r="A20" s="25"/>
      <c r="B20" s="25"/>
      <c r="C20" s="25"/>
      <c r="D20" s="25"/>
      <c r="E20" s="25"/>
    </row>
    <row r="21" spans="1:5" ht="15.5">
      <c r="A21" s="25"/>
      <c r="B21" s="25"/>
      <c r="C21" s="25"/>
      <c r="D21" s="25"/>
      <c r="E21" s="25"/>
    </row>
    <row r="22" spans="1:5" ht="15.5">
      <c r="A22" s="25"/>
      <c r="B22" s="25"/>
      <c r="C22" s="25"/>
      <c r="D22" s="25"/>
      <c r="E22" s="25"/>
    </row>
    <row r="23" spans="1:5" ht="15.5">
      <c r="A23" s="25"/>
      <c r="B23" s="25"/>
      <c r="C23" s="25"/>
      <c r="D23" s="25"/>
      <c r="E23" s="25"/>
    </row>
    <row r="24" spans="1:5" ht="15.5">
      <c r="A24" s="25"/>
      <c r="B24" s="25"/>
      <c r="C24" s="25"/>
      <c r="D24" s="25"/>
      <c r="E24" s="25"/>
    </row>
    <row r="25" spans="1:5" ht="15.5">
      <c r="A25" s="25"/>
      <c r="B25" s="25"/>
      <c r="C25" s="25"/>
      <c r="D25" s="25"/>
      <c r="E25" s="25"/>
    </row>
    <row r="26" spans="1:5" ht="15.5">
      <c r="A26" s="25"/>
      <c r="B26" s="25"/>
      <c r="C26" s="25"/>
      <c r="D26" s="25"/>
      <c r="E26" s="25"/>
    </row>
    <row r="27" spans="1:5" ht="15.5">
      <c r="A27" s="25"/>
      <c r="B27" s="25"/>
      <c r="C27" s="25"/>
      <c r="D27" s="25"/>
      <c r="E27" s="25"/>
    </row>
    <row r="28" spans="1:5" ht="15.5">
      <c r="A28" s="25"/>
      <c r="B28" s="25"/>
      <c r="C28" s="25"/>
      <c r="D28" s="25"/>
      <c r="E28" s="25"/>
    </row>
    <row r="29" spans="1:5" ht="15.5">
      <c r="A29" s="25"/>
      <c r="B29" s="25"/>
      <c r="C29" s="25"/>
      <c r="D29" s="25"/>
      <c r="E29" s="25"/>
    </row>
    <row r="30" spans="1:5" ht="15.5">
      <c r="A30" s="25"/>
      <c r="B30" s="25"/>
      <c r="C30" s="25"/>
      <c r="D30" s="25"/>
      <c r="E30" s="25"/>
    </row>
    <row r="31" spans="1:5" ht="15.5">
      <c r="A31" s="25"/>
      <c r="B31" s="25"/>
      <c r="C31" s="25"/>
      <c r="D31" s="25"/>
      <c r="E31" s="25"/>
    </row>
  </sheetData>
  <mergeCells count="2">
    <mergeCell ref="A1:E1"/>
    <mergeCell ref="A2:E2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A62-A4B7-4B45-9C0A-E35B7BB9C9F4}">
  <sheetPr>
    <pageSetUpPr fitToPage="1"/>
  </sheetPr>
  <dimension ref="A1:E31"/>
  <sheetViews>
    <sheetView tabSelected="1" zoomScaleNormal="100" workbookViewId="0">
      <selection activeCell="A6" sqref="A6:E29"/>
    </sheetView>
  </sheetViews>
  <sheetFormatPr defaultColWidth="8.81640625" defaultRowHeight="12.5"/>
  <cols>
    <col min="1" max="1" width="34.36328125" style="18" customWidth="1"/>
    <col min="2" max="5" width="11.81640625" style="18" customWidth="1"/>
    <col min="6" max="16384" width="8.81640625" style="18"/>
  </cols>
  <sheetData>
    <row r="1" spans="1:5" ht="23">
      <c r="A1" s="26" t="s">
        <v>16</v>
      </c>
      <c r="B1" s="26"/>
      <c r="C1" s="26"/>
      <c r="D1" s="26"/>
      <c r="E1" s="26"/>
    </row>
    <row r="2" spans="1:5" ht="15.5">
      <c r="A2" s="28" t="s">
        <v>11</v>
      </c>
      <c r="B2" s="28"/>
      <c r="C2" s="28"/>
      <c r="D2" s="28"/>
      <c r="E2" s="28"/>
    </row>
    <row r="3" spans="1:5" ht="15.5">
      <c r="A3" s="19" t="s">
        <v>17</v>
      </c>
      <c r="B3" s="19"/>
    </row>
    <row r="4" spans="1:5" ht="15.5">
      <c r="A4" s="19" t="s">
        <v>18</v>
      </c>
      <c r="B4" s="19"/>
    </row>
    <row r="5" spans="1:5" ht="15.5">
      <c r="A5" s="19"/>
      <c r="B5" s="19"/>
    </row>
    <row r="6" spans="1:5" ht="15.5">
      <c r="A6" s="20" t="s">
        <v>19</v>
      </c>
      <c r="B6" s="21" t="s">
        <v>20</v>
      </c>
      <c r="C6" s="21" t="s">
        <v>21</v>
      </c>
      <c r="D6" s="21" t="s">
        <v>22</v>
      </c>
      <c r="E6" s="21" t="s">
        <v>23</v>
      </c>
    </row>
    <row r="7" spans="1:5" ht="15.5">
      <c r="A7" s="22" t="s">
        <v>25</v>
      </c>
      <c r="B7" s="23">
        <v>0.15</v>
      </c>
      <c r="C7" s="22">
        <v>80</v>
      </c>
      <c r="D7" s="22">
        <v>60</v>
      </c>
      <c r="E7" s="22">
        <v>95</v>
      </c>
    </row>
    <row r="8" spans="1:5" ht="15.5">
      <c r="A8" s="22" t="s">
        <v>26</v>
      </c>
      <c r="B8" s="23">
        <v>0.3</v>
      </c>
      <c r="C8" s="22">
        <v>75</v>
      </c>
      <c r="D8" s="22">
        <v>90</v>
      </c>
      <c r="E8" s="22">
        <v>60</v>
      </c>
    </row>
    <row r="9" spans="1:5" ht="15.5">
      <c r="A9" s="22" t="s">
        <v>27</v>
      </c>
      <c r="B9" s="23">
        <v>0.4</v>
      </c>
      <c r="C9" s="22">
        <v>75</v>
      </c>
      <c r="D9" s="22">
        <v>90</v>
      </c>
      <c r="E9" s="22">
        <v>92</v>
      </c>
    </row>
    <row r="10" spans="1:5" ht="15.5">
      <c r="A10" s="22" t="s">
        <v>28</v>
      </c>
      <c r="B10" s="23">
        <v>0.15</v>
      </c>
      <c r="C10" s="22">
        <v>80</v>
      </c>
      <c r="D10" s="22">
        <v>60</v>
      </c>
      <c r="E10" s="22">
        <v>50</v>
      </c>
    </row>
    <row r="11" spans="1:5" ht="15.5">
      <c r="A11" s="20" t="s">
        <v>24</v>
      </c>
      <c r="B11" s="24">
        <f>SUM(B7:B10)</f>
        <v>1</v>
      </c>
      <c r="C11" s="20">
        <f>$B7*C7+$B8*C8+$B9*C9+$B10*C10</f>
        <v>76.5</v>
      </c>
      <c r="D11" s="20">
        <f>$B7*D7+$B8*D8+$B9*D9+$B10*D10</f>
        <v>81</v>
      </c>
      <c r="E11" s="20">
        <f>$B7*E7+$B8*E8+$B9*E9+$B10*E10</f>
        <v>76.550000000000011</v>
      </c>
    </row>
    <row r="12" spans="1:5" ht="15.5">
      <c r="A12" s="25"/>
      <c r="B12" s="25"/>
      <c r="C12" s="25"/>
      <c r="D12" s="25"/>
      <c r="E12" s="25"/>
    </row>
    <row r="13" spans="1:5" ht="15.5">
      <c r="A13" s="25"/>
      <c r="B13" s="25"/>
      <c r="C13" s="25"/>
      <c r="D13" s="25"/>
      <c r="E13" s="25"/>
    </row>
    <row r="14" spans="1:5" ht="15.5">
      <c r="A14" s="25"/>
      <c r="B14" s="25"/>
      <c r="C14" s="25"/>
      <c r="D14" s="25"/>
      <c r="E14" s="25"/>
    </row>
    <row r="15" spans="1:5" ht="15.5">
      <c r="A15" s="25"/>
      <c r="B15" s="25"/>
      <c r="C15" s="25"/>
      <c r="D15" s="25"/>
      <c r="E15" s="25"/>
    </row>
    <row r="16" spans="1:5" ht="15.5">
      <c r="A16" s="25"/>
      <c r="B16" s="25"/>
      <c r="C16" s="25"/>
      <c r="D16" s="25"/>
      <c r="E16" s="25"/>
    </row>
    <row r="17" spans="1:5" ht="15.5">
      <c r="A17" s="25"/>
      <c r="B17" s="25"/>
      <c r="C17" s="25"/>
      <c r="D17" s="25"/>
      <c r="E17" s="25"/>
    </row>
    <row r="18" spans="1:5" ht="15.5">
      <c r="A18" s="25"/>
      <c r="B18" s="25"/>
      <c r="C18" s="25"/>
      <c r="D18" s="25"/>
      <c r="E18" s="25"/>
    </row>
    <row r="19" spans="1:5" ht="15.5">
      <c r="A19" s="25"/>
      <c r="B19" s="25"/>
      <c r="C19" s="25"/>
      <c r="D19" s="25"/>
      <c r="E19" s="25"/>
    </row>
    <row r="20" spans="1:5" ht="15.5">
      <c r="A20" s="25"/>
      <c r="B20" s="25"/>
      <c r="C20" s="25"/>
      <c r="D20" s="25"/>
      <c r="E20" s="25"/>
    </row>
    <row r="21" spans="1:5" ht="15.5">
      <c r="A21" s="25"/>
      <c r="B21" s="25"/>
      <c r="C21" s="25"/>
      <c r="D21" s="25"/>
      <c r="E21" s="25"/>
    </row>
    <row r="22" spans="1:5" ht="15.5">
      <c r="A22" s="25"/>
      <c r="B22" s="25"/>
      <c r="C22" s="25"/>
      <c r="D22" s="25"/>
      <c r="E22" s="25"/>
    </row>
    <row r="23" spans="1:5" ht="15.5">
      <c r="A23" s="25"/>
      <c r="B23" s="25"/>
      <c r="C23" s="25"/>
      <c r="D23" s="25"/>
      <c r="E23" s="25"/>
    </row>
    <row r="24" spans="1:5" ht="15.5">
      <c r="A24" s="25"/>
      <c r="B24" s="25"/>
      <c r="C24" s="25"/>
      <c r="D24" s="25"/>
      <c r="E24" s="25"/>
    </row>
    <row r="25" spans="1:5" ht="15.5">
      <c r="A25" s="25"/>
      <c r="B25" s="25"/>
      <c r="C25" s="25"/>
      <c r="D25" s="25"/>
      <c r="E25" s="25"/>
    </row>
    <row r="26" spans="1:5" ht="15.5">
      <c r="A26" s="25"/>
      <c r="B26" s="25"/>
      <c r="C26" s="25"/>
      <c r="D26" s="25"/>
      <c r="E26" s="25"/>
    </row>
    <row r="27" spans="1:5" ht="15.5">
      <c r="A27" s="25"/>
      <c r="B27" s="25"/>
      <c r="C27" s="25"/>
      <c r="D27" s="25"/>
      <c r="E27" s="25"/>
    </row>
    <row r="28" spans="1:5" ht="15.5">
      <c r="A28" s="25"/>
      <c r="B28" s="25"/>
      <c r="C28" s="25"/>
      <c r="D28" s="25"/>
      <c r="E28" s="25"/>
    </row>
    <row r="29" spans="1:5" ht="15.5">
      <c r="A29" s="25"/>
      <c r="B29" s="25"/>
      <c r="C29" s="25"/>
      <c r="D29" s="25"/>
      <c r="E29" s="25"/>
    </row>
    <row r="30" spans="1:5" ht="15.5">
      <c r="A30" s="25"/>
      <c r="B30" s="25"/>
      <c r="C30" s="25"/>
      <c r="D30" s="25"/>
      <c r="E30" s="25"/>
    </row>
    <row r="31" spans="1:5" ht="15.5">
      <c r="A31" s="25"/>
      <c r="B31" s="25"/>
      <c r="C31" s="25"/>
      <c r="D31" s="25"/>
      <c r="E31" s="25"/>
    </row>
  </sheetData>
  <mergeCells count="2">
    <mergeCell ref="A1:E1"/>
    <mergeCell ref="A2:E2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A</vt:lpstr>
      <vt:lpstr>Project B</vt:lpstr>
      <vt:lpstr>Project C</vt:lpstr>
      <vt:lpstr>Project A (2)</vt:lpstr>
      <vt:lpstr>Project B (2)</vt:lpstr>
      <vt:lpstr>Project C (2)</vt:lpstr>
      <vt:lpstr>Weighted Scoring</vt:lpstr>
      <vt:lpstr>Weighted Scoring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Klein</dc:creator>
  <cp:keywords/>
  <dc:description/>
  <cp:lastModifiedBy>Wenxi Huang</cp:lastModifiedBy>
  <cp:lastPrinted>2005-03-27T16:41:45Z</cp:lastPrinted>
  <dcterms:created xsi:type="dcterms:W3CDTF">2003-02-20T16:30:31Z</dcterms:created>
  <dcterms:modified xsi:type="dcterms:W3CDTF">2019-08-30T01:36:32Z</dcterms:modified>
  <cp:category/>
</cp:coreProperties>
</file>