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enxi Huang\Documents\School\02 CLASS\FALL 2019_ISM 6316\Assignment\"/>
    </mc:Choice>
  </mc:AlternateContent>
  <xr:revisionPtr revIDLastSave="0" documentId="13_ncr:1_{4D6ABD0D-C2E6-4F52-8E76-6C5EBFC781B4}" xr6:coauthVersionLast="41" xr6:coauthVersionMax="41" xr10:uidLastSave="{00000000-0000-0000-0000-000000000000}"/>
  <bookViews>
    <workbookView xWindow="-110" yWindow="-110" windowWidth="30220" windowHeight="19620" tabRatio="500" activeTab="2" xr2:uid="{00000000-000D-0000-FFFF-FFFF00000000}"/>
  </bookViews>
  <sheets>
    <sheet name="Project X" sheetId="2" r:id="rId1"/>
    <sheet name="Project Y" sheetId="3" r:id="rId2"/>
    <sheet name="Project Z" sheetId="4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3" l="1"/>
  <c r="G15" i="4" l="1"/>
  <c r="F15" i="4"/>
  <c r="E15" i="4"/>
  <c r="D15" i="4"/>
  <c r="C15" i="4"/>
  <c r="B15" i="4"/>
  <c r="G14" i="4"/>
  <c r="F14" i="4"/>
  <c r="E14" i="4"/>
  <c r="D14" i="4"/>
  <c r="C14" i="4"/>
  <c r="B14" i="4"/>
  <c r="C15" i="2"/>
  <c r="D15" i="2"/>
  <c r="E15" i="2"/>
  <c r="F15" i="2"/>
  <c r="G15" i="2"/>
  <c r="B15" i="2"/>
  <c r="C3" i="3" l="1"/>
  <c r="D3" i="3" s="1"/>
  <c r="E3" i="3" s="1"/>
  <c r="F3" i="3" s="1"/>
  <c r="G3" i="3" s="1"/>
  <c r="G8" i="4"/>
  <c r="F8" i="4"/>
  <c r="E8" i="4"/>
  <c r="D8" i="4"/>
  <c r="C8" i="4"/>
  <c r="B8" i="4"/>
  <c r="B5" i="4"/>
  <c r="C5" i="4" s="1"/>
  <c r="D5" i="4" s="1"/>
  <c r="E5" i="4" s="1"/>
  <c r="F5" i="4" s="1"/>
  <c r="B3" i="4"/>
  <c r="C3" i="4" s="1"/>
  <c r="D3" i="4" s="1"/>
  <c r="G8" i="3"/>
  <c r="F8" i="3"/>
  <c r="E8" i="3"/>
  <c r="D8" i="3"/>
  <c r="C8" i="3"/>
  <c r="B8" i="3"/>
  <c r="B5" i="3"/>
  <c r="C5" i="3" s="1"/>
  <c r="D5" i="3" s="1"/>
  <c r="E5" i="3" s="1"/>
  <c r="F5" i="3" s="1"/>
  <c r="G5" i="3" s="1"/>
  <c r="B3" i="3"/>
  <c r="E3" i="4" l="1"/>
  <c r="D9" i="4"/>
  <c r="B9" i="4"/>
  <c r="B13" i="4" s="1"/>
  <c r="B9" i="3"/>
  <c r="F3" i="4"/>
  <c r="E9" i="4"/>
  <c r="E11" i="4" s="1"/>
  <c r="C9" i="4"/>
  <c r="C13" i="4" s="1"/>
  <c r="D10" i="4"/>
  <c r="B12" i="4"/>
  <c r="B10" i="4"/>
  <c r="B11" i="4"/>
  <c r="G5" i="4"/>
  <c r="B33" i="4" s="1"/>
  <c r="D12" i="4"/>
  <c r="D11" i="4"/>
  <c r="D13" i="4"/>
  <c r="B11" i="3"/>
  <c r="B10" i="3"/>
  <c r="B12" i="3"/>
  <c r="B14" i="3" s="1"/>
  <c r="B13" i="3"/>
  <c r="B15" i="3" s="1"/>
  <c r="G8" i="2"/>
  <c r="B5" i="2"/>
  <c r="C5" i="2" s="1"/>
  <c r="D5" i="2" s="1"/>
  <c r="E5" i="2" s="1"/>
  <c r="F5" i="2" s="1"/>
  <c r="G5" i="2" s="1"/>
  <c r="F8" i="2"/>
  <c r="E8" i="2"/>
  <c r="D8" i="2"/>
  <c r="C8" i="2"/>
  <c r="B8" i="2"/>
  <c r="B3" i="2"/>
  <c r="E12" i="4" l="1"/>
  <c r="G3" i="4"/>
  <c r="F9" i="4"/>
  <c r="E13" i="4"/>
  <c r="E10" i="4"/>
  <c r="C12" i="4"/>
  <c r="C11" i="4"/>
  <c r="C10" i="4"/>
  <c r="C9" i="3"/>
  <c r="B9" i="2"/>
  <c r="C3" i="2"/>
  <c r="G9" i="4" l="1"/>
  <c r="B32" i="4" s="1"/>
  <c r="B34" i="4" s="1"/>
  <c r="F11" i="4"/>
  <c r="F12" i="4"/>
  <c r="F13" i="4"/>
  <c r="F10" i="4"/>
  <c r="G13" i="4"/>
  <c r="G11" i="4"/>
  <c r="G10" i="4"/>
  <c r="G12" i="4"/>
  <c r="C11" i="3"/>
  <c r="C12" i="3"/>
  <c r="C14" i="3" s="1"/>
  <c r="C13" i="3"/>
  <c r="C15" i="3" s="1"/>
  <c r="C10" i="3"/>
  <c r="D9" i="3"/>
  <c r="C9" i="2"/>
  <c r="D3" i="2"/>
  <c r="B13" i="2"/>
  <c r="B11" i="2"/>
  <c r="B12" i="2"/>
  <c r="B14" i="2" s="1"/>
  <c r="B10" i="2"/>
  <c r="E9" i="3" l="1"/>
  <c r="D12" i="3"/>
  <c r="D14" i="3" s="1"/>
  <c r="D13" i="3"/>
  <c r="D15" i="3" s="1"/>
  <c r="D10" i="3"/>
  <c r="D11" i="3"/>
  <c r="D9" i="2"/>
  <c r="E3" i="2"/>
  <c r="C13" i="2"/>
  <c r="C12" i="2"/>
  <c r="C14" i="2" s="1"/>
  <c r="C11" i="2"/>
  <c r="C10" i="2"/>
  <c r="F9" i="3" l="1"/>
  <c r="E12" i="3"/>
  <c r="E14" i="3" s="1"/>
  <c r="E11" i="3"/>
  <c r="E13" i="3"/>
  <c r="E15" i="3" s="1"/>
  <c r="E10" i="3"/>
  <c r="E9" i="2"/>
  <c r="F3" i="2"/>
  <c r="D13" i="2"/>
  <c r="D11" i="2"/>
  <c r="D10" i="2"/>
  <c r="D12" i="2"/>
  <c r="D14" i="2" s="1"/>
  <c r="G9" i="3" l="1"/>
  <c r="B32" i="3" s="1"/>
  <c r="F13" i="3"/>
  <c r="F15" i="3" s="1"/>
  <c r="F10" i="3"/>
  <c r="F11" i="3"/>
  <c r="F12" i="3"/>
  <c r="F14" i="3" s="1"/>
  <c r="F9" i="2"/>
  <c r="G3" i="2"/>
  <c r="E11" i="2"/>
  <c r="E10" i="2"/>
  <c r="E13" i="2"/>
  <c r="E12" i="2"/>
  <c r="E14" i="2" s="1"/>
  <c r="G13" i="3" l="1"/>
  <c r="G15" i="3" s="1"/>
  <c r="G10" i="3"/>
  <c r="G11" i="3"/>
  <c r="G12" i="3"/>
  <c r="G14" i="3" s="1"/>
  <c r="B34" i="3" s="1"/>
  <c r="G9" i="2"/>
  <c r="B32" i="2" s="1"/>
  <c r="F13" i="2"/>
  <c r="F10" i="2"/>
  <c r="F12" i="2"/>
  <c r="F14" i="2" s="1"/>
  <c r="F11" i="2"/>
  <c r="G10" i="2" l="1"/>
  <c r="G13" i="2"/>
  <c r="G12" i="2"/>
  <c r="G14" i="2" s="1"/>
  <c r="B33" i="2" s="1"/>
  <c r="B34" i="2" s="1"/>
  <c r="G11" i="2"/>
</calcChain>
</file>

<file path=xl/sharedStrings.xml><?xml version="1.0" encoding="utf-8"?>
<sst xmlns="http://schemas.openxmlformats.org/spreadsheetml/2006/main" count="78" uniqueCount="28">
  <si>
    <t>Planned Value (PV)</t>
  </si>
  <si>
    <t>Cumulative Planned Value (PV)</t>
  </si>
  <si>
    <t>Actual Cost (AC)</t>
  </si>
  <si>
    <t>Cumulative Actual Cost (AC)</t>
  </si>
  <si>
    <t>% Actual Work Complete</t>
  </si>
  <si>
    <t>% Planned Work Complete</t>
  </si>
  <si>
    <t>Estimate at Completion (EAC)</t>
  </si>
  <si>
    <t>Cost Variance (CV) = EV-AC</t>
  </si>
  <si>
    <t>Schedule Variance (SV) = EV-PV</t>
  </si>
  <si>
    <t>Cost Perf Indicator (CPI) = EV/AC</t>
  </si>
  <si>
    <t>Schedule Perf Ind (SPI) = EV/PV</t>
  </si>
  <si>
    <t>Rate of Performance (RP)</t>
  </si>
  <si>
    <t>Earned Value (EV) = PV*RP</t>
  </si>
  <si>
    <t>Period 1</t>
  </si>
  <si>
    <t>Period 2</t>
  </si>
  <si>
    <t>Period 3</t>
  </si>
  <si>
    <t>Period 4</t>
  </si>
  <si>
    <t>Period 5</t>
  </si>
  <si>
    <t>Period 6</t>
  </si>
  <si>
    <t xml:space="preserve">Budget at completion (BAC) </t>
  </si>
  <si>
    <t xml:space="preserve">To-complete performance index (TCPI) </t>
  </si>
  <si>
    <t xml:space="preserve">Remaining funds </t>
  </si>
  <si>
    <t xml:space="preserve">Remaining work </t>
  </si>
  <si>
    <t>Estimated Time to Complete (ETC)</t>
  </si>
  <si>
    <t>Conlusion:</t>
  </si>
  <si>
    <t>For the first 3 period, project X was under budget but became over budget for period 4, 5, 6. However, project X did well in being ahead of schedule for the first 6 period. At the end of period 6, project X has a CPI=0.946, which means it is now over budget and a SPI=1.059, which means it is now ahead of schedule. The estimate at completion cost $179,738 and the estimated time to complete is 9.44 weeks. And we can continue with a Cost Performance Index of 0.95 to complete the project.</t>
  </si>
  <si>
    <t>Project Y went over budget and was behind schedule for the first 6 periods. However, we could see project Y has been improving in scheduling and it's SPI has been increasing. At the end of period 6, project X has a CPI=0.832, which means it is now over budget and a SPI=0.932, which means it is now still behind schedule. The estimate at completion cost $204,247 and the estimated time to complete is 10.73 weeks. And we can continue with a Cost Performance Index of 0.83 to complete the project.</t>
  </si>
  <si>
    <t>Project Z went over budget in the first week but was managed to stay under budget from week 2 to week 6. However, project Z has been behind schedule for the first 6 weeks. At the end of period 6, project X has a CPI=1.158, which means it is now under budget and a SPI=0.932, which means it is now still behind schedule. The estimate at completion cost $146,803 and the estimated time to complete is 10.73 weeks. And we can continue with a Cost Performance Index of 0.86 to complete the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</si>
</sst>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#,##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/>
    </xf>
    <xf numFmtId="1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3" fontId="0" fillId="0" borderId="1" xfId="0" applyNumberFormat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1" fontId="4" fillId="0" borderId="0" xfId="0" quotePrefix="1" applyNumberFormat="1" applyFont="1" applyAlignment="1">
      <alignment vertical="center"/>
    </xf>
    <xf numFmtId="10" fontId="0" fillId="0" borderId="0" xfId="0" applyNumberFormat="1" applyAlignment="1">
      <alignment vertical="center"/>
    </xf>
    <xf numFmtId="10" fontId="1" fillId="0" borderId="1" xfId="0" applyNumberFormat="1" applyFont="1" applyFill="1" applyBorder="1" applyAlignment="1">
      <alignment vertical="center"/>
    </xf>
    <xf numFmtId="164" fontId="0" fillId="0" borderId="1" xfId="0" applyNumberFormat="1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3" fontId="5" fillId="0" borderId="1" xfId="0" applyNumberFormat="1" applyFont="1" applyFill="1" applyBorder="1" applyAlignment="1">
      <alignment vertical="center"/>
    </xf>
    <xf numFmtId="10" fontId="0" fillId="0" borderId="1" xfId="0" applyNumberForma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 wrapText="1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'Project X'!$A$3</c:f>
              <c:strCache>
                <c:ptCount val="1"/>
                <c:pt idx="0">
                  <c:v>Cumulative Planned Value (PV)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'Project X'!$B$3:$G$3</c:f>
              <c:numCache>
                <c:formatCode>#,##0</c:formatCode>
                <c:ptCount val="6"/>
                <c:pt idx="0">
                  <c:v>10000</c:v>
                </c:pt>
                <c:pt idx="1">
                  <c:v>35000</c:v>
                </c:pt>
                <c:pt idx="2">
                  <c:v>50000</c:v>
                </c:pt>
                <c:pt idx="3">
                  <c:v>60000</c:v>
                </c:pt>
                <c:pt idx="4">
                  <c:v>85000</c:v>
                </c:pt>
                <c:pt idx="5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1-174F-85D2-D0DF7AB83D87}"/>
            </c:ext>
          </c:extLst>
        </c:ser>
        <c:ser>
          <c:idx val="1"/>
          <c:order val="1"/>
          <c:tx>
            <c:strRef>
              <c:f>'Project X'!$A$5</c:f>
              <c:strCache>
                <c:ptCount val="1"/>
                <c:pt idx="0">
                  <c:v>Cumulative Actual Cost (AC)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'Project X'!$B$5:$F$5</c:f>
              <c:numCache>
                <c:formatCode>#,##0</c:formatCode>
                <c:ptCount val="5"/>
                <c:pt idx="0">
                  <c:v>10000</c:v>
                </c:pt>
                <c:pt idx="1">
                  <c:v>36000</c:v>
                </c:pt>
                <c:pt idx="2">
                  <c:v>54000</c:v>
                </c:pt>
                <c:pt idx="3">
                  <c:v>66000</c:v>
                </c:pt>
                <c:pt idx="4">
                  <c:v>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1-174F-85D2-D0DF7AB83D87}"/>
            </c:ext>
          </c:extLst>
        </c:ser>
        <c:ser>
          <c:idx val="2"/>
          <c:order val="2"/>
          <c:tx>
            <c:strRef>
              <c:f>'Project X'!$A$9</c:f>
              <c:strCache>
                <c:ptCount val="1"/>
                <c:pt idx="0">
                  <c:v>Earned Value (EV) = PV*RP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'Project X'!$B$9:$F$9</c:f>
              <c:numCache>
                <c:formatCode>#,##0</c:formatCode>
                <c:ptCount val="5"/>
                <c:pt idx="0">
                  <c:v>13333.333333333334</c:v>
                </c:pt>
                <c:pt idx="1">
                  <c:v>40975.609756097561</c:v>
                </c:pt>
                <c:pt idx="2">
                  <c:v>55084.745762711871</c:v>
                </c:pt>
                <c:pt idx="3">
                  <c:v>64285.714285714283</c:v>
                </c:pt>
                <c:pt idx="4">
                  <c:v>91800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1-174F-85D2-D0DF7AB8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1440"/>
        <c:axId val="12853760"/>
      </c:lineChart>
      <c:catAx>
        <c:axId val="1285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760"/>
        <c:crosses val="autoZero"/>
        <c:auto val="1"/>
        <c:lblAlgn val="ctr"/>
        <c:lblOffset val="100"/>
        <c:noMultiLvlLbl val="0"/>
      </c:catAx>
      <c:valAx>
        <c:axId val="128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'Project X'!$A$12</c:f>
              <c:strCache>
                <c:ptCount val="1"/>
                <c:pt idx="0">
                  <c:v>Cost Perf Indicator (CPI) = EV/AC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'Project X'!$B$12:$F$12</c:f>
              <c:numCache>
                <c:formatCode>#,##0.000</c:formatCode>
                <c:ptCount val="5"/>
                <c:pt idx="0">
                  <c:v>1.3333333333333335</c:v>
                </c:pt>
                <c:pt idx="1">
                  <c:v>1.1382113821138211</c:v>
                </c:pt>
                <c:pt idx="2">
                  <c:v>1.0200878844946644</c:v>
                </c:pt>
                <c:pt idx="3">
                  <c:v>0.97402597402597402</c:v>
                </c:pt>
                <c:pt idx="4">
                  <c:v>0.96631578947368424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1-AE48-8A8B-B5C5CF835FFD}"/>
            </c:ext>
          </c:extLst>
        </c:ser>
        <c:ser>
          <c:idx val="2"/>
          <c:order val="1"/>
          <c:tx>
            <c:strRef>
              <c:f>'Project X'!$A$13</c:f>
              <c:strCache>
                <c:ptCount val="1"/>
                <c:pt idx="0">
                  <c:v>Schedule Perf Ind (SPI) = EV/PV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'Project X'!$B$13:$F$13</c:f>
              <c:numCache>
                <c:formatCode>#,##0.000</c:formatCode>
                <c:ptCount val="5"/>
                <c:pt idx="0">
                  <c:v>1.3333333333333335</c:v>
                </c:pt>
                <c:pt idx="1">
                  <c:v>1.1707317073170731</c:v>
                </c:pt>
                <c:pt idx="2">
                  <c:v>1.1016949152542375</c:v>
                </c:pt>
                <c:pt idx="3">
                  <c:v>1.0714285714285714</c:v>
                </c:pt>
                <c:pt idx="4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1-AE48-8A8B-B5C5CF835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27200"/>
        <c:axId val="13683536"/>
      </c:lineChart>
      <c:catAx>
        <c:axId val="7032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536"/>
        <c:crosses val="autoZero"/>
        <c:auto val="1"/>
        <c:lblAlgn val="ctr"/>
        <c:lblOffset val="100"/>
        <c:noMultiLvlLbl val="0"/>
      </c:catAx>
      <c:valAx>
        <c:axId val="136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7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'Project Y'!$A$3</c:f>
              <c:strCache>
                <c:ptCount val="1"/>
                <c:pt idx="0">
                  <c:v>Cumulative Planned Value (PV)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'Project Y'!$B$3:$G$3</c:f>
              <c:numCache>
                <c:formatCode>#,##0</c:formatCode>
                <c:ptCount val="6"/>
                <c:pt idx="0">
                  <c:v>10000</c:v>
                </c:pt>
                <c:pt idx="1">
                  <c:v>35000</c:v>
                </c:pt>
                <c:pt idx="2">
                  <c:v>50000</c:v>
                </c:pt>
                <c:pt idx="3">
                  <c:v>60000</c:v>
                </c:pt>
                <c:pt idx="4">
                  <c:v>85000</c:v>
                </c:pt>
                <c:pt idx="5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2-4C25-9C7E-D2434945E053}"/>
            </c:ext>
          </c:extLst>
        </c:ser>
        <c:ser>
          <c:idx val="1"/>
          <c:order val="1"/>
          <c:tx>
            <c:strRef>
              <c:f>'Project Y'!$A$5</c:f>
              <c:strCache>
                <c:ptCount val="1"/>
                <c:pt idx="0">
                  <c:v>Cumulative Actual Cost (AC)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'Project Y'!$B$5:$F$5</c:f>
              <c:numCache>
                <c:formatCode>#,##0</c:formatCode>
                <c:ptCount val="5"/>
                <c:pt idx="0">
                  <c:v>10000</c:v>
                </c:pt>
                <c:pt idx="1">
                  <c:v>36000</c:v>
                </c:pt>
                <c:pt idx="2">
                  <c:v>54000</c:v>
                </c:pt>
                <c:pt idx="3">
                  <c:v>66000</c:v>
                </c:pt>
                <c:pt idx="4">
                  <c:v>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2-4C25-9C7E-D2434945E053}"/>
            </c:ext>
          </c:extLst>
        </c:ser>
        <c:ser>
          <c:idx val="2"/>
          <c:order val="2"/>
          <c:tx>
            <c:strRef>
              <c:f>'Project Y'!$A$9</c:f>
              <c:strCache>
                <c:ptCount val="1"/>
                <c:pt idx="0">
                  <c:v>Earned Value (EV) = PV*RP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'Project Y'!$B$9:$F$9</c:f>
              <c:numCache>
                <c:formatCode>#,##0</c:formatCode>
                <c:ptCount val="5"/>
                <c:pt idx="0">
                  <c:v>6666.666666666667</c:v>
                </c:pt>
                <c:pt idx="1">
                  <c:v>29878.048780487803</c:v>
                </c:pt>
                <c:pt idx="2">
                  <c:v>42372.881355932208</c:v>
                </c:pt>
                <c:pt idx="3">
                  <c:v>53142.857142857145</c:v>
                </c:pt>
                <c:pt idx="4">
                  <c:v>78200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2-4C25-9C7E-D2434945E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1440"/>
        <c:axId val="12853760"/>
      </c:lineChart>
      <c:catAx>
        <c:axId val="1285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760"/>
        <c:crosses val="autoZero"/>
        <c:auto val="1"/>
        <c:lblAlgn val="ctr"/>
        <c:lblOffset val="100"/>
        <c:noMultiLvlLbl val="0"/>
      </c:catAx>
      <c:valAx>
        <c:axId val="128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'Project Y'!$A$12</c:f>
              <c:strCache>
                <c:ptCount val="1"/>
                <c:pt idx="0">
                  <c:v>Cost Perf Indicator (CPI) = EV/AC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'Project Y'!$B$12:$F$12</c:f>
              <c:numCache>
                <c:formatCode>#,##0.000</c:formatCode>
                <c:ptCount val="5"/>
                <c:pt idx="0">
                  <c:v>0.66666666666666674</c:v>
                </c:pt>
                <c:pt idx="1">
                  <c:v>0.82994579945799452</c:v>
                </c:pt>
                <c:pt idx="2">
                  <c:v>0.78468298807281867</c:v>
                </c:pt>
                <c:pt idx="3">
                  <c:v>0.80519480519480524</c:v>
                </c:pt>
                <c:pt idx="4">
                  <c:v>0.82315789473684209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5-437E-82B7-8EC865746BD3}"/>
            </c:ext>
          </c:extLst>
        </c:ser>
        <c:ser>
          <c:idx val="2"/>
          <c:order val="1"/>
          <c:tx>
            <c:strRef>
              <c:f>'Project Y'!$A$13</c:f>
              <c:strCache>
                <c:ptCount val="1"/>
                <c:pt idx="0">
                  <c:v>Schedule Perf Ind (SPI) = EV/PV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'Project Y'!$B$13:$F$13</c:f>
              <c:numCache>
                <c:formatCode>#,##0.000</c:formatCode>
                <c:ptCount val="5"/>
                <c:pt idx="0">
                  <c:v>0.66666666666666674</c:v>
                </c:pt>
                <c:pt idx="1">
                  <c:v>0.85365853658536583</c:v>
                </c:pt>
                <c:pt idx="2">
                  <c:v>0.84745762711864414</c:v>
                </c:pt>
                <c:pt idx="3">
                  <c:v>0.88571428571428579</c:v>
                </c:pt>
                <c:pt idx="4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5-437E-82B7-8EC865746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27200"/>
        <c:axId val="13683536"/>
      </c:lineChart>
      <c:catAx>
        <c:axId val="7032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536"/>
        <c:crosses val="autoZero"/>
        <c:auto val="1"/>
        <c:lblAlgn val="ctr"/>
        <c:lblOffset val="100"/>
        <c:noMultiLvlLbl val="0"/>
      </c:catAx>
      <c:valAx>
        <c:axId val="136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7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'Project Z'!$A$3</c:f>
              <c:strCache>
                <c:ptCount val="1"/>
                <c:pt idx="0">
                  <c:v>Cumulative Planned Value (PV)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'Project Z'!$B$3:$G$3</c:f>
              <c:numCache>
                <c:formatCode>#,##0</c:formatCode>
                <c:ptCount val="6"/>
                <c:pt idx="0">
                  <c:v>10000</c:v>
                </c:pt>
                <c:pt idx="1">
                  <c:v>35000</c:v>
                </c:pt>
                <c:pt idx="2">
                  <c:v>50000</c:v>
                </c:pt>
                <c:pt idx="3">
                  <c:v>60000</c:v>
                </c:pt>
                <c:pt idx="4">
                  <c:v>85000</c:v>
                </c:pt>
                <c:pt idx="5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6-4B41-95D1-D5AA09DCDCE0}"/>
            </c:ext>
          </c:extLst>
        </c:ser>
        <c:ser>
          <c:idx val="1"/>
          <c:order val="1"/>
          <c:tx>
            <c:strRef>
              <c:f>'Project Z'!$A$5</c:f>
              <c:strCache>
                <c:ptCount val="1"/>
                <c:pt idx="0">
                  <c:v>Cumulative Actual Cost (AC)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'Project Z'!$B$5:$F$5</c:f>
              <c:numCache>
                <c:formatCode>#,##0</c:formatCode>
                <c:ptCount val="5"/>
                <c:pt idx="0">
                  <c:v>8000</c:v>
                </c:pt>
                <c:pt idx="1">
                  <c:v>25500</c:v>
                </c:pt>
                <c:pt idx="2">
                  <c:v>34500</c:v>
                </c:pt>
                <c:pt idx="3">
                  <c:v>48500</c:v>
                </c:pt>
                <c:pt idx="4">
                  <c:v>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6-4B41-95D1-D5AA09DCDCE0}"/>
            </c:ext>
          </c:extLst>
        </c:ser>
        <c:ser>
          <c:idx val="2"/>
          <c:order val="2"/>
          <c:tx>
            <c:strRef>
              <c:f>'Project Z'!$A$9</c:f>
              <c:strCache>
                <c:ptCount val="1"/>
                <c:pt idx="0">
                  <c:v>Earned Value (EV) = PV*RP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'Project Z'!$B$9:$F$9</c:f>
              <c:numCache>
                <c:formatCode>#,##0</c:formatCode>
                <c:ptCount val="5"/>
                <c:pt idx="0">
                  <c:v>6666.666666666667</c:v>
                </c:pt>
                <c:pt idx="1">
                  <c:v>29878.048780487803</c:v>
                </c:pt>
                <c:pt idx="2">
                  <c:v>42372.881355932208</c:v>
                </c:pt>
                <c:pt idx="3">
                  <c:v>53142.857142857145</c:v>
                </c:pt>
                <c:pt idx="4">
                  <c:v>78200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6-4B41-95D1-D5AA09DCD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1440"/>
        <c:axId val="12853760"/>
      </c:lineChart>
      <c:catAx>
        <c:axId val="1285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760"/>
        <c:crosses val="autoZero"/>
        <c:auto val="1"/>
        <c:lblAlgn val="ctr"/>
        <c:lblOffset val="100"/>
        <c:noMultiLvlLbl val="0"/>
      </c:catAx>
      <c:valAx>
        <c:axId val="128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'Project Z'!$A$12</c:f>
              <c:strCache>
                <c:ptCount val="1"/>
                <c:pt idx="0">
                  <c:v>Cost Perf Indicator (CPI) = EV/AC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'Project Z'!$B$12:$F$12</c:f>
              <c:numCache>
                <c:formatCode>#,##0.000</c:formatCode>
                <c:ptCount val="5"/>
                <c:pt idx="0">
                  <c:v>0.83333333333333337</c:v>
                </c:pt>
                <c:pt idx="1">
                  <c:v>1.1716881874701099</c:v>
                </c:pt>
                <c:pt idx="2">
                  <c:v>1.2281994595922379</c:v>
                </c:pt>
                <c:pt idx="3">
                  <c:v>1.0957290132547866</c:v>
                </c:pt>
                <c:pt idx="4">
                  <c:v>1.1333333333333333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1-4C26-9EA2-AAA170DBDB14}"/>
            </c:ext>
          </c:extLst>
        </c:ser>
        <c:ser>
          <c:idx val="2"/>
          <c:order val="1"/>
          <c:tx>
            <c:strRef>
              <c:f>'Project Z'!$A$13</c:f>
              <c:strCache>
                <c:ptCount val="1"/>
                <c:pt idx="0">
                  <c:v>Schedule Perf Ind (SPI) = EV/PV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'Project Z'!$B$13:$F$13</c:f>
              <c:numCache>
                <c:formatCode>#,##0.000</c:formatCode>
                <c:ptCount val="5"/>
                <c:pt idx="0">
                  <c:v>0.66666666666666674</c:v>
                </c:pt>
                <c:pt idx="1">
                  <c:v>0.85365853658536583</c:v>
                </c:pt>
                <c:pt idx="2">
                  <c:v>0.84745762711864414</c:v>
                </c:pt>
                <c:pt idx="3">
                  <c:v>0.88571428571428579</c:v>
                </c:pt>
                <c:pt idx="4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1-4C26-9EA2-AAA170DBD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27200"/>
        <c:axId val="13683536"/>
      </c:lineChart>
      <c:catAx>
        <c:axId val="7032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536"/>
        <c:crosses val="autoZero"/>
        <c:auto val="1"/>
        <c:lblAlgn val="ctr"/>
        <c:lblOffset val="100"/>
        <c:noMultiLvlLbl val="0"/>
      </c:catAx>
      <c:valAx>
        <c:axId val="136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7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15</xdr:row>
      <xdr:rowOff>45720</xdr:rowOff>
    </xdr:from>
    <xdr:to>
      <xdr:col>4</xdr:col>
      <xdr:colOff>45720</xdr:colOff>
      <xdr:row>29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15</xdr:row>
      <xdr:rowOff>45720</xdr:rowOff>
    </xdr:from>
    <xdr:to>
      <xdr:col>9</xdr:col>
      <xdr:colOff>464820</xdr:colOff>
      <xdr:row>29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15</xdr:row>
      <xdr:rowOff>45720</xdr:rowOff>
    </xdr:from>
    <xdr:to>
      <xdr:col>4</xdr:col>
      <xdr:colOff>45720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8C8C5-63AD-4937-BDA5-1B3942B99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15</xdr:row>
      <xdr:rowOff>45720</xdr:rowOff>
    </xdr:from>
    <xdr:to>
      <xdr:col>9</xdr:col>
      <xdr:colOff>464820</xdr:colOff>
      <xdr:row>29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8A1B93-F3EE-4008-A86A-1741AF332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15</xdr:row>
      <xdr:rowOff>45720</xdr:rowOff>
    </xdr:from>
    <xdr:to>
      <xdr:col>4</xdr:col>
      <xdr:colOff>45720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34053-8ABC-471A-8B2E-3E07C4257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15</xdr:row>
      <xdr:rowOff>45720</xdr:rowOff>
    </xdr:from>
    <xdr:to>
      <xdr:col>9</xdr:col>
      <xdr:colOff>464820</xdr:colOff>
      <xdr:row>29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36236E-6D72-4F32-9E8E-7AC891124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zoomScale="94" zoomScaleNormal="130" workbookViewId="0">
      <selection activeCell="B34" sqref="B34"/>
    </sheetView>
  </sheetViews>
  <sheetFormatPr defaultColWidth="11" defaultRowHeight="15.5" x14ac:dyDescent="0.35"/>
  <cols>
    <col min="1" max="1" width="33.75" style="1" bestFit="1" customWidth="1"/>
    <col min="2" max="16384" width="11" style="3"/>
  </cols>
  <sheetData>
    <row r="1" spans="1:9" s="1" customFormat="1" x14ac:dyDescent="0.35">
      <c r="B1" s="15" t="s">
        <v>13</v>
      </c>
      <c r="C1" s="15" t="s">
        <v>14</v>
      </c>
      <c r="D1" s="15" t="s">
        <v>15</v>
      </c>
      <c r="E1" s="15" t="s">
        <v>16</v>
      </c>
      <c r="F1" s="15" t="s">
        <v>17</v>
      </c>
      <c r="G1" s="15" t="s">
        <v>18</v>
      </c>
      <c r="H1" s="15"/>
    </row>
    <row r="2" spans="1:9" x14ac:dyDescent="0.35">
      <c r="A2" s="2" t="s">
        <v>0</v>
      </c>
      <c r="B2" s="13">
        <v>10000</v>
      </c>
      <c r="C2" s="13">
        <v>25000</v>
      </c>
      <c r="D2" s="13">
        <v>15000</v>
      </c>
      <c r="E2" s="13">
        <v>10000</v>
      </c>
      <c r="F2" s="13">
        <v>25000</v>
      </c>
      <c r="G2" s="13">
        <v>15000</v>
      </c>
      <c r="H2" s="13"/>
    </row>
    <row r="3" spans="1:9" x14ac:dyDescent="0.35">
      <c r="A3" s="2" t="s">
        <v>1</v>
      </c>
      <c r="B3" s="4">
        <f>B2</f>
        <v>10000</v>
      </c>
      <c r="C3" s="4">
        <f>B3+C2</f>
        <v>35000</v>
      </c>
      <c r="D3" s="4">
        <f t="shared" ref="D3:G3" si="0">C3+D2</f>
        <v>50000</v>
      </c>
      <c r="E3" s="4">
        <f t="shared" si="0"/>
        <v>60000</v>
      </c>
      <c r="F3" s="4">
        <f t="shared" si="0"/>
        <v>85000</v>
      </c>
      <c r="G3" s="6">
        <f t="shared" si="0"/>
        <v>100000</v>
      </c>
      <c r="H3" s="6"/>
    </row>
    <row r="4" spans="1:9" x14ac:dyDescent="0.35">
      <c r="A4" s="2" t="s">
        <v>2</v>
      </c>
      <c r="B4" s="5">
        <v>10000</v>
      </c>
      <c r="C4" s="5">
        <v>26000</v>
      </c>
      <c r="D4" s="5">
        <v>18000</v>
      </c>
      <c r="E4" s="5">
        <v>12000</v>
      </c>
      <c r="F4" s="5">
        <v>29000</v>
      </c>
      <c r="G4" s="5">
        <v>17000</v>
      </c>
    </row>
    <row r="5" spans="1:9" x14ac:dyDescent="0.35">
      <c r="A5" s="2" t="s">
        <v>3</v>
      </c>
      <c r="B5" s="4">
        <f>B4</f>
        <v>10000</v>
      </c>
      <c r="C5" s="4">
        <f>B5+C4</f>
        <v>36000</v>
      </c>
      <c r="D5" s="4">
        <f t="shared" ref="D5:G5" si="1">C5+D4</f>
        <v>54000</v>
      </c>
      <c r="E5" s="4">
        <f t="shared" si="1"/>
        <v>66000</v>
      </c>
      <c r="F5" s="4">
        <f t="shared" si="1"/>
        <v>95000</v>
      </c>
      <c r="G5" s="4">
        <f t="shared" si="1"/>
        <v>112000</v>
      </c>
    </row>
    <row r="6" spans="1:9" x14ac:dyDescent="0.35">
      <c r="A6" s="7" t="s">
        <v>4</v>
      </c>
      <c r="B6" s="14">
        <v>0.08</v>
      </c>
      <c r="C6" s="14">
        <v>0.24</v>
      </c>
      <c r="D6" s="14">
        <v>0.32500000000000001</v>
      </c>
      <c r="E6" s="14">
        <v>0.375</v>
      </c>
      <c r="F6" s="14">
        <v>0.54</v>
      </c>
      <c r="G6" s="14">
        <v>0.625</v>
      </c>
      <c r="H6" s="8"/>
      <c r="I6" s="8"/>
    </row>
    <row r="7" spans="1:9" x14ac:dyDescent="0.35">
      <c r="A7" s="7" t="s">
        <v>5</v>
      </c>
      <c r="B7" s="9">
        <v>0.06</v>
      </c>
      <c r="C7" s="9">
        <v>0.20499999999999999</v>
      </c>
      <c r="D7" s="9">
        <v>0.29499999999999998</v>
      </c>
      <c r="E7" s="9">
        <v>0.35</v>
      </c>
      <c r="F7" s="9">
        <v>0.5</v>
      </c>
      <c r="G7" s="9">
        <v>0.59</v>
      </c>
      <c r="H7" s="8"/>
      <c r="I7" s="8"/>
    </row>
    <row r="8" spans="1:9" x14ac:dyDescent="0.35">
      <c r="A8" s="2" t="s">
        <v>11</v>
      </c>
      <c r="B8" s="10">
        <f t="shared" ref="B8:G8" si="2">B6/B7</f>
        <v>1.3333333333333335</v>
      </c>
      <c r="C8" s="10">
        <f t="shared" si="2"/>
        <v>1.1707317073170731</v>
      </c>
      <c r="D8" s="10">
        <f t="shared" si="2"/>
        <v>1.1016949152542375</v>
      </c>
      <c r="E8" s="10">
        <f t="shared" si="2"/>
        <v>1.0714285714285714</v>
      </c>
      <c r="F8" s="10">
        <f t="shared" si="2"/>
        <v>1.08</v>
      </c>
      <c r="G8" s="10">
        <f t="shared" si="2"/>
        <v>1.0593220338983051</v>
      </c>
    </row>
    <row r="9" spans="1:9" x14ac:dyDescent="0.35">
      <c r="A9" s="2" t="s">
        <v>12</v>
      </c>
      <c r="B9" s="5">
        <f t="shared" ref="B9:G9" si="3">B3*B8</f>
        <v>13333.333333333334</v>
      </c>
      <c r="C9" s="5">
        <f t="shared" si="3"/>
        <v>40975.609756097561</v>
      </c>
      <c r="D9" s="5">
        <f t="shared" si="3"/>
        <v>55084.745762711871</v>
      </c>
      <c r="E9" s="5">
        <f t="shared" si="3"/>
        <v>64285.714285714283</v>
      </c>
      <c r="F9" s="5">
        <f t="shared" si="3"/>
        <v>91800</v>
      </c>
      <c r="G9" s="5">
        <f t="shared" si="3"/>
        <v>105932.20338983051</v>
      </c>
    </row>
    <row r="10" spans="1:9" x14ac:dyDescent="0.35">
      <c r="A10" s="2" t="s">
        <v>7</v>
      </c>
      <c r="B10" s="5">
        <f t="shared" ref="B10:G10" si="4">B9-B5</f>
        <v>3333.3333333333339</v>
      </c>
      <c r="C10" s="5">
        <f t="shared" si="4"/>
        <v>4975.6097560975613</v>
      </c>
      <c r="D10" s="5">
        <f t="shared" si="4"/>
        <v>1084.7457627118711</v>
      </c>
      <c r="E10" s="5">
        <f t="shared" si="4"/>
        <v>-1714.2857142857174</v>
      </c>
      <c r="F10" s="5">
        <f t="shared" si="4"/>
        <v>-3200</v>
      </c>
      <c r="G10" s="5">
        <f t="shared" si="4"/>
        <v>-6067.796610169491</v>
      </c>
    </row>
    <row r="11" spans="1:9" x14ac:dyDescent="0.35">
      <c r="A11" s="2" t="s">
        <v>8</v>
      </c>
      <c r="B11" s="5">
        <f t="shared" ref="B11:G11" si="5">B9-B3</f>
        <v>3333.3333333333339</v>
      </c>
      <c r="C11" s="5">
        <f t="shared" si="5"/>
        <v>5975.6097560975613</v>
      </c>
      <c r="D11" s="5">
        <f t="shared" si="5"/>
        <v>5084.7457627118711</v>
      </c>
      <c r="E11" s="5">
        <f t="shared" si="5"/>
        <v>4285.7142857142826</v>
      </c>
      <c r="F11" s="5">
        <f t="shared" si="5"/>
        <v>6800</v>
      </c>
      <c r="G11" s="5">
        <f t="shared" si="5"/>
        <v>5932.203389830509</v>
      </c>
    </row>
    <row r="12" spans="1:9" x14ac:dyDescent="0.35">
      <c r="A12" s="2" t="s">
        <v>9</v>
      </c>
      <c r="B12" s="10">
        <f t="shared" ref="B12:G12" si="6">B9/B5</f>
        <v>1.3333333333333335</v>
      </c>
      <c r="C12" s="10">
        <f t="shared" si="6"/>
        <v>1.1382113821138211</v>
      </c>
      <c r="D12" s="10">
        <f t="shared" si="6"/>
        <v>1.0200878844946644</v>
      </c>
      <c r="E12" s="10">
        <f t="shared" si="6"/>
        <v>0.97402597402597402</v>
      </c>
      <c r="F12" s="10">
        <f t="shared" si="6"/>
        <v>0.96631578947368424</v>
      </c>
      <c r="G12" s="10">
        <f t="shared" si="6"/>
        <v>0.94582324455205813</v>
      </c>
    </row>
    <row r="13" spans="1:9" x14ac:dyDescent="0.35">
      <c r="A13" s="2" t="s">
        <v>10</v>
      </c>
      <c r="B13" s="11">
        <f t="shared" ref="B13:G13" si="7">B9/B3</f>
        <v>1.3333333333333335</v>
      </c>
      <c r="C13" s="11">
        <f t="shared" si="7"/>
        <v>1.1707317073170731</v>
      </c>
      <c r="D13" s="11">
        <f t="shared" si="7"/>
        <v>1.1016949152542375</v>
      </c>
      <c r="E13" s="11">
        <f t="shared" si="7"/>
        <v>1.0714285714285714</v>
      </c>
      <c r="F13" s="10">
        <f t="shared" si="7"/>
        <v>1.08</v>
      </c>
      <c r="G13" s="10">
        <f t="shared" si="7"/>
        <v>1.0593220338983051</v>
      </c>
    </row>
    <row r="14" spans="1:9" x14ac:dyDescent="0.35">
      <c r="A14" s="2" t="s">
        <v>6</v>
      </c>
      <c r="B14" s="4">
        <f>$B$31/B12</f>
        <v>127499.99999999999</v>
      </c>
      <c r="C14" s="4">
        <f t="shared" ref="C14:G14" si="8">$B$31/C12</f>
        <v>149357.14285714287</v>
      </c>
      <c r="D14" s="4">
        <f t="shared" si="8"/>
        <v>166652.30769230766</v>
      </c>
      <c r="E14" s="4">
        <f t="shared" si="8"/>
        <v>174533.33333333334</v>
      </c>
      <c r="F14" s="4">
        <f t="shared" si="8"/>
        <v>175925.92592592593</v>
      </c>
      <c r="G14" s="4">
        <f t="shared" si="8"/>
        <v>179737.60000000001</v>
      </c>
    </row>
    <row r="15" spans="1:9" x14ac:dyDescent="0.35">
      <c r="A15" s="2" t="s">
        <v>23</v>
      </c>
      <c r="B15" s="18">
        <f>10/B13</f>
        <v>7.4999999999999991</v>
      </c>
      <c r="C15" s="18">
        <f t="shared" ref="C15:G15" si="9">10/C13</f>
        <v>8.5416666666666679</v>
      </c>
      <c r="D15" s="18">
        <f t="shared" si="9"/>
        <v>9.0769230769230749</v>
      </c>
      <c r="E15" s="18">
        <f t="shared" si="9"/>
        <v>9.3333333333333339</v>
      </c>
      <c r="F15" s="18">
        <f t="shared" si="9"/>
        <v>9.2592592592592595</v>
      </c>
      <c r="G15" s="18">
        <f t="shared" si="9"/>
        <v>9.44</v>
      </c>
    </row>
    <row r="16" spans="1:9" x14ac:dyDescent="0.35">
      <c r="B16" s="12"/>
      <c r="C16" s="12"/>
      <c r="D16" s="12"/>
      <c r="E16" s="12"/>
      <c r="F16" s="12"/>
      <c r="G16" s="12"/>
    </row>
    <row r="17" spans="1:7" x14ac:dyDescent="0.35">
      <c r="B17" s="12"/>
      <c r="C17" s="12"/>
      <c r="D17" s="12"/>
      <c r="E17" s="12"/>
      <c r="F17" s="12"/>
      <c r="G17" s="12"/>
    </row>
    <row r="18" spans="1:7" x14ac:dyDescent="0.35">
      <c r="B18" s="12"/>
      <c r="C18" s="12"/>
      <c r="D18" s="12"/>
      <c r="E18" s="12"/>
      <c r="F18" s="12"/>
      <c r="G18" s="12"/>
    </row>
    <row r="19" spans="1:7" x14ac:dyDescent="0.35">
      <c r="B19" s="12"/>
      <c r="C19" s="12"/>
      <c r="D19" s="12"/>
      <c r="E19" s="12"/>
      <c r="F19" s="12"/>
      <c r="G19" s="12"/>
    </row>
    <row r="20" spans="1:7" x14ac:dyDescent="0.35">
      <c r="B20" s="12"/>
      <c r="C20" s="12"/>
      <c r="D20" s="12"/>
      <c r="E20" s="12"/>
      <c r="F20" s="12"/>
      <c r="G20" s="12"/>
    </row>
    <row r="21" spans="1:7" x14ac:dyDescent="0.35">
      <c r="B21" s="12"/>
      <c r="C21" s="12"/>
      <c r="D21" s="12"/>
      <c r="E21" s="12"/>
      <c r="F21" s="12"/>
      <c r="G21" s="12"/>
    </row>
    <row r="22" spans="1:7" x14ac:dyDescent="0.35">
      <c r="B22" s="12"/>
      <c r="C22" s="12"/>
      <c r="D22" s="12"/>
      <c r="E22" s="12"/>
      <c r="F22" s="12"/>
      <c r="G22" s="12"/>
    </row>
    <row r="23" spans="1:7" x14ac:dyDescent="0.35">
      <c r="B23" s="12"/>
      <c r="C23" s="12"/>
      <c r="D23" s="12"/>
      <c r="E23" s="12"/>
      <c r="F23" s="12"/>
      <c r="G23" s="12"/>
    </row>
    <row r="24" spans="1:7" x14ac:dyDescent="0.35">
      <c r="B24" s="12"/>
      <c r="C24" s="12"/>
      <c r="D24" s="12"/>
      <c r="E24" s="12"/>
      <c r="F24" s="12"/>
      <c r="G24" s="12"/>
    </row>
    <row r="25" spans="1:7" x14ac:dyDescent="0.35">
      <c r="B25" s="12"/>
      <c r="C25" s="12"/>
      <c r="D25" s="12"/>
      <c r="E25" s="12"/>
      <c r="F25" s="12"/>
      <c r="G25" s="12"/>
    </row>
    <row r="26" spans="1:7" x14ac:dyDescent="0.35">
      <c r="B26" s="12"/>
      <c r="C26" s="12"/>
      <c r="D26" s="12"/>
      <c r="E26" s="12"/>
      <c r="F26" s="12"/>
      <c r="G26" s="12"/>
    </row>
    <row r="31" spans="1:7" x14ac:dyDescent="0.35">
      <c r="A31" s="1" t="s">
        <v>19</v>
      </c>
      <c r="B31" s="16">
        <v>170000</v>
      </c>
    </row>
    <row r="32" spans="1:7" x14ac:dyDescent="0.35">
      <c r="A32" s="1" t="s">
        <v>22</v>
      </c>
      <c r="B32" s="16">
        <f>B31-G9</f>
        <v>64067.796610169491</v>
      </c>
      <c r="C32" s="17"/>
      <c r="D32" s="17"/>
      <c r="E32" s="17"/>
      <c r="F32" s="17"/>
      <c r="G32" s="17"/>
    </row>
    <row r="33" spans="1:8" x14ac:dyDescent="0.35">
      <c r="A33" s="1" t="s">
        <v>21</v>
      </c>
      <c r="B33" s="16">
        <f>G14-G5</f>
        <v>67737.600000000006</v>
      </c>
    </row>
    <row r="34" spans="1:8" x14ac:dyDescent="0.35">
      <c r="A34" s="1" t="s">
        <v>20</v>
      </c>
      <c r="B34" s="17">
        <f>B32/B33</f>
        <v>0.94582324455205802</v>
      </c>
    </row>
    <row r="36" spans="1:8" ht="90" customHeight="1" x14ac:dyDescent="0.35">
      <c r="A36" s="1" t="s">
        <v>24</v>
      </c>
      <c r="B36" s="19" t="s">
        <v>25</v>
      </c>
      <c r="C36" s="19"/>
      <c r="D36" s="19"/>
      <c r="E36" s="19"/>
      <c r="F36" s="19"/>
      <c r="G36" s="19"/>
      <c r="H36" s="19"/>
    </row>
  </sheetData>
  <mergeCells count="1">
    <mergeCell ref="B36:H36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A3DA-B630-42DF-BCDB-CC52FBDBF4CA}">
  <dimension ref="A1:I36"/>
  <sheetViews>
    <sheetView zoomScale="90" zoomScaleNormal="130" workbookViewId="0">
      <selection activeCell="B36" sqref="B36:H36"/>
    </sheetView>
  </sheetViews>
  <sheetFormatPr defaultColWidth="11" defaultRowHeight="15.5" x14ac:dyDescent="0.35"/>
  <cols>
    <col min="1" max="1" width="33.75" style="1" bestFit="1" customWidth="1"/>
    <col min="2" max="16384" width="11" style="3"/>
  </cols>
  <sheetData>
    <row r="1" spans="1:9" s="1" customFormat="1" x14ac:dyDescent="0.35">
      <c r="B1" s="15" t="s">
        <v>13</v>
      </c>
      <c r="C1" s="15" t="s">
        <v>14</v>
      </c>
      <c r="D1" s="15" t="s">
        <v>15</v>
      </c>
      <c r="E1" s="15" t="s">
        <v>16</v>
      </c>
      <c r="F1" s="15" t="s">
        <v>17</v>
      </c>
      <c r="G1" s="15" t="s">
        <v>18</v>
      </c>
      <c r="H1" s="15"/>
    </row>
    <row r="2" spans="1:9" x14ac:dyDescent="0.35">
      <c r="A2" s="2" t="s">
        <v>0</v>
      </c>
      <c r="B2" s="13">
        <v>10000</v>
      </c>
      <c r="C2" s="13">
        <v>25000</v>
      </c>
      <c r="D2" s="13">
        <v>15000</v>
      </c>
      <c r="E2" s="13">
        <v>10000</v>
      </c>
      <c r="F2" s="13">
        <v>25000</v>
      </c>
      <c r="G2" s="13">
        <v>15000</v>
      </c>
      <c r="H2" s="13"/>
    </row>
    <row r="3" spans="1:9" x14ac:dyDescent="0.35">
      <c r="A3" s="2" t="s">
        <v>1</v>
      </c>
      <c r="B3" s="4">
        <f>B2</f>
        <v>10000</v>
      </c>
      <c r="C3" s="4">
        <f>C2+B3</f>
        <v>35000</v>
      </c>
      <c r="D3" s="4">
        <f t="shared" ref="D3:G3" si="0">D2+C3</f>
        <v>50000</v>
      </c>
      <c r="E3" s="4">
        <f t="shared" si="0"/>
        <v>60000</v>
      </c>
      <c r="F3" s="4">
        <f t="shared" si="0"/>
        <v>85000</v>
      </c>
      <c r="G3" s="6">
        <f t="shared" si="0"/>
        <v>100000</v>
      </c>
      <c r="H3" s="6"/>
    </row>
    <row r="4" spans="1:9" x14ac:dyDescent="0.35">
      <c r="A4" s="2" t="s">
        <v>2</v>
      </c>
      <c r="B4" s="5">
        <v>10000</v>
      </c>
      <c r="C4" s="5">
        <v>26000</v>
      </c>
      <c r="D4" s="5">
        <v>18000</v>
      </c>
      <c r="E4" s="5">
        <v>12000</v>
      </c>
      <c r="F4" s="5">
        <v>29000</v>
      </c>
      <c r="G4" s="5">
        <v>17000</v>
      </c>
    </row>
    <row r="5" spans="1:9" x14ac:dyDescent="0.35">
      <c r="A5" s="2" t="s">
        <v>3</v>
      </c>
      <c r="B5" s="4">
        <f>B4</f>
        <v>10000</v>
      </c>
      <c r="C5" s="4">
        <f>B5+C4</f>
        <v>36000</v>
      </c>
      <c r="D5" s="4">
        <f t="shared" ref="D5:G5" si="1">C5+D4</f>
        <v>54000</v>
      </c>
      <c r="E5" s="4">
        <f t="shared" si="1"/>
        <v>66000</v>
      </c>
      <c r="F5" s="4">
        <f t="shared" si="1"/>
        <v>95000</v>
      </c>
      <c r="G5" s="4">
        <f t="shared" si="1"/>
        <v>112000</v>
      </c>
    </row>
    <row r="6" spans="1:9" x14ac:dyDescent="0.35">
      <c r="A6" s="7" t="s">
        <v>4</v>
      </c>
      <c r="B6" s="14">
        <v>0.04</v>
      </c>
      <c r="C6" s="14">
        <v>0.17499999999999999</v>
      </c>
      <c r="D6" s="14">
        <v>0.25</v>
      </c>
      <c r="E6" s="14">
        <v>0.31</v>
      </c>
      <c r="F6" s="14">
        <v>0.46</v>
      </c>
      <c r="G6" s="14">
        <v>0.55000000000000004</v>
      </c>
      <c r="H6" s="8"/>
      <c r="I6" s="8"/>
    </row>
    <row r="7" spans="1:9" x14ac:dyDescent="0.35">
      <c r="A7" s="7" t="s">
        <v>5</v>
      </c>
      <c r="B7" s="9">
        <v>0.06</v>
      </c>
      <c r="C7" s="9">
        <v>0.20499999999999999</v>
      </c>
      <c r="D7" s="9">
        <v>0.29499999999999998</v>
      </c>
      <c r="E7" s="9">
        <v>0.35</v>
      </c>
      <c r="F7" s="9">
        <v>0.5</v>
      </c>
      <c r="G7" s="9">
        <v>0.59</v>
      </c>
      <c r="H7" s="8"/>
      <c r="I7" s="8"/>
    </row>
    <row r="8" spans="1:9" x14ac:dyDescent="0.35">
      <c r="A8" s="2" t="s">
        <v>11</v>
      </c>
      <c r="B8" s="10">
        <f t="shared" ref="B8:G8" si="2">B6/B7</f>
        <v>0.66666666666666674</v>
      </c>
      <c r="C8" s="10">
        <f t="shared" si="2"/>
        <v>0.85365853658536583</v>
      </c>
      <c r="D8" s="10">
        <f t="shared" si="2"/>
        <v>0.84745762711864414</v>
      </c>
      <c r="E8" s="10">
        <f t="shared" si="2"/>
        <v>0.88571428571428579</v>
      </c>
      <c r="F8" s="10">
        <f t="shared" si="2"/>
        <v>0.92</v>
      </c>
      <c r="G8" s="10">
        <f t="shared" si="2"/>
        <v>0.93220338983050854</v>
      </c>
    </row>
    <row r="9" spans="1:9" x14ac:dyDescent="0.35">
      <c r="A9" s="2" t="s">
        <v>12</v>
      </c>
      <c r="B9" s="5">
        <f t="shared" ref="B9:G9" si="3">B3*B8</f>
        <v>6666.666666666667</v>
      </c>
      <c r="C9" s="5">
        <f t="shared" si="3"/>
        <v>29878.048780487803</v>
      </c>
      <c r="D9" s="5">
        <f t="shared" si="3"/>
        <v>42372.881355932208</v>
      </c>
      <c r="E9" s="5">
        <f t="shared" si="3"/>
        <v>53142.857142857145</v>
      </c>
      <c r="F9" s="5">
        <f t="shared" si="3"/>
        <v>78200</v>
      </c>
      <c r="G9" s="5">
        <f t="shared" si="3"/>
        <v>93220.338983050853</v>
      </c>
    </row>
    <row r="10" spans="1:9" x14ac:dyDescent="0.35">
      <c r="A10" s="2" t="s">
        <v>7</v>
      </c>
      <c r="B10" s="5">
        <f t="shared" ref="B10:G10" si="4">B9-B5</f>
        <v>-3333.333333333333</v>
      </c>
      <c r="C10" s="5">
        <f t="shared" si="4"/>
        <v>-6121.951219512197</v>
      </c>
      <c r="D10" s="5">
        <f t="shared" si="4"/>
        <v>-11627.118644067792</v>
      </c>
      <c r="E10" s="5">
        <f t="shared" si="4"/>
        <v>-12857.142857142855</v>
      </c>
      <c r="F10" s="5">
        <f t="shared" si="4"/>
        <v>-16800</v>
      </c>
      <c r="G10" s="5">
        <f t="shared" si="4"/>
        <v>-18779.661016949147</v>
      </c>
    </row>
    <row r="11" spans="1:9" x14ac:dyDescent="0.35">
      <c r="A11" s="2" t="s">
        <v>8</v>
      </c>
      <c r="B11" s="5">
        <f t="shared" ref="B11:G11" si="5">B9-B3</f>
        <v>-3333.333333333333</v>
      </c>
      <c r="C11" s="5">
        <f t="shared" si="5"/>
        <v>-5121.951219512197</v>
      </c>
      <c r="D11" s="5">
        <f t="shared" si="5"/>
        <v>-7627.118644067792</v>
      </c>
      <c r="E11" s="5">
        <f t="shared" si="5"/>
        <v>-6857.1428571428551</v>
      </c>
      <c r="F11" s="5">
        <f t="shared" si="5"/>
        <v>-6800</v>
      </c>
      <c r="G11" s="5">
        <f t="shared" si="5"/>
        <v>-6779.6610169491469</v>
      </c>
    </row>
    <row r="12" spans="1:9" x14ac:dyDescent="0.35">
      <c r="A12" s="2" t="s">
        <v>9</v>
      </c>
      <c r="B12" s="10">
        <f t="shared" ref="B12:G12" si="6">B9/B5</f>
        <v>0.66666666666666674</v>
      </c>
      <c r="C12" s="10">
        <f t="shared" si="6"/>
        <v>0.82994579945799452</v>
      </c>
      <c r="D12" s="10">
        <f t="shared" si="6"/>
        <v>0.78468298807281867</v>
      </c>
      <c r="E12" s="10">
        <f t="shared" si="6"/>
        <v>0.80519480519480524</v>
      </c>
      <c r="F12" s="10">
        <f t="shared" si="6"/>
        <v>0.82315789473684209</v>
      </c>
      <c r="G12" s="10">
        <f t="shared" si="6"/>
        <v>0.83232445520581122</v>
      </c>
    </row>
    <row r="13" spans="1:9" x14ac:dyDescent="0.35">
      <c r="A13" s="2" t="s">
        <v>10</v>
      </c>
      <c r="B13" s="11">
        <f t="shared" ref="B13:G13" si="7">B9/B3</f>
        <v>0.66666666666666674</v>
      </c>
      <c r="C13" s="11">
        <f t="shared" si="7"/>
        <v>0.85365853658536583</v>
      </c>
      <c r="D13" s="11">
        <f t="shared" si="7"/>
        <v>0.84745762711864414</v>
      </c>
      <c r="E13" s="11">
        <f t="shared" si="7"/>
        <v>0.88571428571428579</v>
      </c>
      <c r="F13" s="10">
        <f t="shared" si="7"/>
        <v>0.92</v>
      </c>
      <c r="G13" s="10">
        <f t="shared" si="7"/>
        <v>0.93220338983050854</v>
      </c>
    </row>
    <row r="14" spans="1:9" x14ac:dyDescent="0.35">
      <c r="A14" s="2" t="s">
        <v>6</v>
      </c>
      <c r="B14" s="4">
        <f>$B$31/B12</f>
        <v>254999.99999999997</v>
      </c>
      <c r="C14" s="4">
        <f t="shared" ref="C14:G14" si="8">$B$31/C12</f>
        <v>204832.6530612245</v>
      </c>
      <c r="D14" s="4">
        <f t="shared" si="8"/>
        <v>216647.99999999997</v>
      </c>
      <c r="E14" s="4">
        <f t="shared" si="8"/>
        <v>211129.03225806452</v>
      </c>
      <c r="F14" s="4">
        <f t="shared" si="8"/>
        <v>206521.73913043478</v>
      </c>
      <c r="G14" s="4">
        <f t="shared" si="8"/>
        <v>204247.27272727271</v>
      </c>
    </row>
    <row r="15" spans="1:9" x14ac:dyDescent="0.35">
      <c r="A15" s="2" t="s">
        <v>23</v>
      </c>
      <c r="B15" s="18">
        <f>10/B13</f>
        <v>14.999999999999998</v>
      </c>
      <c r="C15" s="18">
        <f t="shared" ref="C15:G15" si="9">10/C13</f>
        <v>11.714285714285715</v>
      </c>
      <c r="D15" s="18">
        <f t="shared" si="9"/>
        <v>11.799999999999999</v>
      </c>
      <c r="E15" s="18">
        <f t="shared" si="9"/>
        <v>11.29032258064516</v>
      </c>
      <c r="F15" s="18">
        <f t="shared" si="9"/>
        <v>10.869565217391305</v>
      </c>
      <c r="G15" s="18">
        <f t="shared" si="9"/>
        <v>10.727272727272727</v>
      </c>
    </row>
    <row r="16" spans="1:9" x14ac:dyDescent="0.35">
      <c r="B16" s="12"/>
      <c r="C16" s="12"/>
      <c r="D16" s="12"/>
      <c r="E16" s="12"/>
      <c r="F16" s="12"/>
      <c r="G16" s="12"/>
    </row>
    <row r="17" spans="1:7" x14ac:dyDescent="0.35">
      <c r="B17" s="12"/>
      <c r="C17" s="12"/>
      <c r="D17" s="12"/>
      <c r="E17" s="12"/>
      <c r="F17" s="12"/>
      <c r="G17" s="12"/>
    </row>
    <row r="18" spans="1:7" x14ac:dyDescent="0.35">
      <c r="B18" s="12"/>
      <c r="C18" s="12"/>
      <c r="D18" s="12"/>
      <c r="E18" s="12"/>
      <c r="F18" s="12"/>
      <c r="G18" s="12"/>
    </row>
    <row r="19" spans="1:7" x14ac:dyDescent="0.35">
      <c r="B19" s="12"/>
      <c r="C19" s="12"/>
      <c r="D19" s="12"/>
      <c r="E19" s="12"/>
      <c r="F19" s="12"/>
      <c r="G19" s="12"/>
    </row>
    <row r="20" spans="1:7" x14ac:dyDescent="0.35">
      <c r="B20" s="12"/>
      <c r="C20" s="12"/>
      <c r="D20" s="12"/>
      <c r="E20" s="12"/>
      <c r="F20" s="12"/>
      <c r="G20" s="12"/>
    </row>
    <row r="21" spans="1:7" x14ac:dyDescent="0.35">
      <c r="B21" s="12"/>
      <c r="C21" s="12"/>
      <c r="D21" s="12"/>
      <c r="E21" s="12"/>
      <c r="F21" s="12"/>
      <c r="G21" s="12"/>
    </row>
    <row r="22" spans="1:7" x14ac:dyDescent="0.35">
      <c r="B22" s="12"/>
      <c r="C22" s="12"/>
      <c r="D22" s="12"/>
      <c r="E22" s="12"/>
      <c r="F22" s="12"/>
      <c r="G22" s="12"/>
    </row>
    <row r="23" spans="1:7" x14ac:dyDescent="0.35">
      <c r="B23" s="12"/>
      <c r="C23" s="12"/>
      <c r="D23" s="12"/>
      <c r="E23" s="12"/>
      <c r="F23" s="12"/>
      <c r="G23" s="12"/>
    </row>
    <row r="24" spans="1:7" x14ac:dyDescent="0.35">
      <c r="B24" s="12"/>
      <c r="C24" s="12"/>
      <c r="D24" s="12"/>
      <c r="E24" s="12"/>
      <c r="F24" s="12"/>
      <c r="G24" s="12"/>
    </row>
    <row r="25" spans="1:7" x14ac:dyDescent="0.35">
      <c r="B25" s="12"/>
      <c r="C25" s="12"/>
      <c r="D25" s="12"/>
      <c r="E25" s="12"/>
      <c r="F25" s="12"/>
      <c r="G25" s="12"/>
    </row>
    <row r="26" spans="1:7" x14ac:dyDescent="0.35">
      <c r="B26" s="12"/>
      <c r="C26" s="12"/>
      <c r="D26" s="12"/>
      <c r="E26" s="12"/>
      <c r="F26" s="12"/>
      <c r="G26" s="12"/>
    </row>
    <row r="31" spans="1:7" x14ac:dyDescent="0.35">
      <c r="A31" s="1" t="s">
        <v>19</v>
      </c>
      <c r="B31" s="16">
        <v>170000</v>
      </c>
    </row>
    <row r="32" spans="1:7" x14ac:dyDescent="0.35">
      <c r="A32" s="1" t="s">
        <v>22</v>
      </c>
      <c r="B32" s="16">
        <f>B31-G9</f>
        <v>76779.661016949147</v>
      </c>
      <c r="C32" s="17"/>
      <c r="D32" s="17"/>
      <c r="E32" s="17"/>
      <c r="F32" s="17"/>
      <c r="G32" s="17"/>
    </row>
    <row r="33" spans="1:8" x14ac:dyDescent="0.35">
      <c r="A33" s="1" t="s">
        <v>21</v>
      </c>
      <c r="B33" s="16">
        <f>G14-G5</f>
        <v>92247.272727272706</v>
      </c>
    </row>
    <row r="34" spans="1:8" x14ac:dyDescent="0.35">
      <c r="A34" s="1" t="s">
        <v>20</v>
      </c>
      <c r="B34" s="17">
        <f>B32/B33</f>
        <v>0.83232445520581122</v>
      </c>
    </row>
    <row r="36" spans="1:8" ht="104" customHeight="1" x14ac:dyDescent="0.35">
      <c r="A36" s="1" t="s">
        <v>24</v>
      </c>
      <c r="B36" s="19" t="s">
        <v>26</v>
      </c>
      <c r="C36" s="19"/>
      <c r="D36" s="19"/>
      <c r="E36" s="19"/>
      <c r="F36" s="19"/>
      <c r="G36" s="19"/>
      <c r="H36" s="19"/>
    </row>
  </sheetData>
  <mergeCells count="1">
    <mergeCell ref="B36:H36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14E6-AD34-48D4-AB05-479392F97FEF}">
  <dimension ref="A1:I36"/>
  <sheetViews>
    <sheetView tabSelected="1" zoomScale="95" zoomScaleNormal="145" workbookViewId="0">
      <selection activeCell="K36" sqref="K36"/>
    </sheetView>
  </sheetViews>
  <sheetFormatPr defaultColWidth="11" defaultRowHeight="15.5" x14ac:dyDescent="0.35"/>
  <cols>
    <col min="1" max="1" width="33.75" style="1" bestFit="1" customWidth="1"/>
    <col min="2" max="16384" width="11" style="3"/>
  </cols>
  <sheetData>
    <row r="1" spans="1:9" s="1" customFormat="1" x14ac:dyDescent="0.35">
      <c r="B1" s="15" t="s">
        <v>13</v>
      </c>
      <c r="C1" s="15" t="s">
        <v>14</v>
      </c>
      <c r="D1" s="15" t="s">
        <v>15</v>
      </c>
      <c r="E1" s="15" t="s">
        <v>16</v>
      </c>
      <c r="F1" s="15" t="s">
        <v>17</v>
      </c>
      <c r="G1" s="15" t="s">
        <v>18</v>
      </c>
      <c r="H1" s="15"/>
    </row>
    <row r="2" spans="1:9" x14ac:dyDescent="0.35">
      <c r="A2" s="2" t="s">
        <v>0</v>
      </c>
      <c r="B2" s="13">
        <v>10000</v>
      </c>
      <c r="C2" s="13">
        <v>25000</v>
      </c>
      <c r="D2" s="13">
        <v>15000</v>
      </c>
      <c r="E2" s="13">
        <v>10000</v>
      </c>
      <c r="F2" s="13">
        <v>25000</v>
      </c>
      <c r="G2" s="13">
        <v>15000</v>
      </c>
      <c r="H2" s="13"/>
    </row>
    <row r="3" spans="1:9" x14ac:dyDescent="0.35">
      <c r="A3" s="2" t="s">
        <v>1</v>
      </c>
      <c r="B3" s="4">
        <f>B2</f>
        <v>10000</v>
      </c>
      <c r="C3" s="4">
        <f>B3+C2</f>
        <v>35000</v>
      </c>
      <c r="D3" s="4">
        <f t="shared" ref="D3:G3" si="0">C3+D2</f>
        <v>50000</v>
      </c>
      <c r="E3" s="4">
        <f t="shared" si="0"/>
        <v>60000</v>
      </c>
      <c r="F3" s="4">
        <f t="shared" si="0"/>
        <v>85000</v>
      </c>
      <c r="G3" s="6">
        <f t="shared" si="0"/>
        <v>100000</v>
      </c>
      <c r="H3" s="6"/>
    </row>
    <row r="4" spans="1:9" x14ac:dyDescent="0.35">
      <c r="A4" s="2" t="s">
        <v>2</v>
      </c>
      <c r="B4" s="5">
        <v>8000</v>
      </c>
      <c r="C4" s="5">
        <v>17500</v>
      </c>
      <c r="D4" s="5">
        <v>9000</v>
      </c>
      <c r="E4" s="5">
        <v>14000</v>
      </c>
      <c r="F4" s="5">
        <v>20500</v>
      </c>
      <c r="G4" s="5">
        <v>11500</v>
      </c>
    </row>
    <row r="5" spans="1:9" x14ac:dyDescent="0.35">
      <c r="A5" s="2" t="s">
        <v>3</v>
      </c>
      <c r="B5" s="4">
        <f>B4</f>
        <v>8000</v>
      </c>
      <c r="C5" s="4">
        <f>B5+C4</f>
        <v>25500</v>
      </c>
      <c r="D5" s="4">
        <f t="shared" ref="D5:G5" si="1">C5+D4</f>
        <v>34500</v>
      </c>
      <c r="E5" s="4">
        <f t="shared" si="1"/>
        <v>48500</v>
      </c>
      <c r="F5" s="4">
        <f t="shared" si="1"/>
        <v>69000</v>
      </c>
      <c r="G5" s="4">
        <f t="shared" si="1"/>
        <v>80500</v>
      </c>
    </row>
    <row r="6" spans="1:9" x14ac:dyDescent="0.35">
      <c r="A6" s="7" t="s">
        <v>4</v>
      </c>
      <c r="B6" s="14">
        <v>0.04</v>
      </c>
      <c r="C6" s="14">
        <v>0.17499999999999999</v>
      </c>
      <c r="D6" s="14">
        <v>0.25</v>
      </c>
      <c r="E6" s="14">
        <v>0.31</v>
      </c>
      <c r="F6" s="14">
        <v>0.46</v>
      </c>
      <c r="G6" s="14">
        <v>0.55000000000000004</v>
      </c>
      <c r="H6" s="8"/>
      <c r="I6" s="8"/>
    </row>
    <row r="7" spans="1:9" x14ac:dyDescent="0.35">
      <c r="A7" s="7" t="s">
        <v>5</v>
      </c>
      <c r="B7" s="9">
        <v>0.06</v>
      </c>
      <c r="C7" s="9">
        <v>0.20499999999999999</v>
      </c>
      <c r="D7" s="9">
        <v>0.29499999999999998</v>
      </c>
      <c r="E7" s="9">
        <v>0.35</v>
      </c>
      <c r="F7" s="9">
        <v>0.5</v>
      </c>
      <c r="G7" s="9">
        <v>0.59</v>
      </c>
      <c r="H7" s="8"/>
      <c r="I7" s="8"/>
    </row>
    <row r="8" spans="1:9" x14ac:dyDescent="0.35">
      <c r="A8" s="2" t="s">
        <v>11</v>
      </c>
      <c r="B8" s="10">
        <f t="shared" ref="B8:G8" si="2">B6/B7</f>
        <v>0.66666666666666674</v>
      </c>
      <c r="C8" s="10">
        <f t="shared" si="2"/>
        <v>0.85365853658536583</v>
      </c>
      <c r="D8" s="10">
        <f t="shared" si="2"/>
        <v>0.84745762711864414</v>
      </c>
      <c r="E8" s="10">
        <f t="shared" si="2"/>
        <v>0.88571428571428579</v>
      </c>
      <c r="F8" s="10">
        <f t="shared" si="2"/>
        <v>0.92</v>
      </c>
      <c r="G8" s="10">
        <f t="shared" si="2"/>
        <v>0.93220338983050854</v>
      </c>
    </row>
    <row r="9" spans="1:9" x14ac:dyDescent="0.35">
      <c r="A9" s="2" t="s">
        <v>12</v>
      </c>
      <c r="B9" s="5">
        <f t="shared" ref="B9:G9" si="3">B3*B8</f>
        <v>6666.666666666667</v>
      </c>
      <c r="C9" s="5">
        <f t="shared" si="3"/>
        <v>29878.048780487803</v>
      </c>
      <c r="D9" s="5">
        <f t="shared" si="3"/>
        <v>42372.881355932208</v>
      </c>
      <c r="E9" s="5">
        <f t="shared" si="3"/>
        <v>53142.857142857145</v>
      </c>
      <c r="F9" s="5">
        <f t="shared" si="3"/>
        <v>78200</v>
      </c>
      <c r="G9" s="5">
        <f t="shared" si="3"/>
        <v>93220.338983050853</v>
      </c>
    </row>
    <row r="10" spans="1:9" x14ac:dyDescent="0.35">
      <c r="A10" s="2" t="s">
        <v>7</v>
      </c>
      <c r="B10" s="5">
        <f t="shared" ref="B10:G10" si="4">B9-B5</f>
        <v>-1333.333333333333</v>
      </c>
      <c r="C10" s="5">
        <f t="shared" si="4"/>
        <v>4378.048780487803</v>
      </c>
      <c r="D10" s="5">
        <f t="shared" si="4"/>
        <v>7872.881355932208</v>
      </c>
      <c r="E10" s="5">
        <f t="shared" si="4"/>
        <v>4642.8571428571449</v>
      </c>
      <c r="F10" s="5">
        <f t="shared" si="4"/>
        <v>9200</v>
      </c>
      <c r="G10" s="5">
        <f t="shared" si="4"/>
        <v>12720.338983050853</v>
      </c>
    </row>
    <row r="11" spans="1:9" x14ac:dyDescent="0.35">
      <c r="A11" s="2" t="s">
        <v>8</v>
      </c>
      <c r="B11" s="5">
        <f t="shared" ref="B11:G11" si="5">B9-B3</f>
        <v>-3333.333333333333</v>
      </c>
      <c r="C11" s="5">
        <f t="shared" si="5"/>
        <v>-5121.951219512197</v>
      </c>
      <c r="D11" s="5">
        <f t="shared" si="5"/>
        <v>-7627.118644067792</v>
      </c>
      <c r="E11" s="5">
        <f t="shared" si="5"/>
        <v>-6857.1428571428551</v>
      </c>
      <c r="F11" s="5">
        <f t="shared" si="5"/>
        <v>-6800</v>
      </c>
      <c r="G11" s="5">
        <f t="shared" si="5"/>
        <v>-6779.6610169491469</v>
      </c>
    </row>
    <row r="12" spans="1:9" x14ac:dyDescent="0.35">
      <c r="A12" s="2" t="s">
        <v>9</v>
      </c>
      <c r="B12" s="10">
        <f t="shared" ref="B12:G12" si="6">B9/B5</f>
        <v>0.83333333333333337</v>
      </c>
      <c r="C12" s="10">
        <f t="shared" si="6"/>
        <v>1.1716881874701099</v>
      </c>
      <c r="D12" s="10">
        <f t="shared" si="6"/>
        <v>1.2281994595922379</v>
      </c>
      <c r="E12" s="10">
        <f t="shared" si="6"/>
        <v>1.0957290132547866</v>
      </c>
      <c r="F12" s="10">
        <f t="shared" si="6"/>
        <v>1.1333333333333333</v>
      </c>
      <c r="G12" s="10">
        <f t="shared" si="6"/>
        <v>1.1580166333298243</v>
      </c>
    </row>
    <row r="13" spans="1:9" x14ac:dyDescent="0.35">
      <c r="A13" s="2" t="s">
        <v>10</v>
      </c>
      <c r="B13" s="11">
        <f t="shared" ref="B13:G13" si="7">B9/B3</f>
        <v>0.66666666666666674</v>
      </c>
      <c r="C13" s="11">
        <f t="shared" si="7"/>
        <v>0.85365853658536583</v>
      </c>
      <c r="D13" s="11">
        <f t="shared" si="7"/>
        <v>0.84745762711864414</v>
      </c>
      <c r="E13" s="11">
        <f t="shared" si="7"/>
        <v>0.88571428571428579</v>
      </c>
      <c r="F13" s="10">
        <f t="shared" si="7"/>
        <v>0.92</v>
      </c>
      <c r="G13" s="10">
        <f t="shared" si="7"/>
        <v>0.93220338983050854</v>
      </c>
    </row>
    <row r="14" spans="1:9" x14ac:dyDescent="0.35">
      <c r="A14" s="2" t="s">
        <v>6</v>
      </c>
      <c r="B14" s="4">
        <f>$B$31/B12</f>
        <v>204000</v>
      </c>
      <c r="C14" s="4">
        <f t="shared" ref="C14:G14" si="8">$B$31/C12</f>
        <v>145089.79591836737</v>
      </c>
      <c r="D14" s="4">
        <f t="shared" si="8"/>
        <v>138414</v>
      </c>
      <c r="E14" s="4">
        <f t="shared" si="8"/>
        <v>155147.84946236559</v>
      </c>
      <c r="F14" s="4">
        <f t="shared" si="8"/>
        <v>150000</v>
      </c>
      <c r="G14" s="4">
        <f t="shared" si="8"/>
        <v>146802.72727272726</v>
      </c>
    </row>
    <row r="15" spans="1:9" x14ac:dyDescent="0.35">
      <c r="A15" s="2" t="s">
        <v>23</v>
      </c>
      <c r="B15" s="18">
        <f>10/B13</f>
        <v>14.999999999999998</v>
      </c>
      <c r="C15" s="18">
        <f t="shared" ref="C15:G15" si="9">10/C13</f>
        <v>11.714285714285715</v>
      </c>
      <c r="D15" s="18">
        <f t="shared" si="9"/>
        <v>11.799999999999999</v>
      </c>
      <c r="E15" s="18">
        <f t="shared" si="9"/>
        <v>11.29032258064516</v>
      </c>
      <c r="F15" s="18">
        <f t="shared" si="9"/>
        <v>10.869565217391305</v>
      </c>
      <c r="G15" s="18">
        <f t="shared" si="9"/>
        <v>10.727272727272727</v>
      </c>
    </row>
    <row r="16" spans="1:9" x14ac:dyDescent="0.35">
      <c r="B16" s="12"/>
      <c r="C16" s="12"/>
      <c r="D16" s="12"/>
      <c r="E16" s="12"/>
      <c r="F16" s="12"/>
      <c r="G16" s="12"/>
    </row>
    <row r="17" spans="1:7" x14ac:dyDescent="0.35">
      <c r="B17" s="12"/>
      <c r="C17" s="12"/>
      <c r="D17" s="12"/>
      <c r="E17" s="12"/>
      <c r="F17" s="12"/>
      <c r="G17" s="12"/>
    </row>
    <row r="18" spans="1:7" x14ac:dyDescent="0.35">
      <c r="B18" s="12"/>
      <c r="C18" s="12"/>
      <c r="D18" s="12"/>
      <c r="E18" s="12"/>
      <c r="F18" s="12"/>
      <c r="G18" s="12"/>
    </row>
    <row r="19" spans="1:7" x14ac:dyDescent="0.35">
      <c r="B19" s="12"/>
      <c r="C19" s="12"/>
      <c r="D19" s="12"/>
      <c r="E19" s="12"/>
      <c r="F19" s="12"/>
      <c r="G19" s="12"/>
    </row>
    <row r="20" spans="1:7" x14ac:dyDescent="0.35">
      <c r="B20" s="12"/>
      <c r="C20" s="12"/>
      <c r="D20" s="12"/>
      <c r="E20" s="12"/>
      <c r="F20" s="12"/>
      <c r="G20" s="12"/>
    </row>
    <row r="21" spans="1:7" x14ac:dyDescent="0.35">
      <c r="B21" s="12"/>
      <c r="C21" s="12"/>
      <c r="D21" s="12"/>
      <c r="E21" s="12"/>
      <c r="F21" s="12"/>
      <c r="G21" s="12"/>
    </row>
    <row r="22" spans="1:7" x14ac:dyDescent="0.35">
      <c r="B22" s="12"/>
      <c r="C22" s="12"/>
      <c r="D22" s="12"/>
      <c r="E22" s="12"/>
      <c r="F22" s="12"/>
      <c r="G22" s="12"/>
    </row>
    <row r="23" spans="1:7" x14ac:dyDescent="0.35">
      <c r="B23" s="12"/>
      <c r="C23" s="12"/>
      <c r="D23" s="12"/>
      <c r="E23" s="12"/>
      <c r="F23" s="12"/>
      <c r="G23" s="12"/>
    </row>
    <row r="24" spans="1:7" x14ac:dyDescent="0.35">
      <c r="B24" s="12"/>
      <c r="C24" s="12"/>
      <c r="D24" s="12"/>
      <c r="E24" s="12"/>
      <c r="F24" s="12"/>
      <c r="G24" s="12"/>
    </row>
    <row r="25" spans="1:7" x14ac:dyDescent="0.35">
      <c r="B25" s="12"/>
      <c r="C25" s="12"/>
      <c r="D25" s="12"/>
      <c r="E25" s="12"/>
      <c r="F25" s="12"/>
      <c r="G25" s="12"/>
    </row>
    <row r="26" spans="1:7" x14ac:dyDescent="0.35">
      <c r="B26" s="12"/>
      <c r="C26" s="12"/>
      <c r="D26" s="12"/>
      <c r="E26" s="12"/>
      <c r="F26" s="12"/>
      <c r="G26" s="12"/>
    </row>
    <row r="31" spans="1:7" x14ac:dyDescent="0.35">
      <c r="A31" s="1" t="s">
        <v>19</v>
      </c>
      <c r="B31" s="16">
        <v>170000</v>
      </c>
    </row>
    <row r="32" spans="1:7" x14ac:dyDescent="0.35">
      <c r="A32" s="1" t="s">
        <v>22</v>
      </c>
      <c r="B32" s="16">
        <f>B31-G9</f>
        <v>76779.661016949147</v>
      </c>
      <c r="C32" s="17"/>
      <c r="D32" s="17"/>
      <c r="E32" s="17"/>
      <c r="F32" s="17"/>
      <c r="G32" s="17"/>
    </row>
    <row r="33" spans="1:8" x14ac:dyDescent="0.35">
      <c r="A33" s="1" t="s">
        <v>21</v>
      </c>
      <c r="B33" s="16">
        <f>B31-G5</f>
        <v>89500</v>
      </c>
    </row>
    <row r="34" spans="1:8" x14ac:dyDescent="0.35">
      <c r="A34" s="1" t="s">
        <v>20</v>
      </c>
      <c r="B34" s="17">
        <f>B32/B33</f>
        <v>0.85787330745194579</v>
      </c>
    </row>
    <row r="36" spans="1:8" ht="113.5" customHeight="1" x14ac:dyDescent="0.35">
      <c r="A36" s="1" t="s">
        <v>24</v>
      </c>
      <c r="B36" s="19" t="s">
        <v>27</v>
      </c>
      <c r="C36" s="19"/>
      <c r="D36" s="19"/>
      <c r="E36" s="19"/>
      <c r="F36" s="19"/>
      <c r="G36" s="19"/>
      <c r="H36" s="19"/>
    </row>
  </sheetData>
  <mergeCells count="1">
    <mergeCell ref="B36:H36"/>
  </mergeCells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X</vt:lpstr>
      <vt:lpstr>Project Y</vt:lpstr>
      <vt:lpstr>Project Z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 Unknown</dc:creator>
  <cp:lastModifiedBy>Wenxi Huang</cp:lastModifiedBy>
  <dcterms:created xsi:type="dcterms:W3CDTF">2014-09-20T10:56:35Z</dcterms:created>
  <dcterms:modified xsi:type="dcterms:W3CDTF">2019-10-17T02:10:47Z</dcterms:modified>
</cp:coreProperties>
</file>