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quantlib_notebooks\excel\"/>
    </mc:Choice>
  </mc:AlternateContent>
  <xr:revisionPtr revIDLastSave="0" documentId="13_ncr:1_{F73172CB-A164-4125-AA13-9AE7ED74B7E2}" xr6:coauthVersionLast="45" xr6:coauthVersionMax="45" xr10:uidLastSave="{00000000-0000-0000-0000-000000000000}"/>
  <bookViews>
    <workbookView xWindow="21480" yWindow="4185" windowWidth="15660" windowHeight="15435" xr2:uid="{0742CA27-9DFF-4550-B5A8-687AB77CDCF5}"/>
  </bookViews>
  <sheets>
    <sheet name="date" sheetId="1" r:id="rId1"/>
    <sheet name="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2" i="1" l="1" a="1"/>
  <c r="B58" i="1" a="1"/>
  <c r="B72" i="1" l="1"/>
  <c r="B58" i="1"/>
  <c r="D58" i="1" a="1"/>
  <c r="B59" i="1" a="1"/>
  <c r="D58" i="1" l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C7" i="1"/>
  <c r="C2" i="1"/>
  <c r="D44" i="1" a="1"/>
  <c r="B46" i="1" a="1"/>
  <c r="D29" i="1" a="1"/>
  <c r="B30" i="1" a="1"/>
  <c r="B23" i="1" a="1"/>
  <c r="C12" i="1" a="1"/>
  <c r="C11" i="1" a="1"/>
  <c r="C9" i="1" a="1"/>
  <c r="C8" i="1" a="1"/>
  <c r="C5" i="1" a="1"/>
  <c r="C4" i="1" a="1"/>
  <c r="C3" i="1" a="1"/>
  <c r="D3" i="2" a="1"/>
  <c r="B6" i="2" a="1"/>
  <c r="D2" i="2" a="1"/>
  <c r="D1" i="2" a="1"/>
  <c r="D44" i="1" l="1"/>
  <c r="B46" i="1"/>
  <c r="D29" i="1"/>
  <c r="B30" i="1"/>
  <c r="B23" i="1"/>
  <c r="C12" i="1"/>
  <c r="C11" i="1"/>
  <c r="C9" i="1"/>
  <c r="C8" i="1"/>
  <c r="C5" i="1"/>
  <c r="C4" i="1"/>
  <c r="C3" i="1"/>
  <c r="D3" i="2"/>
  <c r="B6" i="2"/>
  <c r="D2" i="2"/>
  <c r="D1" i="2"/>
  <c r="D15" i="1" a="1"/>
  <c r="B10" i="2" a="1"/>
  <c r="B9" i="2" a="1"/>
  <c r="D15" i="1" l="1"/>
  <c r="B10" i="2"/>
  <c r="B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<sst xmlns="http://schemas.openxmlformats.org/spreadsheetml/2006/main" count="50" uniqueCount="38">
  <si>
    <t>annual_rate</t>
    <phoneticPr fontId="2" type="noConversion"/>
  </si>
  <si>
    <t>day_count</t>
    <phoneticPr fontId="2" type="noConversion"/>
  </si>
  <si>
    <t>compound_type</t>
    <phoneticPr fontId="2" type="noConversion"/>
  </si>
  <si>
    <t>Compounded</t>
    <phoneticPr fontId="2" type="noConversion"/>
  </si>
  <si>
    <t>frequencey</t>
    <phoneticPr fontId="2" type="noConversion"/>
  </si>
  <si>
    <t>Annual</t>
    <phoneticPr fontId="2" type="noConversion"/>
  </si>
  <si>
    <t>t</t>
    <phoneticPr fontId="2" type="noConversion"/>
  </si>
  <si>
    <t>compound</t>
    <phoneticPr fontId="2" type="noConversion"/>
  </si>
  <si>
    <t>discount</t>
    <phoneticPr fontId="2" type="noConversion"/>
  </si>
  <si>
    <t>Actual/365 (fixed)</t>
    <phoneticPr fontId="2" type="noConversion"/>
  </si>
  <si>
    <t>date</t>
    <phoneticPr fontId="2" type="noConversion"/>
  </si>
  <si>
    <t>Add a day</t>
    <phoneticPr fontId="2" type="noConversion"/>
  </si>
  <si>
    <t>Add a week</t>
    <phoneticPr fontId="2" type="noConversion"/>
  </si>
  <si>
    <t>Add a month</t>
    <phoneticPr fontId="2" type="noConversion"/>
  </si>
  <si>
    <t>Add a year</t>
    <phoneticPr fontId="2" type="noConversion"/>
  </si>
  <si>
    <t>Add 60 days</t>
    <phoneticPr fontId="2" type="noConversion"/>
  </si>
  <si>
    <t>Add 60 business days in US</t>
    <phoneticPr fontId="2" type="noConversion"/>
  </si>
  <si>
    <t>Add 60 business days inItaly</t>
    <phoneticPr fontId="2" type="noConversion"/>
  </si>
  <si>
    <t>Business days US</t>
    <phoneticPr fontId="2" type="noConversion"/>
  </si>
  <si>
    <t>Business days Italy</t>
    <phoneticPr fontId="2" type="noConversion"/>
  </si>
  <si>
    <t>UnitedStates::GovernmentBond</t>
    <phoneticPr fontId="2" type="noConversion"/>
  </si>
  <si>
    <t>Italy::exchange</t>
    <phoneticPr fontId="2" type="noConversion"/>
  </si>
  <si>
    <t>effective_date</t>
    <phoneticPr fontId="2" type="noConversion"/>
  </si>
  <si>
    <t>termination_date</t>
    <phoneticPr fontId="2" type="noConversion"/>
  </si>
  <si>
    <t>tenor</t>
    <phoneticPr fontId="2" type="noConversion"/>
  </si>
  <si>
    <t>1M</t>
    <phoneticPr fontId="2" type="noConversion"/>
  </si>
  <si>
    <t>calendar</t>
    <phoneticPr fontId="2" type="noConversion"/>
  </si>
  <si>
    <t>business_convention</t>
    <phoneticPr fontId="2" type="noConversion"/>
  </si>
  <si>
    <t>Following</t>
    <phoneticPr fontId="2" type="noConversion"/>
  </si>
  <si>
    <t>termination_business_convention</t>
    <phoneticPr fontId="2" type="noConversion"/>
  </si>
  <si>
    <t>date_generation</t>
    <phoneticPr fontId="2" type="noConversion"/>
  </si>
  <si>
    <t>Forward</t>
    <phoneticPr fontId="2" type="noConversion"/>
  </si>
  <si>
    <t>end_of_month</t>
    <phoneticPr fontId="2" type="noConversion"/>
  </si>
  <si>
    <t>schedule</t>
    <phoneticPr fontId="2" type="noConversion"/>
  </si>
  <si>
    <t>schedule dates</t>
    <phoneticPr fontId="2" type="noConversion"/>
  </si>
  <si>
    <t>penultimate_date</t>
    <phoneticPr fontId="2" type="noConversion"/>
  </si>
  <si>
    <t>first_date</t>
    <phoneticPr fontId="2" type="noConversion"/>
  </si>
  <si>
    <t>rolling_convention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</si>
</sst>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7" formatCode="_ * #,##0.0000_ ;_ * \-#,##0.00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1" applyNumberFormat="1" applyFont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5702-269C-43E0-BC54-431C6B5E3464}">
  <dimension ref="A1:D72"/>
  <sheetViews>
    <sheetView tabSelected="1" topLeftCell="A53" workbookViewId="0">
      <selection activeCell="A73" sqref="A73"/>
    </sheetView>
  </sheetViews>
  <sheetFormatPr defaultRowHeight="14.25" x14ac:dyDescent="0.2"/>
  <cols>
    <col min="1" max="2" width="28.75" customWidth="1"/>
    <col min="3" max="3" width="14" bestFit="1" customWidth="1"/>
    <col min="4" max="4" width="16.75" customWidth="1"/>
  </cols>
  <sheetData>
    <row r="1" spans="1:4" x14ac:dyDescent="0.2">
      <c r="A1" t="s">
        <v>10</v>
      </c>
      <c r="C1" s="2">
        <v>42094</v>
      </c>
    </row>
    <row r="2" spans="1:4" x14ac:dyDescent="0.2">
      <c r="A2" t="s">
        <v>11</v>
      </c>
      <c r="C2" s="2">
        <f>C1+1</f>
        <v>42095</v>
      </c>
    </row>
    <row r="3" spans="1:4" x14ac:dyDescent="0.2">
      <c r="A3" t="s">
        <v>12</v>
      </c>
      <c r="C3" s="2" cm="1">
        <f t="array" ref="C3">_xll.qlCalendarAdvance("nullcalendar",$C$1,"1w")</f>
        <v>42101</v>
      </c>
    </row>
    <row r="4" spans="1:4" x14ac:dyDescent="0.2">
      <c r="A4" t="s">
        <v>13</v>
      </c>
      <c r="C4" s="2" cm="1">
        <f t="array" ref="C4">_xll.qlCalendarAdvance("nullcalendar",$C$1,"1m")</f>
        <v>42124</v>
      </c>
    </row>
    <row r="5" spans="1:4" x14ac:dyDescent="0.2">
      <c r="A5" t="s">
        <v>14</v>
      </c>
      <c r="C5" s="2" cm="1">
        <f t="array" ref="C5">_xll.qlCalendarAdvance("nullcalendar",$C$1,"1y")</f>
        <v>42460</v>
      </c>
    </row>
    <row r="7" spans="1:4" x14ac:dyDescent="0.2">
      <c r="A7" t="s">
        <v>15</v>
      </c>
      <c r="C7" s="2">
        <f>C1+60</f>
        <v>42154</v>
      </c>
    </row>
    <row r="8" spans="1:4" x14ac:dyDescent="0.2">
      <c r="A8" t="s">
        <v>16</v>
      </c>
      <c r="B8" t="s">
        <v>20</v>
      </c>
      <c r="C8" s="2" cm="1">
        <f t="array" ref="C8">_xll.qlCalendarAdvance(B8,$C$1,"60d")</f>
        <v>42179</v>
      </c>
    </row>
    <row r="9" spans="1:4" x14ac:dyDescent="0.2">
      <c r="A9" t="s">
        <v>17</v>
      </c>
      <c r="B9" t="s">
        <v>21</v>
      </c>
      <c r="C9" s="2" cm="1">
        <f t="array" ref="C9">_xll.qlCalendarAdvance(B9,$C$1,"60d")</f>
        <v>42181</v>
      </c>
    </row>
    <row r="11" spans="1:4" x14ac:dyDescent="0.2">
      <c r="A11" t="s">
        <v>18</v>
      </c>
      <c r="B11" t="s">
        <v>20</v>
      </c>
      <c r="C11" cm="1">
        <f t="array" ref="C11">_xll.qlCalendarBusinessDaysBetween(B11,$C$1,C8,,TRUE)</f>
        <v>60</v>
      </c>
    </row>
    <row r="12" spans="1:4" x14ac:dyDescent="0.2">
      <c r="A12" t="s">
        <v>19</v>
      </c>
      <c r="B12" t="s">
        <v>21</v>
      </c>
      <c r="C12" cm="1">
        <f t="array" ref="C12">_xll.qlCalendarBusinessDaysBetween(B12,$C$1,C9,,TRUE)</f>
        <v>60</v>
      </c>
    </row>
    <row r="15" spans="1:4" x14ac:dyDescent="0.2">
      <c r="A15" t="s">
        <v>22</v>
      </c>
      <c r="B15" s="2">
        <v>42005</v>
      </c>
      <c r="C15" t="s">
        <v>34</v>
      </c>
      <c r="D15" s="2" cm="1">
        <f t="array" ref="D15:D27">_xll.qlScheduleDates(B23)</f>
        <v>42006</v>
      </c>
    </row>
    <row r="16" spans="1:4" x14ac:dyDescent="0.2">
      <c r="A16" t="s">
        <v>23</v>
      </c>
      <c r="B16" s="2">
        <v>42370</v>
      </c>
      <c r="D16" s="2">
        <v>42037</v>
      </c>
    </row>
    <row r="17" spans="1:4" x14ac:dyDescent="0.2">
      <c r="A17" t="s">
        <v>24</v>
      </c>
      <c r="B17" t="s">
        <v>25</v>
      </c>
      <c r="D17" s="2">
        <v>42065</v>
      </c>
    </row>
    <row r="18" spans="1:4" x14ac:dyDescent="0.2">
      <c r="A18" t="s">
        <v>26</v>
      </c>
      <c r="B18" t="s">
        <v>20</v>
      </c>
      <c r="D18" s="2">
        <v>42095</v>
      </c>
    </row>
    <row r="19" spans="1:4" x14ac:dyDescent="0.2">
      <c r="A19" t="s">
        <v>27</v>
      </c>
      <c r="B19" t="s">
        <v>28</v>
      </c>
      <c r="D19" s="2">
        <v>42125</v>
      </c>
    </row>
    <row r="20" spans="1:4" x14ac:dyDescent="0.2">
      <c r="A20" t="s">
        <v>29</v>
      </c>
      <c r="B20" t="s">
        <v>28</v>
      </c>
      <c r="D20" s="2">
        <v>42156</v>
      </c>
    </row>
    <row r="21" spans="1:4" x14ac:dyDescent="0.2">
      <c r="A21" t="s">
        <v>30</v>
      </c>
      <c r="B21" t="s">
        <v>31</v>
      </c>
      <c r="D21" s="2">
        <v>42186</v>
      </c>
    </row>
    <row r="22" spans="1:4" x14ac:dyDescent="0.2">
      <c r="A22" t="s">
        <v>32</v>
      </c>
      <c r="B22" t="b">
        <v>0</v>
      </c>
      <c r="D22" s="2">
        <v>42219</v>
      </c>
    </row>
    <row r="23" spans="1:4" x14ac:dyDescent="0.2">
      <c r="A23" t="s">
        <v>33</v>
      </c>
      <c r="B23" t="str" cm="1">
        <f t="array" ref="B23">_xll.qlSchedule("schedule1",$B$15,$B$16,$B$17,$B$18,$B$19,$B$20,$B$21,$B$22)</f>
        <v>schedule1#0023</v>
      </c>
      <c r="D23" s="2">
        <v>42248</v>
      </c>
    </row>
    <row r="24" spans="1:4" x14ac:dyDescent="0.2">
      <c r="D24" s="2">
        <v>42278</v>
      </c>
    </row>
    <row r="25" spans="1:4" x14ac:dyDescent="0.2">
      <c r="D25" s="2">
        <v>42310</v>
      </c>
    </row>
    <row r="26" spans="1:4" x14ac:dyDescent="0.2">
      <c r="D26" s="2">
        <v>42339</v>
      </c>
    </row>
    <row r="27" spans="1:4" x14ac:dyDescent="0.2">
      <c r="D27" s="2">
        <v>42373</v>
      </c>
    </row>
    <row r="29" spans="1:4" x14ac:dyDescent="0.2">
      <c r="A29" t="s">
        <v>35</v>
      </c>
      <c r="B29" s="2">
        <v>42353</v>
      </c>
      <c r="C29" t="s">
        <v>34</v>
      </c>
      <c r="D29" s="2" cm="1">
        <f t="array" ref="D29:D42">_xll.qlScheduleDates(B30)</f>
        <v>42006</v>
      </c>
    </row>
    <row r="30" spans="1:4" x14ac:dyDescent="0.2">
      <c r="A30" t="s">
        <v>33</v>
      </c>
      <c r="B30" t="str" cm="1">
        <f t="array" ref="B30">_xll.qlSchedule("schedule2",$B$15,$B$16,$B$17,$B$18,$B$19,$B$20,$B$21,$B$22,,$B$29)</f>
        <v>schedule2#0012</v>
      </c>
      <c r="D30" s="2">
        <v>42037</v>
      </c>
    </row>
    <row r="31" spans="1:4" x14ac:dyDescent="0.2">
      <c r="D31" s="2">
        <v>42065</v>
      </c>
    </row>
    <row r="32" spans="1:4" x14ac:dyDescent="0.2">
      <c r="D32" s="2">
        <v>42095</v>
      </c>
    </row>
    <row r="33" spans="1:4" x14ac:dyDescent="0.2">
      <c r="D33" s="2">
        <v>42125</v>
      </c>
    </row>
    <row r="34" spans="1:4" x14ac:dyDescent="0.2">
      <c r="D34" s="2">
        <v>42156</v>
      </c>
    </row>
    <row r="35" spans="1:4" x14ac:dyDescent="0.2">
      <c r="D35" s="2">
        <v>42186</v>
      </c>
    </row>
    <row r="36" spans="1:4" x14ac:dyDescent="0.2">
      <c r="D36" s="2">
        <v>42219</v>
      </c>
    </row>
    <row r="37" spans="1:4" x14ac:dyDescent="0.2">
      <c r="D37" s="2">
        <v>42248</v>
      </c>
    </row>
    <row r="38" spans="1:4" x14ac:dyDescent="0.2">
      <c r="D38" s="2">
        <v>42278</v>
      </c>
    </row>
    <row r="39" spans="1:4" x14ac:dyDescent="0.2">
      <c r="D39" s="2">
        <v>42310</v>
      </c>
    </row>
    <row r="40" spans="1:4" x14ac:dyDescent="0.2">
      <c r="D40" s="2">
        <v>42339</v>
      </c>
    </row>
    <row r="41" spans="1:4" x14ac:dyDescent="0.2">
      <c r="D41" s="2">
        <v>42353</v>
      </c>
    </row>
    <row r="42" spans="1:4" x14ac:dyDescent="0.2">
      <c r="D42" s="2">
        <v>42373</v>
      </c>
    </row>
    <row r="44" spans="1:4" x14ac:dyDescent="0.2">
      <c r="A44" t="s">
        <v>36</v>
      </c>
      <c r="B44" s="2">
        <v>42036</v>
      </c>
      <c r="C44" t="s">
        <v>34</v>
      </c>
      <c r="D44" s="2" cm="1">
        <f t="array" ref="D44:D56">_xll.qlScheduleDates(B46)</f>
        <v>41988</v>
      </c>
    </row>
    <row r="45" spans="1:4" x14ac:dyDescent="0.2">
      <c r="A45" t="s">
        <v>22</v>
      </c>
      <c r="B45" s="2">
        <v>41988</v>
      </c>
      <c r="D45" s="2">
        <v>42037</v>
      </c>
    </row>
    <row r="46" spans="1:4" x14ac:dyDescent="0.2">
      <c r="A46" t="s">
        <v>33</v>
      </c>
      <c r="B46" t="str" cm="1">
        <f t="array" ref="B46">_xll.qlSchedule("schedule3",$B$45,$B$16,$B$17,$B$18,$B$19,$B$20,$B$21,$B$22,B44)</f>
        <v>schedule3#0017</v>
      </c>
      <c r="D46" s="2">
        <v>42065</v>
      </c>
    </row>
    <row r="47" spans="1:4" x14ac:dyDescent="0.2">
      <c r="D47" s="2">
        <v>42095</v>
      </c>
    </row>
    <row r="48" spans="1:4" x14ac:dyDescent="0.2">
      <c r="D48" s="2">
        <v>42125</v>
      </c>
    </row>
    <row r="49" spans="1:4" x14ac:dyDescent="0.2">
      <c r="D49" s="2">
        <v>42156</v>
      </c>
    </row>
    <row r="50" spans="1:4" x14ac:dyDescent="0.2">
      <c r="D50" s="2">
        <v>42186</v>
      </c>
    </row>
    <row r="51" spans="1:4" x14ac:dyDescent="0.2">
      <c r="D51" s="2">
        <v>42219</v>
      </c>
    </row>
    <row r="52" spans="1:4" x14ac:dyDescent="0.2">
      <c r="D52" s="2">
        <v>42248</v>
      </c>
    </row>
    <row r="53" spans="1:4" x14ac:dyDescent="0.2">
      <c r="D53" s="2">
        <v>42278</v>
      </c>
    </row>
    <row r="54" spans="1:4" x14ac:dyDescent="0.2">
      <c r="D54" s="2">
        <v>42310</v>
      </c>
    </row>
    <row r="55" spans="1:4" x14ac:dyDescent="0.2">
      <c r="D55" s="2">
        <v>42339</v>
      </c>
    </row>
    <row r="56" spans="1:4" x14ac:dyDescent="0.2">
      <c r="D56" s="2">
        <v>42373</v>
      </c>
    </row>
    <row r="58" spans="1:4" x14ac:dyDescent="0.2">
      <c r="A58" s="2">
        <v>42005</v>
      </c>
      <c r="B58" t="b" cm="1">
        <f t="array" ref="B58">_xll.qlCalendarIsHoliday($B$18,A58)</f>
        <v>1</v>
      </c>
      <c r="C58" t="s">
        <v>34</v>
      </c>
      <c r="D58" s="2" cm="1">
        <f t="array" ref="D58:D70">_xll.qlScheduleDates(B72)</f>
        <v>42005</v>
      </c>
    </row>
    <row r="59" spans="1:4" x14ac:dyDescent="0.2">
      <c r="A59" s="2">
        <v>42036</v>
      </c>
      <c r="B59" t="b" cm="1">
        <f t="array" ref="B59">_xll.qlCalendarIsHoliday($B$18,A59)</f>
        <v>1</v>
      </c>
      <c r="D59" s="2">
        <v>42036</v>
      </c>
    </row>
    <row r="60" spans="1:4" x14ac:dyDescent="0.2">
      <c r="A60" s="2">
        <v>42064</v>
      </c>
      <c r="B60" t="b" cm="1">
        <f t="array" ref="B60">_xll.qlCalendarIsHoliday($B$18,A60)</f>
        <v>1</v>
      </c>
      <c r="D60" s="2">
        <v>42064</v>
      </c>
    </row>
    <row r="61" spans="1:4" x14ac:dyDescent="0.2">
      <c r="A61" s="2">
        <v>42095</v>
      </c>
      <c r="B61" t="b" cm="1">
        <f t="array" ref="B61">_xll.qlCalendarIsHoliday($B$18,A61)</f>
        <v>0</v>
      </c>
      <c r="D61" s="2">
        <v>42095</v>
      </c>
    </row>
    <row r="62" spans="1:4" x14ac:dyDescent="0.2">
      <c r="A62" s="2">
        <v>42125</v>
      </c>
      <c r="B62" t="b" cm="1">
        <f t="array" ref="B62">_xll.qlCalendarIsHoliday($B$18,A62)</f>
        <v>0</v>
      </c>
      <c r="D62" s="2">
        <v>42125</v>
      </c>
    </row>
    <row r="63" spans="1:4" x14ac:dyDescent="0.2">
      <c r="A63" s="2">
        <v>42156</v>
      </c>
      <c r="B63" t="b" cm="1">
        <f t="array" ref="B63">_xll.qlCalendarIsHoliday($B$18,A63)</f>
        <v>0</v>
      </c>
      <c r="D63" s="2">
        <v>42156</v>
      </c>
    </row>
    <row r="64" spans="1:4" x14ac:dyDescent="0.2">
      <c r="A64" s="2">
        <v>42186</v>
      </c>
      <c r="B64" t="b" cm="1">
        <f t="array" ref="B64">_xll.qlCalendarIsHoliday($B$18,A64)</f>
        <v>0</v>
      </c>
      <c r="D64" s="2">
        <v>42186</v>
      </c>
    </row>
    <row r="65" spans="1:4" x14ac:dyDescent="0.2">
      <c r="A65" s="2">
        <v>42217</v>
      </c>
      <c r="B65" t="b" cm="1">
        <f t="array" ref="B65">_xll.qlCalendarIsHoliday($B$18,A65)</f>
        <v>1</v>
      </c>
      <c r="D65" s="2">
        <v>42217</v>
      </c>
    </row>
    <row r="66" spans="1:4" x14ac:dyDescent="0.2">
      <c r="A66" s="2">
        <v>42248</v>
      </c>
      <c r="B66" t="b" cm="1">
        <f t="array" ref="B66">_xll.qlCalendarIsHoliday($B$18,A66)</f>
        <v>0</v>
      </c>
      <c r="D66" s="2">
        <v>42248</v>
      </c>
    </row>
    <row r="67" spans="1:4" x14ac:dyDescent="0.2">
      <c r="A67" s="2">
        <v>42278</v>
      </c>
      <c r="B67" t="b" cm="1">
        <f t="array" ref="B67">_xll.qlCalendarIsHoliday($B$18,A67)</f>
        <v>0</v>
      </c>
      <c r="D67" s="2">
        <v>42278</v>
      </c>
    </row>
    <row r="68" spans="1:4" x14ac:dyDescent="0.2">
      <c r="A68" s="2">
        <v>42309</v>
      </c>
      <c r="B68" t="b" cm="1">
        <f t="array" ref="B68">_xll.qlCalendarIsHoliday($B$18,A68)</f>
        <v>1</v>
      </c>
      <c r="D68" s="2">
        <v>42309</v>
      </c>
    </row>
    <row r="69" spans="1:4" x14ac:dyDescent="0.2">
      <c r="A69" s="2">
        <v>42339</v>
      </c>
      <c r="B69" t="b" cm="1">
        <f t="array" ref="B69">_xll.qlCalendarIsHoliday($B$18,A69)</f>
        <v>0</v>
      </c>
      <c r="D69" s="2">
        <v>42339</v>
      </c>
    </row>
    <row r="70" spans="1:4" x14ac:dyDescent="0.2">
      <c r="A70" s="2">
        <v>42370</v>
      </c>
      <c r="B70" t="b" cm="1">
        <f t="array" ref="B70">_xll.qlCalendarIsHoliday($B$18,A70)</f>
        <v>1</v>
      </c>
      <c r="D70" s="2">
        <v>42370</v>
      </c>
    </row>
    <row r="71" spans="1:4" x14ac:dyDescent="0.2">
      <c r="A71" t="s">
        <v>37</v>
      </c>
      <c r="B71" t="s">
        <v>28</v>
      </c>
    </row>
    <row r="72" spans="1:4" x14ac:dyDescent="0.2">
      <c r="A72" t="s">
        <v>33</v>
      </c>
      <c r="B72" t="str" cm="1">
        <f t="array" ref="B72">_xll.qlScheduleFullInterfaceFromDateVector("schedule4",A58:A70,,"1M",B18,B71)</f>
        <v>schedule4#0078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201F-F498-40EA-834A-31F33B5BA989}">
  <dimension ref="A1:D10"/>
  <sheetViews>
    <sheetView workbookViewId="0">
      <selection activeCell="E16" sqref="E16"/>
    </sheetView>
  </sheetViews>
  <sheetFormatPr defaultRowHeight="14.25" x14ac:dyDescent="0.2"/>
  <cols>
    <col min="1" max="1" width="18.5" customWidth="1"/>
    <col min="2" max="2" width="22.25" customWidth="1"/>
    <col min="4" max="4" width="21.25" customWidth="1"/>
  </cols>
  <sheetData>
    <row r="1" spans="1:4" x14ac:dyDescent="0.2">
      <c r="A1" t="s">
        <v>0</v>
      </c>
      <c r="B1">
        <v>0.05</v>
      </c>
      <c r="D1" s="1" cm="1">
        <f t="array" ref="D1">_xll.qlSettingsEvaluationDate()</f>
        <v>44192</v>
      </c>
    </row>
    <row r="2" spans="1:4" x14ac:dyDescent="0.2">
      <c r="A2" t="s">
        <v>1</v>
      </c>
      <c r="B2" t="s">
        <v>9</v>
      </c>
      <c r="D2" s="2" cm="1">
        <f t="array" ref="D2">_xll.qlCalendarAdvance("NullCalendar",D1,"2Y")</f>
        <v>44922</v>
      </c>
    </row>
    <row r="3" spans="1:4" x14ac:dyDescent="0.2">
      <c r="A3" t="s">
        <v>2</v>
      </c>
      <c r="B3" t="s">
        <v>3</v>
      </c>
      <c r="D3" cm="1">
        <f t="array" ref="D3">_xll.qlDayCounterYearFraction(B2,D1,D2)</f>
        <v>2</v>
      </c>
    </row>
    <row r="4" spans="1:4" x14ac:dyDescent="0.2">
      <c r="A4" t="s">
        <v>4</v>
      </c>
      <c r="B4" t="s">
        <v>5</v>
      </c>
    </row>
    <row r="6" spans="1:4" x14ac:dyDescent="0.2">
      <c r="B6" t="str" cm="1">
        <f t="array" ref="B6">_xll.qlInterestRate("simple_rate",B1,B2,B3,B4)</f>
        <v>simple_rate#0018</v>
      </c>
    </row>
    <row r="8" spans="1:4" x14ac:dyDescent="0.2">
      <c r="A8" t="s">
        <v>6</v>
      </c>
      <c r="B8">
        <v>2</v>
      </c>
    </row>
    <row r="9" spans="1:4" x14ac:dyDescent="0.2">
      <c r="A9" t="s">
        <v>7</v>
      </c>
      <c r="B9" s="3" cm="1">
        <f t="array" ref="B9">_xll.qlInterestRateCompoundFactor(B6,D1,D2)</f>
        <v>1.1025</v>
      </c>
    </row>
    <row r="10" spans="1:4" x14ac:dyDescent="0.2">
      <c r="A10" t="s">
        <v>8</v>
      </c>
      <c r="B10" s="3" cm="1">
        <f t="array" ref="B10">_xll.qlInterestRateDiscountFactor(B6,D1,D2)</f>
        <v>0.90702947845804982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2020-12-27T13:05:56Z</dcterms:created>
  <dcterms:modified xsi:type="dcterms:W3CDTF">2020-12-27T17:13:12Z</dcterms:modified>
</cp:coreProperties>
</file>