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3395" windowHeight="8190"/>
  </bookViews>
  <sheets>
    <sheet name="Digital Input" sheetId="1" r:id="rId1"/>
    <sheet name="Digital Output" sheetId="2" r:id="rId2"/>
    <sheet name="A2D Meas" sheetId="3" r:id="rId3"/>
    <sheet name="Capacitive Meas" sheetId="4" r:id="rId4"/>
    <sheet name="60Hz Wave Meas" sheetId="5" r:id="rId5"/>
    <sheet name="Internal Temp Sensor" sheetId="7" r:id="rId6"/>
    <sheet name="Calc" sheetId="8" r:id="rId7"/>
    <sheet name="Polynomial" sheetId="9" r:id="rId8"/>
    <sheet name="Sheet1" sheetId="10" r:id="rId9"/>
    <sheet name="Sheet2" sheetId="11" r:id="rId10"/>
  </sheets>
  <calcPr calcId="145621"/>
</workbook>
</file>

<file path=xl/calcChain.xml><?xml version="1.0" encoding="utf-8"?>
<calcChain xmlns="http://schemas.openxmlformats.org/spreadsheetml/2006/main">
  <c r="M12" i="1" l="1"/>
  <c r="G38" i="8" l="1"/>
  <c r="H38" i="8" l="1"/>
  <c r="K38" i="8" s="1"/>
  <c r="G36" i="8"/>
  <c r="H36" i="8" l="1"/>
  <c r="K36" i="8" s="1"/>
  <c r="G35" i="8"/>
  <c r="G34" i="8"/>
  <c r="H34" i="8" s="1"/>
  <c r="K34" i="8" l="1"/>
  <c r="H35" i="8"/>
  <c r="K35" i="8" s="1"/>
  <c r="C12" i="1"/>
  <c r="M10" i="1"/>
  <c r="M9" i="1"/>
  <c r="M8" i="1"/>
  <c r="M7" i="1"/>
  <c r="M5" i="1"/>
  <c r="M4" i="1"/>
  <c r="G30" i="8" l="1"/>
  <c r="G29" i="8"/>
  <c r="H29" i="8" s="1"/>
  <c r="H30" i="8" l="1"/>
  <c r="K30" i="8" s="1"/>
  <c r="K29" i="8"/>
  <c r="G16" i="4"/>
  <c r="C16" i="4"/>
  <c r="G8" i="4"/>
  <c r="C8" i="4"/>
  <c r="G26" i="8" l="1"/>
  <c r="H26" i="8" s="1"/>
  <c r="G25" i="8"/>
  <c r="K26" i="8" l="1"/>
  <c r="H25" i="8"/>
  <c r="K25" i="8" s="1"/>
  <c r="T13" i="2"/>
  <c r="T12" i="2"/>
  <c r="T9" i="2"/>
  <c r="T8" i="2"/>
  <c r="T7" i="2"/>
  <c r="T5" i="2"/>
  <c r="T15" i="2" s="1"/>
  <c r="T4" i="2"/>
  <c r="Q17" i="3"/>
  <c r="Q16" i="3"/>
  <c r="Q15" i="3"/>
  <c r="Q14" i="3"/>
  <c r="Q13" i="3"/>
  <c r="Q12" i="3"/>
  <c r="Q11" i="3"/>
  <c r="Q10" i="3"/>
  <c r="Q9" i="3"/>
  <c r="Q5" i="3"/>
  <c r="Q4" i="3"/>
  <c r="Q13" i="2"/>
  <c r="Q12" i="2"/>
  <c r="Q9" i="2"/>
  <c r="Q8" i="2"/>
  <c r="Q7" i="2"/>
  <c r="Q5" i="2"/>
  <c r="Q4" i="2"/>
  <c r="N13" i="2"/>
  <c r="N12" i="2"/>
  <c r="N9" i="2"/>
  <c r="N8" i="2"/>
  <c r="N7" i="2"/>
  <c r="N5" i="2"/>
  <c r="N4" i="2"/>
  <c r="G23" i="8"/>
  <c r="H23" i="8" s="1"/>
  <c r="G22" i="8"/>
  <c r="H22" i="8" s="1"/>
  <c r="G21" i="8"/>
  <c r="H21" i="8" s="1"/>
  <c r="Q19" i="3" l="1"/>
  <c r="Q15" i="2"/>
  <c r="N15" i="2"/>
  <c r="K23" i="8"/>
  <c r="K22" i="8"/>
  <c r="K21" i="8"/>
  <c r="G19" i="8"/>
  <c r="H19" i="8" l="1"/>
  <c r="K19" i="8" s="1"/>
  <c r="G17" i="8"/>
  <c r="G16" i="8"/>
  <c r="G15" i="8"/>
  <c r="H17" i="8" l="1"/>
  <c r="K17" i="8" s="1"/>
  <c r="H16" i="8"/>
  <c r="K16" i="8" s="1"/>
  <c r="H15" i="8"/>
  <c r="K15" i="8" s="1"/>
  <c r="G12" i="8" l="1"/>
  <c r="G11" i="8"/>
  <c r="H12" i="8" l="1"/>
  <c r="K12" i="8" s="1"/>
  <c r="H11" i="8"/>
  <c r="K11" i="8" s="1"/>
  <c r="G10" i="8"/>
  <c r="H10" i="8" s="1"/>
  <c r="G8" i="8"/>
  <c r="H8" i="8" s="1"/>
  <c r="K8" i="8" s="1"/>
  <c r="G7" i="8"/>
  <c r="G14" i="5"/>
  <c r="G13" i="5"/>
  <c r="G12" i="5"/>
  <c r="G11" i="5"/>
  <c r="G10" i="5"/>
  <c r="G9" i="5"/>
  <c r="G8" i="5"/>
  <c r="G7" i="5"/>
  <c r="G6" i="5"/>
  <c r="G5" i="5"/>
  <c r="G4" i="5"/>
  <c r="C14" i="5"/>
  <c r="C13" i="5"/>
  <c r="C12" i="5"/>
  <c r="K10" i="8" l="1"/>
  <c r="H7" i="8"/>
  <c r="K7" i="8" s="1"/>
  <c r="G16" i="5"/>
  <c r="N17" i="3"/>
  <c r="N16" i="3"/>
  <c r="N15" i="3"/>
  <c r="N14" i="3"/>
  <c r="N13" i="3"/>
  <c r="N12" i="3"/>
  <c r="N11" i="3"/>
  <c r="N10" i="3"/>
  <c r="N9" i="3"/>
  <c r="N5" i="3"/>
  <c r="N4" i="3"/>
  <c r="N19" i="3" l="1"/>
  <c r="I7" i="1"/>
  <c r="C7" i="1"/>
  <c r="I9" i="1"/>
  <c r="C9" i="1"/>
  <c r="K15" i="2"/>
  <c r="G15" i="2"/>
  <c r="K17" i="3" l="1"/>
  <c r="K16" i="3"/>
  <c r="K15" i="3"/>
  <c r="K14" i="3"/>
  <c r="K13" i="3"/>
  <c r="K12" i="3"/>
  <c r="K11" i="3"/>
  <c r="K10" i="3"/>
  <c r="K9" i="3"/>
  <c r="K5" i="3"/>
  <c r="K4" i="3"/>
  <c r="K19" i="3" l="1"/>
  <c r="G5" i="8"/>
  <c r="H5" i="8" s="1"/>
  <c r="K5" i="8" s="1"/>
  <c r="G4" i="8"/>
  <c r="G25" i="9"/>
  <c r="H25" i="9" s="1"/>
  <c r="G3" i="8"/>
  <c r="G2" i="8"/>
  <c r="H2" i="8"/>
  <c r="C11" i="5"/>
  <c r="G14" i="4"/>
  <c r="C14" i="4"/>
  <c r="G17" i="3"/>
  <c r="C17" i="3"/>
  <c r="C5" i="5"/>
  <c r="C8" i="5"/>
  <c r="C9" i="5"/>
  <c r="I10" i="1"/>
  <c r="I8" i="1"/>
  <c r="I5" i="1"/>
  <c r="I4" i="1"/>
  <c r="C8" i="1"/>
  <c r="K13" i="2"/>
  <c r="K12" i="2"/>
  <c r="K9" i="2"/>
  <c r="K8" i="2"/>
  <c r="K7" i="2"/>
  <c r="K5" i="2"/>
  <c r="K4" i="2"/>
  <c r="G13" i="2"/>
  <c r="G12" i="2"/>
  <c r="G9" i="2"/>
  <c r="G8" i="2"/>
  <c r="G7" i="2"/>
  <c r="G5" i="2"/>
  <c r="G4" i="2"/>
  <c r="C5" i="2"/>
  <c r="C8" i="2"/>
  <c r="C9" i="2"/>
  <c r="G16" i="3"/>
  <c r="G15" i="3"/>
  <c r="G14" i="3"/>
  <c r="G13" i="3"/>
  <c r="G12" i="3"/>
  <c r="G11" i="3"/>
  <c r="G10" i="3"/>
  <c r="G9" i="3"/>
  <c r="G5" i="3"/>
  <c r="G4" i="3"/>
  <c r="C15" i="3"/>
  <c r="C14" i="3"/>
  <c r="C12" i="3"/>
  <c r="C11" i="3"/>
  <c r="G5" i="4"/>
  <c r="C5" i="4"/>
  <c r="G12" i="4"/>
  <c r="C12" i="4"/>
  <c r="C11" i="4"/>
  <c r="G11" i="4"/>
  <c r="C5" i="3"/>
  <c r="C16" i="3"/>
  <c r="C13" i="2"/>
  <c r="C10" i="1"/>
  <c r="C12" i="2"/>
  <c r="C9" i="3"/>
  <c r="G9" i="4"/>
  <c r="C9" i="4"/>
  <c r="C6" i="5"/>
  <c r="I12" i="1" l="1"/>
  <c r="G19" i="3"/>
  <c r="H4" i="8"/>
  <c r="K4" i="8" s="1"/>
  <c r="K25" i="9"/>
  <c r="H3" i="8"/>
  <c r="K3" i="8" s="1"/>
  <c r="K2" i="8"/>
  <c r="G13" i="4"/>
  <c r="G10" i="4"/>
  <c r="G4" i="4"/>
  <c r="C10" i="5"/>
  <c r="C7" i="5"/>
  <c r="C16" i="5" s="1"/>
  <c r="C4" i="5"/>
  <c r="C13" i="4"/>
  <c r="C10" i="4"/>
  <c r="C4" i="4"/>
  <c r="C13" i="3"/>
  <c r="C10" i="3"/>
  <c r="C4" i="3"/>
  <c r="C7" i="2"/>
  <c r="C4" i="2"/>
  <c r="C5" i="1"/>
  <c r="C4" i="1"/>
  <c r="C19" i="3" l="1"/>
  <c r="C15" i="2"/>
</calcChain>
</file>

<file path=xl/sharedStrings.xml><?xml version="1.0" encoding="utf-8"?>
<sst xmlns="http://schemas.openxmlformats.org/spreadsheetml/2006/main" count="235" uniqueCount="116">
  <si>
    <t>Pin</t>
  </si>
  <si>
    <t>Port</t>
  </si>
  <si>
    <t>Pullup</t>
  </si>
  <si>
    <t>Int Edge</t>
  </si>
  <si>
    <t>Filter</t>
  </si>
  <si>
    <t>subFunction</t>
  </si>
  <si>
    <t>Pulldown=0/Pullup=1/Disable=3</t>
  </si>
  <si>
    <t>Interrupt Edge LowToHigh=0/HtoL=1</t>
  </si>
  <si>
    <t>0 to 255</t>
  </si>
  <si>
    <t>Dec</t>
  </si>
  <si>
    <t>Address</t>
  </si>
  <si>
    <t>Command</t>
  </si>
  <si>
    <t>Hex shifted</t>
  </si>
  <si>
    <t>State</t>
  </si>
  <si>
    <t>Hysteresis</t>
  </si>
  <si>
    <t>0/1</t>
  </si>
  <si>
    <t>Power Port</t>
  </si>
  <si>
    <t>Power Pin</t>
  </si>
  <si>
    <t>WDT Intervals</t>
  </si>
  <si>
    <t>0 to 15</t>
  </si>
  <si>
    <t>Multiplier</t>
  </si>
  <si>
    <t>Offset</t>
  </si>
  <si>
    <t>Decimal Places</t>
  </si>
  <si>
    <t>Points Average</t>
  </si>
  <si>
    <t>+Vref</t>
  </si>
  <si>
    <t>-Vref</t>
  </si>
  <si>
    <t>Multiplier Decimal Places</t>
  </si>
  <si>
    <t>Charge Port</t>
  </si>
  <si>
    <t>Charge Pin</t>
  </si>
  <si>
    <t>!</t>
  </si>
  <si>
    <t>Reference</t>
  </si>
  <si>
    <t>0 - Read Only by Command</t>
  </si>
  <si>
    <t>1 - Timing Measurement</t>
  </si>
  <si>
    <t>(Usable Port.Pins: P2.2)</t>
  </si>
  <si>
    <t>Filter is used for EWMA</t>
  </si>
  <si>
    <t>Note: Uses Timer 1 -- not compatible with 60Hz Wave Measurement</t>
  </si>
  <si>
    <t>2 - Filter High - Input must be high for "Filter" number of WDT Cycles before the state is considered a high</t>
  </si>
  <si>
    <t xml:space="preserve">3 - </t>
  </si>
  <si>
    <t>same as above with reset when condition goes away (PinAve counts down to zero)</t>
  </si>
  <si>
    <t>4 - Filter Low - Input must be low for "Filter" number of WDT Cycles before the state is considered a low</t>
  </si>
  <si>
    <t xml:space="preserve">5 - </t>
  </si>
  <si>
    <t>6 - An edge/interruptFlag was captured during the WDTPeriod</t>
  </si>
  <si>
    <t>Initial state set by 'State' parameter</t>
  </si>
  <si>
    <t>state between thresholds is set by the 'State' parameter</t>
  </si>
  <si>
    <t>Below lower threshold - flash 1 second period</t>
  </si>
  <si>
    <t>Between thresholds - flash 0.5 second period</t>
  </si>
  <si>
    <t>Above upper threshold - remain on</t>
  </si>
  <si>
    <t>blink rate changes proportionally between upper and lower thresholds</t>
  </si>
  <si>
    <t>Internal Temp Sensor</t>
  </si>
  <si>
    <t>Command(s)</t>
  </si>
  <si>
    <t>!PTM:0.7428</t>
  </si>
  <si>
    <t>!PTO:465.0</t>
  </si>
  <si>
    <t>!PTP:4</t>
  </si>
  <si>
    <t>Voltage Humidity Sensor</t>
  </si>
  <si>
    <t>Humidity</t>
  </si>
  <si>
    <t>CDS Light Sensor</t>
  </si>
  <si>
    <t>Use Output Pin P2.0</t>
  </si>
  <si>
    <t>Use Output Pin P2.5</t>
  </si>
  <si>
    <t>Capacitive P1.5/P2.0</t>
  </si>
  <si>
    <t>Capacitive P1.6/P2.5</t>
  </si>
  <si>
    <t>PIR Motion Sensor</t>
  </si>
  <si>
    <t>Controlling Port</t>
  </si>
  <si>
    <t>Controlling Pin</t>
  </si>
  <si>
    <t>Sign</t>
  </si>
  <si>
    <t>1 = positive multiplier, negative offset</t>
  </si>
  <si>
    <t>0 = positive multiplier, positive offset</t>
  </si>
  <si>
    <t>2 = negative multiplier, positive offset</t>
  </si>
  <si>
    <t>3 = negative multiplier, negative offset</t>
  </si>
  <si>
    <t>High Count</t>
  </si>
  <si>
    <t>High Value</t>
  </si>
  <si>
    <t>Low Count</t>
  </si>
  <si>
    <t>Low Value</t>
  </si>
  <si>
    <t>Count</t>
  </si>
  <si>
    <t>Value</t>
  </si>
  <si>
    <t>Current in mA</t>
  </si>
  <si>
    <t>J Hum</t>
  </si>
  <si>
    <t>A Hum</t>
  </si>
  <si>
    <t>Test</t>
  </si>
  <si>
    <t>Pnt Ave</t>
  </si>
  <si>
    <t>Period</t>
  </si>
  <si>
    <t>A</t>
  </si>
  <si>
    <t>Temp</t>
  </si>
  <si>
    <t>P</t>
  </si>
  <si>
    <t>R</t>
  </si>
  <si>
    <t>J</t>
  </si>
  <si>
    <t>Wave Voltage</t>
  </si>
  <si>
    <t>Port (Voltage Measurement)</t>
  </si>
  <si>
    <t>Pin (Voltage Measurement)</t>
  </si>
  <si>
    <t>subfunction 1 is used to measure voltage</t>
  </si>
  <si>
    <t>Wave</t>
  </si>
  <si>
    <t>Voltage</t>
  </si>
  <si>
    <t>Hysteresis is applied to Upper and Lower Thresholds</t>
  </si>
  <si>
    <t>Control by Command Only</t>
  </si>
  <si>
    <t>Control by the average value of a Digital Input Pin</t>
  </si>
  <si>
    <t>Use Thresholds with A2D Input Port</t>
  </si>
  <si>
    <t>LED - three levels (A2D Input Port)</t>
  </si>
  <si>
    <t xml:space="preserve"> inverted from function 4</t>
  </si>
  <si>
    <t>LED - proportional (A2D Input Port)</t>
  </si>
  <si>
    <t xml:space="preserve"> Use Hysteresis only with Upper Threshold</t>
  </si>
  <si>
    <t>Use hysteresis only with Lower Threshold</t>
  </si>
  <si>
    <t>0 to 7</t>
  </si>
  <si>
    <t>Volt Humidity</t>
  </si>
  <si>
    <t>Arg1</t>
  </si>
  <si>
    <t>Powered External Temp Sensor</t>
  </si>
  <si>
    <t>NPN On for Battery Pwr Check</t>
  </si>
  <si>
    <t>Battery Power Check</t>
  </si>
  <si>
    <t>Relay Control Humidity</t>
  </si>
  <si>
    <t>Relay Control Temperature</t>
  </si>
  <si>
    <t>Volt Temperature @ 2.5V reference</t>
  </si>
  <si>
    <t>Volt Temperature @ 3.3V reference</t>
  </si>
  <si>
    <t>Arg (apply pin voltage to charge cap)</t>
  </si>
  <si>
    <t>don't put on p2.2</t>
  </si>
  <si>
    <t>reserve this for timing</t>
  </si>
  <si>
    <t>Timing</t>
  </si>
  <si>
    <t>imp 12bit dac</t>
  </si>
  <si>
    <t>Cap 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</si>
</sst>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4"/>
            <c:dispRSqr val="0"/>
            <c:dispEq val="1"/>
            <c:trendlineLbl>
              <c:numFmt formatCode="General" sourceLinked="0"/>
            </c:trendlineLbl>
          </c:trendline>
          <c:xVal>
            <c:numRef>
              <c:f>Polynomial!$J$1:$J$9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33</c:v>
                </c:pt>
                <c:pt idx="5">
                  <c:v>102</c:v>
                </c:pt>
                <c:pt idx="6">
                  <c:v>132</c:v>
                </c:pt>
                <c:pt idx="7">
                  <c:v>155</c:v>
                </c:pt>
                <c:pt idx="8">
                  <c:v>195</c:v>
                </c:pt>
              </c:numCache>
            </c:numRef>
          </c:xVal>
          <c:yVal>
            <c:numRef>
              <c:f>Polynomial!$K$1:$K$9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0.32</c:v>
                </c:pt>
                <c:pt idx="3">
                  <c:v>0.77</c:v>
                </c:pt>
                <c:pt idx="4">
                  <c:v>2.2799999999999998</c:v>
                </c:pt>
                <c:pt idx="5">
                  <c:v>5.5</c:v>
                </c:pt>
                <c:pt idx="6">
                  <c:v>7</c:v>
                </c:pt>
                <c:pt idx="7">
                  <c:v>8.1999999999999993</c:v>
                </c:pt>
                <c:pt idx="8">
                  <c:v>10.199999999999999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6736"/>
        <c:axId val="90438272"/>
      </c:scatterChart>
      <c:valAx>
        <c:axId val="904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38272"/>
        <c:crosses val="autoZero"/>
        <c:crossBetween val="midCat"/>
      </c:valAx>
      <c:valAx>
        <c:axId val="904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Polynomial!$D$11:$D$18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36</c:v>
                </c:pt>
                <c:pt idx="3">
                  <c:v>60</c:v>
                </c:pt>
                <c:pt idx="4">
                  <c:v>100</c:v>
                </c:pt>
                <c:pt idx="5">
                  <c:v>177</c:v>
                </c:pt>
                <c:pt idx="6">
                  <c:v>213</c:v>
                </c:pt>
                <c:pt idx="7">
                  <c:v>785</c:v>
                </c:pt>
              </c:numCache>
            </c:numRef>
          </c:xVal>
          <c:yVal>
            <c:numRef>
              <c:f>Polynomial!$E$11:$E$18</c:f>
              <c:numCache>
                <c:formatCode>General</c:formatCode>
                <c:ptCount val="8"/>
                <c:pt idx="0">
                  <c:v>372</c:v>
                </c:pt>
                <c:pt idx="1">
                  <c:v>565</c:v>
                </c:pt>
                <c:pt idx="2">
                  <c:v>959</c:v>
                </c:pt>
                <c:pt idx="3">
                  <c:v>1373</c:v>
                </c:pt>
                <c:pt idx="4">
                  <c:v>2025</c:v>
                </c:pt>
                <c:pt idx="5">
                  <c:v>3220</c:v>
                </c:pt>
                <c:pt idx="6">
                  <c:v>3900</c:v>
                </c:pt>
                <c:pt idx="7">
                  <c:v>14346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9424"/>
        <c:axId val="91080960"/>
      </c:scatterChart>
      <c:valAx>
        <c:axId val="910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80960"/>
        <c:crosses val="autoZero"/>
        <c:crossBetween val="midCat"/>
      </c:valAx>
      <c:valAx>
        <c:axId val="910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79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Polynomial!$D$28:$D$35</c:f>
              <c:numCache>
                <c:formatCode>General</c:formatCode>
                <c:ptCount val="8"/>
                <c:pt idx="0">
                  <c:v>0</c:v>
                </c:pt>
                <c:pt idx="1">
                  <c:v>16</c:v>
                </c:pt>
                <c:pt idx="2">
                  <c:v>38</c:v>
                </c:pt>
                <c:pt idx="3">
                  <c:v>76</c:v>
                </c:pt>
                <c:pt idx="4">
                  <c:v>100</c:v>
                </c:pt>
                <c:pt idx="5">
                  <c:v>177</c:v>
                </c:pt>
                <c:pt idx="6">
                  <c:v>222</c:v>
                </c:pt>
                <c:pt idx="7">
                  <c:v>785</c:v>
                </c:pt>
              </c:numCache>
            </c:numRef>
          </c:xVal>
          <c:yVal>
            <c:numRef>
              <c:f>Polynomial!$E$28:$E$35</c:f>
              <c:numCache>
                <c:formatCode>General</c:formatCode>
                <c:ptCount val="8"/>
                <c:pt idx="0">
                  <c:v>226</c:v>
                </c:pt>
                <c:pt idx="1">
                  <c:v>580</c:v>
                </c:pt>
                <c:pt idx="2">
                  <c:v>1000</c:v>
                </c:pt>
                <c:pt idx="3">
                  <c:v>1605</c:v>
                </c:pt>
                <c:pt idx="4">
                  <c:v>2120</c:v>
                </c:pt>
                <c:pt idx="5">
                  <c:v>3220</c:v>
                </c:pt>
                <c:pt idx="6">
                  <c:v>4040</c:v>
                </c:pt>
                <c:pt idx="7">
                  <c:v>14346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176"/>
        <c:axId val="90979712"/>
      </c:scatterChart>
      <c:valAx>
        <c:axId val="909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79712"/>
        <c:crosses val="autoZero"/>
        <c:crossBetween val="midCat"/>
      </c:valAx>
      <c:valAx>
        <c:axId val="909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7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Polynomial!$D$43:$D$49</c:f>
              <c:numCache>
                <c:formatCode>General</c:formatCode>
                <c:ptCount val="7"/>
                <c:pt idx="0">
                  <c:v>15</c:v>
                </c:pt>
                <c:pt idx="1">
                  <c:v>37</c:v>
                </c:pt>
                <c:pt idx="2">
                  <c:v>75</c:v>
                </c:pt>
                <c:pt idx="3">
                  <c:v>117</c:v>
                </c:pt>
                <c:pt idx="4">
                  <c:v>131</c:v>
                </c:pt>
                <c:pt idx="5">
                  <c:v>165</c:v>
                </c:pt>
                <c:pt idx="6">
                  <c:v>195</c:v>
                </c:pt>
              </c:numCache>
            </c:numRef>
          </c:xVal>
          <c:yVal>
            <c:numRef>
              <c:f>Polynomial!$E$43:$E$49</c:f>
              <c:numCache>
                <c:formatCode>General</c:formatCode>
                <c:ptCount val="7"/>
                <c:pt idx="0">
                  <c:v>307</c:v>
                </c:pt>
                <c:pt idx="1">
                  <c:v>503</c:v>
                </c:pt>
                <c:pt idx="2">
                  <c:v>744</c:v>
                </c:pt>
                <c:pt idx="3">
                  <c:v>962</c:v>
                </c:pt>
                <c:pt idx="4">
                  <c:v>1020</c:v>
                </c:pt>
                <c:pt idx="5">
                  <c:v>1160</c:v>
                </c:pt>
                <c:pt idx="6">
                  <c:v>1290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7520"/>
        <c:axId val="91005696"/>
      </c:scatterChart>
      <c:valAx>
        <c:axId val="909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05696"/>
        <c:crosses val="autoZero"/>
        <c:crossBetween val="midCat"/>
      </c:valAx>
      <c:valAx>
        <c:axId val="9100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8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47625</xdr:rowOff>
    </xdr:from>
    <xdr:to>
      <xdr:col>27</xdr:col>
      <xdr:colOff>95250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7</xdr:row>
      <xdr:rowOff>66675</xdr:rowOff>
    </xdr:from>
    <xdr:to>
      <xdr:col>15</xdr:col>
      <xdr:colOff>219075</xdr:colOff>
      <xdr:row>21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133350</xdr:rowOff>
    </xdr:from>
    <xdr:to>
      <xdr:col>15</xdr:col>
      <xdr:colOff>57150</xdr:colOff>
      <xdr:row>39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39</xdr:row>
      <xdr:rowOff>152400</xdr:rowOff>
    </xdr:from>
    <xdr:to>
      <xdr:col>14</xdr:col>
      <xdr:colOff>219075</xdr:colOff>
      <xdr:row>54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10" sqref="H10"/>
    </sheetView>
  </sheetViews>
  <sheetFormatPr defaultRowHeight="15" x14ac:dyDescent="0.25"/>
  <cols>
    <col min="1" max="1" width="13.5703125" customWidth="1"/>
  </cols>
  <sheetData>
    <row r="1" spans="1:13" x14ac:dyDescent="0.25">
      <c r="A1" t="s">
        <v>10</v>
      </c>
      <c r="B1" t="s">
        <v>29</v>
      </c>
    </row>
    <row r="2" spans="1:13" x14ac:dyDescent="0.25">
      <c r="H2" t="s">
        <v>60</v>
      </c>
      <c r="L2" t="s">
        <v>113</v>
      </c>
    </row>
    <row r="3" spans="1:13" x14ac:dyDescent="0.25">
      <c r="B3" t="s">
        <v>9</v>
      </c>
      <c r="C3" t="s">
        <v>12</v>
      </c>
      <c r="H3" t="s">
        <v>9</v>
      </c>
      <c r="I3" t="s">
        <v>12</v>
      </c>
      <c r="L3" t="s">
        <v>9</v>
      </c>
      <c r="M3" t="s">
        <v>12</v>
      </c>
    </row>
    <row r="4" spans="1:13" x14ac:dyDescent="0.25">
      <c r="A4" t="s">
        <v>1</v>
      </c>
      <c r="B4">
        <v>1</v>
      </c>
      <c r="C4" t="str">
        <f>DEC2HEX(B4)</f>
        <v>1</v>
      </c>
      <c r="H4">
        <v>2</v>
      </c>
      <c r="I4" t="str">
        <f>DEC2HEX(H4)</f>
        <v>2</v>
      </c>
      <c r="L4">
        <v>2</v>
      </c>
      <c r="M4" t="str">
        <f>DEC2HEX(L4)</f>
        <v>2</v>
      </c>
    </row>
    <row r="5" spans="1:13" x14ac:dyDescent="0.25">
      <c r="A5" t="s">
        <v>0</v>
      </c>
      <c r="B5">
        <v>0</v>
      </c>
      <c r="C5" t="str">
        <f>DEC2HEX(B5)</f>
        <v>0</v>
      </c>
      <c r="H5">
        <v>1</v>
      </c>
      <c r="I5" t="str">
        <f>DEC2HEX(H5)</f>
        <v>1</v>
      </c>
      <c r="L5">
        <v>2</v>
      </c>
      <c r="M5" t="str">
        <f>DEC2HEX(L5)</f>
        <v>2</v>
      </c>
    </row>
    <row r="7" spans="1:13" x14ac:dyDescent="0.25">
      <c r="A7" t="s">
        <v>4</v>
      </c>
      <c r="B7">
        <v>0</v>
      </c>
      <c r="C7" t="str">
        <f>RIGHT("00"&amp;DEC2HEX(B7),2)</f>
        <v>00</v>
      </c>
      <c r="D7" t="s">
        <v>8</v>
      </c>
      <c r="H7">
        <v>3</v>
      </c>
      <c r="I7" t="str">
        <f>RIGHT("00"&amp;DEC2HEX(H7),2)</f>
        <v>03</v>
      </c>
      <c r="L7">
        <v>1</v>
      </c>
      <c r="M7" t="str">
        <f>RIGHT("00"&amp;DEC2HEX(L7),2)</f>
        <v>01</v>
      </c>
    </row>
    <row r="8" spans="1:13" x14ac:dyDescent="0.25">
      <c r="A8" t="s">
        <v>3</v>
      </c>
      <c r="B8">
        <v>0</v>
      </c>
      <c r="C8" t="str">
        <f>DEC2HEX(B8)</f>
        <v>0</v>
      </c>
      <c r="D8" t="s">
        <v>7</v>
      </c>
      <c r="H8">
        <v>1</v>
      </c>
      <c r="I8" t="str">
        <f>DEC2HEX(H8)</f>
        <v>1</v>
      </c>
      <c r="L8">
        <v>1</v>
      </c>
      <c r="M8" t="str">
        <f>DEC2HEX(L8)</f>
        <v>1</v>
      </c>
    </row>
    <row r="9" spans="1:13" x14ac:dyDescent="0.25">
      <c r="A9" t="s">
        <v>2</v>
      </c>
      <c r="B9">
        <v>3</v>
      </c>
      <c r="C9" t="str">
        <f>DEC2HEX(B9)</f>
        <v>3</v>
      </c>
      <c r="D9" t="s">
        <v>6</v>
      </c>
      <c r="H9">
        <v>0</v>
      </c>
      <c r="I9" t="str">
        <f>DEC2HEX(H9)</f>
        <v>0</v>
      </c>
      <c r="L9">
        <v>1</v>
      </c>
      <c r="M9" t="str">
        <f>DEC2HEX(L9)</f>
        <v>1</v>
      </c>
    </row>
    <row r="10" spans="1:13" x14ac:dyDescent="0.25">
      <c r="A10" t="s">
        <v>5</v>
      </c>
      <c r="B10">
        <v>0</v>
      </c>
      <c r="C10" t="str">
        <f>RIGHT("00"&amp;DEC2HEX(B10),2)</f>
        <v>00</v>
      </c>
      <c r="D10" t="s">
        <v>8</v>
      </c>
      <c r="H10">
        <v>2</v>
      </c>
      <c r="I10" t="str">
        <f>RIGHT("00"&amp;DEC2HEX(H10),2)</f>
        <v>02</v>
      </c>
      <c r="L10">
        <v>1</v>
      </c>
      <c r="M10" t="str">
        <f>RIGHT("00"&amp;DEC2HEX(L10),2)</f>
        <v>01</v>
      </c>
    </row>
    <row r="12" spans="1:13" x14ac:dyDescent="0.25">
      <c r="A12" t="s">
        <v>11</v>
      </c>
      <c r="C12" t="str">
        <f>$B$1&amp;"CPP:"&amp;C4&amp;C5&amp;C9&amp;C8&amp;C7&amp;C10</f>
        <v>!CPP:10300000</v>
      </c>
      <c r="I12" t="str">
        <f>$B$1&amp;"CPP:"&amp;I4&amp;I5&amp;I9&amp;I8&amp;I7&amp;I10</f>
        <v>!CPP:21010302</v>
      </c>
      <c r="M12" t="str">
        <f>$B$1&amp;"CPP:"&amp;M4&amp;M5&amp;M9&amp;M8&amp;M7&amp;M10</f>
        <v>!CPP:22110101</v>
      </c>
    </row>
    <row r="13" spans="1:13" x14ac:dyDescent="0.25">
      <c r="H13" t="s">
        <v>111</v>
      </c>
    </row>
    <row r="14" spans="1:13" x14ac:dyDescent="0.25">
      <c r="H14" t="s">
        <v>112</v>
      </c>
    </row>
    <row r="15" spans="1:13" x14ac:dyDescent="0.25">
      <c r="A15" t="s">
        <v>5</v>
      </c>
    </row>
    <row r="16" spans="1:13" x14ac:dyDescent="0.25">
      <c r="A16">
        <v>0</v>
      </c>
      <c r="B16" t="s">
        <v>31</v>
      </c>
    </row>
    <row r="17" spans="1:4" x14ac:dyDescent="0.25">
      <c r="A17">
        <v>1</v>
      </c>
      <c r="B17" t="s">
        <v>32</v>
      </c>
    </row>
    <row r="18" spans="1:4" x14ac:dyDescent="0.25">
      <c r="C18" t="s">
        <v>33</v>
      </c>
    </row>
    <row r="19" spans="1:4" x14ac:dyDescent="0.25">
      <c r="C19" t="s">
        <v>34</v>
      </c>
    </row>
    <row r="20" spans="1:4" x14ac:dyDescent="0.25">
      <c r="C20" t="s">
        <v>35</v>
      </c>
    </row>
    <row r="21" spans="1:4" x14ac:dyDescent="0.25">
      <c r="A21">
        <v>2</v>
      </c>
      <c r="B21" t="s">
        <v>36</v>
      </c>
    </row>
    <row r="22" spans="1:4" x14ac:dyDescent="0.25">
      <c r="A22">
        <v>3</v>
      </c>
      <c r="B22" t="s">
        <v>37</v>
      </c>
      <c r="D22" t="s">
        <v>38</v>
      </c>
    </row>
    <row r="23" spans="1:4" x14ac:dyDescent="0.25">
      <c r="A23">
        <v>4</v>
      </c>
      <c r="B23" t="s">
        <v>39</v>
      </c>
    </row>
    <row r="24" spans="1:4" x14ac:dyDescent="0.25">
      <c r="A24">
        <v>5</v>
      </c>
      <c r="B24" t="s">
        <v>40</v>
      </c>
      <c r="D24" t="s">
        <v>38</v>
      </c>
    </row>
    <row r="25" spans="1:4" x14ac:dyDescent="0.25">
      <c r="A25">
        <v>6</v>
      </c>
      <c r="B25" t="s">
        <v>41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A11" sqref="A11"/>
    </sheetView>
  </sheetViews>
  <sheetFormatPr defaultRowHeight="15" x14ac:dyDescent="0.25"/>
  <cols>
    <col min="1" max="1" width="18.7109375" customWidth="1"/>
  </cols>
  <sheetData>
    <row r="1" spans="1:20" x14ac:dyDescent="0.25">
      <c r="A1" t="s">
        <v>10</v>
      </c>
      <c r="B1" t="s">
        <v>29</v>
      </c>
    </row>
    <row r="2" spans="1:20" x14ac:dyDescent="0.25">
      <c r="F2" t="s">
        <v>58</v>
      </c>
      <c r="J2" t="s">
        <v>59</v>
      </c>
      <c r="M2" t="s">
        <v>106</v>
      </c>
      <c r="P2" t="s">
        <v>107</v>
      </c>
      <c r="S2" t="s">
        <v>104</v>
      </c>
    </row>
    <row r="3" spans="1:20" x14ac:dyDescent="0.25">
      <c r="B3" t="s">
        <v>9</v>
      </c>
      <c r="C3" t="s">
        <v>12</v>
      </c>
      <c r="F3" t="s">
        <v>9</v>
      </c>
      <c r="G3" t="s">
        <v>12</v>
      </c>
      <c r="J3" t="s">
        <v>9</v>
      </c>
      <c r="K3" t="s">
        <v>12</v>
      </c>
      <c r="M3" t="s">
        <v>9</v>
      </c>
      <c r="N3" t="s">
        <v>12</v>
      </c>
      <c r="P3" t="s">
        <v>9</v>
      </c>
      <c r="Q3" t="s">
        <v>12</v>
      </c>
      <c r="S3" t="s">
        <v>9</v>
      </c>
      <c r="T3" t="s">
        <v>12</v>
      </c>
    </row>
    <row r="4" spans="1:20" x14ac:dyDescent="0.25">
      <c r="A4" t="s">
        <v>1</v>
      </c>
      <c r="B4">
        <v>2</v>
      </c>
      <c r="C4" t="str">
        <f>DEC2HEX(B4)</f>
        <v>2</v>
      </c>
      <c r="F4">
        <v>2</v>
      </c>
      <c r="G4" t="str">
        <f>DEC2HEX(F4)</f>
        <v>2</v>
      </c>
      <c r="J4">
        <v>2</v>
      </c>
      <c r="K4" t="str">
        <f>DEC2HEX(J4)</f>
        <v>2</v>
      </c>
      <c r="M4">
        <v>2</v>
      </c>
      <c r="N4" t="str">
        <f>DEC2HEX(M4)</f>
        <v>2</v>
      </c>
      <c r="P4">
        <v>2</v>
      </c>
      <c r="Q4" t="str">
        <f>DEC2HEX(P4)</f>
        <v>2</v>
      </c>
      <c r="S4">
        <v>2</v>
      </c>
      <c r="T4" t="str">
        <f>DEC2HEX(S4)</f>
        <v>2</v>
      </c>
    </row>
    <row r="5" spans="1:20" x14ac:dyDescent="0.25">
      <c r="A5" t="s">
        <v>0</v>
      </c>
      <c r="B5">
        <v>2</v>
      </c>
      <c r="C5" t="str">
        <f>DEC2HEX(B5)</f>
        <v>2</v>
      </c>
      <c r="F5">
        <v>0</v>
      </c>
      <c r="G5" t="str">
        <f>DEC2HEX(F5)</f>
        <v>0</v>
      </c>
      <c r="J5">
        <v>5</v>
      </c>
      <c r="K5" t="str">
        <f>DEC2HEX(J5)</f>
        <v>5</v>
      </c>
      <c r="M5">
        <v>4</v>
      </c>
      <c r="N5" t="str">
        <f>DEC2HEX(M5)</f>
        <v>4</v>
      </c>
      <c r="P5">
        <v>5</v>
      </c>
      <c r="Q5" t="str">
        <f>DEC2HEX(P5)</f>
        <v>5</v>
      </c>
      <c r="S5">
        <v>3</v>
      </c>
      <c r="T5" t="str">
        <f>DEC2HEX(S5)</f>
        <v>3</v>
      </c>
    </row>
    <row r="7" spans="1:20" x14ac:dyDescent="0.25">
      <c r="A7" t="s">
        <v>61</v>
      </c>
      <c r="B7">
        <v>0</v>
      </c>
      <c r="C7" t="str">
        <f>DEC2HEX(B7)</f>
        <v>0</v>
      </c>
      <c r="F7">
        <v>0</v>
      </c>
      <c r="G7" t="str">
        <f>DEC2HEX(F7)</f>
        <v>0</v>
      </c>
      <c r="J7">
        <v>0</v>
      </c>
      <c r="K7" t="str">
        <f>DEC2HEX(J7)</f>
        <v>0</v>
      </c>
      <c r="M7">
        <v>1</v>
      </c>
      <c r="N7" t="str">
        <f>DEC2HEX(M7)</f>
        <v>1</v>
      </c>
      <c r="P7">
        <v>1</v>
      </c>
      <c r="Q7" t="str">
        <f>DEC2HEX(P7)</f>
        <v>1</v>
      </c>
      <c r="S7">
        <v>0</v>
      </c>
      <c r="T7" t="str">
        <f>DEC2HEX(S7)</f>
        <v>0</v>
      </c>
    </row>
    <row r="8" spans="1:20" x14ac:dyDescent="0.25">
      <c r="A8" t="s">
        <v>62</v>
      </c>
      <c r="B8">
        <v>0</v>
      </c>
      <c r="C8" t="str">
        <f>DEC2HEX(B8)</f>
        <v>0</v>
      </c>
      <c r="F8">
        <v>0</v>
      </c>
      <c r="G8" t="str">
        <f>DEC2HEX(F8)</f>
        <v>0</v>
      </c>
      <c r="J8">
        <v>0</v>
      </c>
      <c r="K8" t="str">
        <f>DEC2HEX(J8)</f>
        <v>0</v>
      </c>
      <c r="M8">
        <v>5</v>
      </c>
      <c r="N8" t="str">
        <f>DEC2HEX(M8)</f>
        <v>5</v>
      </c>
      <c r="P8">
        <v>4</v>
      </c>
      <c r="Q8" t="str">
        <f>DEC2HEX(P8)</f>
        <v>4</v>
      </c>
      <c r="S8">
        <v>0</v>
      </c>
      <c r="T8" t="str">
        <f>DEC2HEX(S8)</f>
        <v>0</v>
      </c>
    </row>
    <row r="9" spans="1:20" x14ac:dyDescent="0.25">
      <c r="A9" t="s">
        <v>13</v>
      </c>
      <c r="B9">
        <v>0</v>
      </c>
      <c r="C9" t="str">
        <f>DEC2HEX(B9)</f>
        <v>0</v>
      </c>
      <c r="D9" t="s">
        <v>15</v>
      </c>
      <c r="F9">
        <v>0</v>
      </c>
      <c r="G9" t="str">
        <f>DEC2HEX(F9)</f>
        <v>0</v>
      </c>
      <c r="J9">
        <v>0</v>
      </c>
      <c r="K9" t="str">
        <f>DEC2HEX(J9)</f>
        <v>0</v>
      </c>
      <c r="M9">
        <v>0</v>
      </c>
      <c r="N9" t="str">
        <f>DEC2HEX(M9)</f>
        <v>0</v>
      </c>
      <c r="P9">
        <v>0</v>
      </c>
      <c r="Q9" t="str">
        <f>DEC2HEX(P9)</f>
        <v>0</v>
      </c>
      <c r="S9">
        <v>0</v>
      </c>
      <c r="T9" t="str">
        <f>DEC2HEX(S9)</f>
        <v>0</v>
      </c>
    </row>
    <row r="11" spans="1:20" x14ac:dyDescent="0.25">
      <c r="A11" t="s">
        <v>102</v>
      </c>
    </row>
    <row r="12" spans="1:20" x14ac:dyDescent="0.25">
      <c r="A12" t="s">
        <v>14</v>
      </c>
      <c r="B12">
        <v>0</v>
      </c>
      <c r="C12" t="str">
        <f>RIGHT("00"&amp;DEC2HEX(B12),2)</f>
        <v>00</v>
      </c>
      <c r="D12" t="s">
        <v>8</v>
      </c>
      <c r="F12">
        <v>0</v>
      </c>
      <c r="G12" t="str">
        <f>RIGHT("00"&amp;DEC2HEX(F12),2)</f>
        <v>00</v>
      </c>
      <c r="J12">
        <v>0</v>
      </c>
      <c r="K12" t="str">
        <f>RIGHT("00"&amp;DEC2HEX(J12),2)</f>
        <v>00</v>
      </c>
      <c r="M12">
        <v>0</v>
      </c>
      <c r="N12" t="str">
        <f>RIGHT("00"&amp;DEC2HEX(M12),2)</f>
        <v>00</v>
      </c>
      <c r="P12">
        <v>0</v>
      </c>
      <c r="Q12" t="str">
        <f>RIGHT("00"&amp;DEC2HEX(P12),2)</f>
        <v>00</v>
      </c>
      <c r="S12">
        <v>0</v>
      </c>
      <c r="T12" t="str">
        <f>RIGHT("00"&amp;DEC2HEX(S12),2)</f>
        <v>00</v>
      </c>
    </row>
    <row r="13" spans="1:20" x14ac:dyDescent="0.25">
      <c r="A13" t="s">
        <v>5</v>
      </c>
      <c r="B13">
        <v>0</v>
      </c>
      <c r="C13" t="str">
        <f>DEC2HEX(B13)</f>
        <v>0</v>
      </c>
      <c r="F13">
        <v>3</v>
      </c>
      <c r="G13" t="str">
        <f>DEC2HEX(F13)</f>
        <v>3</v>
      </c>
      <c r="J13">
        <v>3</v>
      </c>
      <c r="K13" t="str">
        <f>DEC2HEX(J13)</f>
        <v>3</v>
      </c>
      <c r="M13">
        <v>5</v>
      </c>
      <c r="N13" t="str">
        <f>DEC2HEX(M13)</f>
        <v>5</v>
      </c>
      <c r="P13">
        <v>5</v>
      </c>
      <c r="Q13" t="str">
        <f>DEC2HEX(P13)</f>
        <v>5</v>
      </c>
      <c r="S13">
        <v>0</v>
      </c>
      <c r="T13" t="str">
        <f>DEC2HEX(S13)</f>
        <v>0</v>
      </c>
    </row>
    <row r="15" spans="1:20" x14ac:dyDescent="0.25">
      <c r="A15" t="s">
        <v>11</v>
      </c>
      <c r="C15" t="str">
        <f>$B$1&amp;"CPP:"&amp;C4&amp;C5&amp;C7&amp;C8&amp;C9&amp;C12&amp;C13</f>
        <v>!CPP:22000000</v>
      </c>
      <c r="G15" t="str">
        <f>$B$1&amp;"CPP:"&amp;G4&amp;G5&amp;G7&amp;G8&amp;G9&amp;G12&amp;G13</f>
        <v>!CPP:20000003</v>
      </c>
      <c r="K15" t="str">
        <f>$B$1&amp;"CPP:"&amp;K4&amp;K5&amp;K7&amp;K8&amp;K9&amp;K12&amp;K13</f>
        <v>!CPP:25000003</v>
      </c>
      <c r="N15" t="str">
        <f>$B$1&amp;"CPP:"&amp;N4&amp;N5&amp;N7&amp;N8&amp;N9&amp;N12&amp;N13</f>
        <v>!CPP:24150005</v>
      </c>
      <c r="Q15" t="str">
        <f>$B$1&amp;"CPP:"&amp;Q4&amp;Q5&amp;Q7&amp;Q8&amp;Q9&amp;Q12&amp;Q13</f>
        <v>!CPP:25140005</v>
      </c>
      <c r="T15" t="str">
        <f>$B$1&amp;"CPP:"&amp;T4&amp;T5&amp;T7&amp;T8&amp;T9&amp;T12&amp;T13</f>
        <v>!CPP:23000000</v>
      </c>
    </row>
    <row r="18" spans="1:3" x14ac:dyDescent="0.25">
      <c r="A18" t="s">
        <v>5</v>
      </c>
    </row>
    <row r="19" spans="1:3" x14ac:dyDescent="0.25">
      <c r="A19">
        <v>0</v>
      </c>
      <c r="B19" t="s">
        <v>92</v>
      </c>
    </row>
    <row r="20" spans="1:3" x14ac:dyDescent="0.25">
      <c r="C20" t="s">
        <v>42</v>
      </c>
    </row>
    <row r="21" spans="1:3" x14ac:dyDescent="0.25">
      <c r="A21">
        <v>1</v>
      </c>
      <c r="B21" t="s">
        <v>93</v>
      </c>
    </row>
    <row r="22" spans="1:3" x14ac:dyDescent="0.25">
      <c r="A22">
        <v>2</v>
      </c>
      <c r="B22" t="s">
        <v>94</v>
      </c>
    </row>
    <row r="23" spans="1:3" x14ac:dyDescent="0.25">
      <c r="C23" t="s">
        <v>43</v>
      </c>
    </row>
    <row r="24" spans="1:3" x14ac:dyDescent="0.25">
      <c r="C24" t="s">
        <v>91</v>
      </c>
    </row>
    <row r="25" spans="1:3" x14ac:dyDescent="0.25">
      <c r="A25">
        <v>3</v>
      </c>
      <c r="B25" t="s">
        <v>98</v>
      </c>
    </row>
    <row r="26" spans="1:3" x14ac:dyDescent="0.25">
      <c r="A26">
        <v>4</v>
      </c>
      <c r="B26" t="s">
        <v>99</v>
      </c>
    </row>
    <row r="31" spans="1:3" x14ac:dyDescent="0.25">
      <c r="B31" t="s">
        <v>95</v>
      </c>
    </row>
    <row r="32" spans="1:3" x14ac:dyDescent="0.25">
      <c r="C32" t="s">
        <v>44</v>
      </c>
    </row>
    <row r="33" spans="2:3" x14ac:dyDescent="0.25">
      <c r="C33" t="s">
        <v>45</v>
      </c>
    </row>
    <row r="34" spans="2:3" x14ac:dyDescent="0.25">
      <c r="C34" t="s">
        <v>46</v>
      </c>
    </row>
    <row r="35" spans="2:3" x14ac:dyDescent="0.25">
      <c r="B35" t="s">
        <v>96</v>
      </c>
    </row>
    <row r="36" spans="2:3" x14ac:dyDescent="0.25">
      <c r="B36" t="s">
        <v>97</v>
      </c>
    </row>
    <row r="37" spans="2:3" x14ac:dyDescent="0.25">
      <c r="C37" t="s"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N19" sqref="N19"/>
    </sheetView>
  </sheetViews>
  <sheetFormatPr defaultRowHeight="15" x14ac:dyDescent="0.25"/>
  <cols>
    <col min="1" max="1" width="25" customWidth="1"/>
  </cols>
  <sheetData>
    <row r="1" spans="1:17" x14ac:dyDescent="0.25">
      <c r="A1" t="s">
        <v>10</v>
      </c>
      <c r="B1" t="s">
        <v>29</v>
      </c>
    </row>
    <row r="2" spans="1:17" x14ac:dyDescent="0.25">
      <c r="B2" t="s">
        <v>53</v>
      </c>
      <c r="F2" t="s">
        <v>103</v>
      </c>
      <c r="J2" t="s">
        <v>77</v>
      </c>
      <c r="M2" t="s">
        <v>85</v>
      </c>
      <c r="P2" t="s">
        <v>105</v>
      </c>
    </row>
    <row r="3" spans="1:17" x14ac:dyDescent="0.25">
      <c r="B3" t="s">
        <v>9</v>
      </c>
      <c r="C3" t="s">
        <v>12</v>
      </c>
      <c r="F3" t="s">
        <v>9</v>
      </c>
      <c r="G3" t="s">
        <v>12</v>
      </c>
      <c r="J3" t="s">
        <v>9</v>
      </c>
      <c r="K3" t="s">
        <v>12</v>
      </c>
      <c r="M3" t="s">
        <v>9</v>
      </c>
      <c r="N3" t="s">
        <v>12</v>
      </c>
      <c r="P3" t="s">
        <v>9</v>
      </c>
      <c r="Q3" t="s">
        <v>12</v>
      </c>
    </row>
    <row r="4" spans="1:17" x14ac:dyDescent="0.25">
      <c r="A4" t="s">
        <v>1</v>
      </c>
      <c r="B4">
        <v>1</v>
      </c>
      <c r="C4" t="str">
        <f>DEC2HEX(B4)</f>
        <v>1</v>
      </c>
      <c r="F4">
        <v>1</v>
      </c>
      <c r="G4" t="str">
        <f>DEC2HEX(F4)</f>
        <v>1</v>
      </c>
      <c r="J4">
        <v>1</v>
      </c>
      <c r="K4" t="str">
        <f>DEC2HEX(J4)</f>
        <v>1</v>
      </c>
      <c r="M4">
        <v>1</v>
      </c>
      <c r="N4" t="str">
        <f>DEC2HEX(M4)</f>
        <v>1</v>
      </c>
      <c r="P4">
        <v>1</v>
      </c>
      <c r="Q4" t="str">
        <f>DEC2HEX(P4)</f>
        <v>1</v>
      </c>
    </row>
    <row r="5" spans="1:17" x14ac:dyDescent="0.25">
      <c r="A5" t="s">
        <v>0</v>
      </c>
      <c r="B5">
        <v>5</v>
      </c>
      <c r="C5" t="str">
        <f>DEC2HEX(B5)</f>
        <v>5</v>
      </c>
      <c r="F5">
        <v>4</v>
      </c>
      <c r="G5" t="str">
        <f>DEC2HEX(F5)</f>
        <v>4</v>
      </c>
      <c r="J5">
        <v>7</v>
      </c>
      <c r="K5" t="str">
        <f>DEC2HEX(J5)</f>
        <v>7</v>
      </c>
      <c r="M5">
        <v>0</v>
      </c>
      <c r="N5" t="str">
        <f>DEC2HEX(M5)</f>
        <v>0</v>
      </c>
      <c r="P5">
        <v>7</v>
      </c>
      <c r="Q5" t="str">
        <f>DEC2HEX(P5)</f>
        <v>7</v>
      </c>
    </row>
    <row r="7" spans="1:17" x14ac:dyDescent="0.25">
      <c r="C7" s="1"/>
      <c r="G7" s="1"/>
      <c r="K7" s="1"/>
      <c r="N7" s="1"/>
      <c r="Q7" s="1"/>
    </row>
    <row r="8" spans="1:17" x14ac:dyDescent="0.25">
      <c r="C8" s="4"/>
      <c r="G8" s="4"/>
      <c r="K8" s="4"/>
      <c r="N8" s="4"/>
      <c r="Q8" s="4"/>
    </row>
    <row r="9" spans="1:17" x14ac:dyDescent="0.25">
      <c r="A9" t="s">
        <v>23</v>
      </c>
      <c r="B9">
        <v>0</v>
      </c>
      <c r="C9" t="str">
        <f>RIGHT("00"&amp;DEC2HEX(B9),2)</f>
        <v>00</v>
      </c>
      <c r="D9" t="s">
        <v>8</v>
      </c>
      <c r="F9">
        <v>0</v>
      </c>
      <c r="G9" t="str">
        <f>RIGHT("00"&amp;DEC2HEX(F9),2)</f>
        <v>00</v>
      </c>
      <c r="J9">
        <v>0</v>
      </c>
      <c r="K9" t="str">
        <f>RIGHT("00"&amp;DEC2HEX(J9),2)</f>
        <v>00</v>
      </c>
      <c r="M9">
        <v>0</v>
      </c>
      <c r="N9" t="str">
        <f>RIGHT("00"&amp;DEC2HEX(M9),2)</f>
        <v>00</v>
      </c>
      <c r="P9">
        <v>0</v>
      </c>
      <c r="Q9" t="str">
        <f>RIGHT("00"&amp;DEC2HEX(P9),2)</f>
        <v>00</v>
      </c>
    </row>
    <row r="10" spans="1:17" x14ac:dyDescent="0.25">
      <c r="A10" t="s">
        <v>16</v>
      </c>
      <c r="B10">
        <v>2</v>
      </c>
      <c r="C10" t="str">
        <f t="shared" ref="C10:C17" si="0">DEC2HEX(B10)</f>
        <v>2</v>
      </c>
      <c r="F10">
        <v>2</v>
      </c>
      <c r="G10" t="str">
        <f t="shared" ref="G10:G17" si="1">DEC2HEX(F10)</f>
        <v>2</v>
      </c>
      <c r="J10">
        <v>2</v>
      </c>
      <c r="K10" t="str">
        <f t="shared" ref="K10:K17" si="2">DEC2HEX(J10)</f>
        <v>2</v>
      </c>
      <c r="M10">
        <v>0</v>
      </c>
      <c r="N10" t="str">
        <f t="shared" ref="N10:N17" si="3">DEC2HEX(M10)</f>
        <v>0</v>
      </c>
      <c r="P10">
        <v>2</v>
      </c>
      <c r="Q10" t="str">
        <f t="shared" ref="Q10:Q17" si="4">DEC2HEX(P10)</f>
        <v>2</v>
      </c>
    </row>
    <row r="11" spans="1:17" x14ac:dyDescent="0.25">
      <c r="A11" t="s">
        <v>17</v>
      </c>
      <c r="B11">
        <v>2</v>
      </c>
      <c r="C11" t="str">
        <f t="shared" si="0"/>
        <v>2</v>
      </c>
      <c r="F11">
        <v>1</v>
      </c>
      <c r="G11" t="str">
        <f t="shared" si="1"/>
        <v>1</v>
      </c>
      <c r="J11">
        <v>3</v>
      </c>
      <c r="K11" t="str">
        <f t="shared" si="2"/>
        <v>3</v>
      </c>
      <c r="M11">
        <v>0</v>
      </c>
      <c r="N11" t="str">
        <f t="shared" si="3"/>
        <v>0</v>
      </c>
      <c r="P11">
        <v>3</v>
      </c>
      <c r="Q11" t="str">
        <f t="shared" si="4"/>
        <v>3</v>
      </c>
    </row>
    <row r="12" spans="1:17" x14ac:dyDescent="0.25">
      <c r="A12" t="s">
        <v>18</v>
      </c>
      <c r="B12">
        <v>3</v>
      </c>
      <c r="C12" t="str">
        <f t="shared" si="0"/>
        <v>3</v>
      </c>
      <c r="D12" t="s">
        <v>100</v>
      </c>
      <c r="F12">
        <v>3</v>
      </c>
      <c r="G12" t="str">
        <f t="shared" si="1"/>
        <v>3</v>
      </c>
      <c r="J12">
        <v>0</v>
      </c>
      <c r="K12" t="str">
        <f t="shared" si="2"/>
        <v>0</v>
      </c>
      <c r="M12">
        <v>0</v>
      </c>
      <c r="N12" t="str">
        <f t="shared" si="3"/>
        <v>0</v>
      </c>
      <c r="P12">
        <v>1</v>
      </c>
      <c r="Q12" t="str">
        <f t="shared" si="4"/>
        <v>1</v>
      </c>
    </row>
    <row r="13" spans="1:17" x14ac:dyDescent="0.25">
      <c r="A13" t="s">
        <v>22</v>
      </c>
      <c r="B13">
        <v>1</v>
      </c>
      <c r="C13" t="str">
        <f t="shared" si="0"/>
        <v>1</v>
      </c>
      <c r="D13" t="s">
        <v>19</v>
      </c>
      <c r="F13">
        <v>1</v>
      </c>
      <c r="G13" t="str">
        <f t="shared" si="1"/>
        <v>1</v>
      </c>
      <c r="J13">
        <v>0</v>
      </c>
      <c r="K13" t="str">
        <f t="shared" si="2"/>
        <v>0</v>
      </c>
      <c r="M13">
        <v>0</v>
      </c>
      <c r="N13" t="str">
        <f t="shared" si="3"/>
        <v>0</v>
      </c>
      <c r="P13">
        <v>2</v>
      </c>
      <c r="Q13" t="str">
        <f t="shared" si="4"/>
        <v>2</v>
      </c>
    </row>
    <row r="14" spans="1:17" x14ac:dyDescent="0.25">
      <c r="A14" s="2" t="s">
        <v>24</v>
      </c>
      <c r="B14">
        <v>3</v>
      </c>
      <c r="C14" t="str">
        <f t="shared" si="0"/>
        <v>3</v>
      </c>
      <c r="F14">
        <v>1</v>
      </c>
      <c r="G14" t="str">
        <f t="shared" si="1"/>
        <v>1</v>
      </c>
      <c r="J14">
        <v>3</v>
      </c>
      <c r="K14" t="str">
        <f t="shared" si="2"/>
        <v>3</v>
      </c>
      <c r="M14">
        <v>3</v>
      </c>
      <c r="N14" t="str">
        <f t="shared" si="3"/>
        <v>3</v>
      </c>
      <c r="P14">
        <v>3</v>
      </c>
      <c r="Q14" t="str">
        <f t="shared" si="4"/>
        <v>3</v>
      </c>
    </row>
    <row r="15" spans="1:17" x14ac:dyDescent="0.25">
      <c r="A15" s="2" t="s">
        <v>25</v>
      </c>
      <c r="B15">
        <v>0</v>
      </c>
      <c r="C15" t="str">
        <f t="shared" si="0"/>
        <v>0</v>
      </c>
      <c r="F15">
        <v>0</v>
      </c>
      <c r="G15" t="str">
        <f t="shared" si="1"/>
        <v>0</v>
      </c>
      <c r="J15">
        <v>0</v>
      </c>
      <c r="K15" t="str">
        <f t="shared" si="2"/>
        <v>0</v>
      </c>
      <c r="M15">
        <v>0</v>
      </c>
      <c r="N15" t="str">
        <f t="shared" si="3"/>
        <v>0</v>
      </c>
      <c r="P15">
        <v>0</v>
      </c>
      <c r="Q15" t="str">
        <f t="shared" si="4"/>
        <v>0</v>
      </c>
    </row>
    <row r="16" spans="1:17" x14ac:dyDescent="0.25">
      <c r="A16" t="s">
        <v>26</v>
      </c>
      <c r="B16">
        <v>4</v>
      </c>
      <c r="C16" t="str">
        <f t="shared" si="0"/>
        <v>4</v>
      </c>
      <c r="F16">
        <v>4</v>
      </c>
      <c r="G16" t="str">
        <f t="shared" si="1"/>
        <v>4</v>
      </c>
      <c r="J16">
        <v>4</v>
      </c>
      <c r="K16" t="str">
        <f t="shared" si="2"/>
        <v>4</v>
      </c>
      <c r="M16">
        <v>0</v>
      </c>
      <c r="N16" t="str">
        <f t="shared" si="3"/>
        <v>0</v>
      </c>
      <c r="P16">
        <v>4</v>
      </c>
      <c r="Q16" t="str">
        <f t="shared" si="4"/>
        <v>4</v>
      </c>
    </row>
    <row r="17" spans="1:17" x14ac:dyDescent="0.25">
      <c r="A17" t="s">
        <v>63</v>
      </c>
      <c r="B17">
        <v>1</v>
      </c>
      <c r="C17" t="str">
        <f t="shared" si="0"/>
        <v>1</v>
      </c>
      <c r="F17">
        <v>1</v>
      </c>
      <c r="G17" t="str">
        <f t="shared" si="1"/>
        <v>1</v>
      </c>
      <c r="J17">
        <v>1</v>
      </c>
      <c r="K17" t="str">
        <f t="shared" si="2"/>
        <v>1</v>
      </c>
      <c r="M17">
        <v>0</v>
      </c>
      <c r="N17" t="str">
        <f t="shared" si="3"/>
        <v>0</v>
      </c>
      <c r="P17">
        <v>1</v>
      </c>
      <c r="Q17" t="str">
        <f t="shared" si="4"/>
        <v>1</v>
      </c>
    </row>
    <row r="19" spans="1:17" x14ac:dyDescent="0.25">
      <c r="A19" t="s">
        <v>11</v>
      </c>
      <c r="C19" t="str">
        <f>$B$1&amp;"CPP:"&amp;C4&amp;C5&amp;C9&amp;C10&amp;C11&amp;C12&amp;C13&amp;C14&amp;C15&amp;C16&amp;C17</f>
        <v>!CPP:150022313041</v>
      </c>
      <c r="G19" t="str">
        <f>$B$1&amp;"CPP:"&amp;G4&amp;G5&amp;G9&amp;G10&amp;G11&amp;G12&amp;G13&amp;G14&amp;G15&amp;G16&amp;G17</f>
        <v>!CPP:140021311041</v>
      </c>
      <c r="K19" t="str">
        <f>$B$1&amp;"CPP:"&amp;K4&amp;K5&amp;K9&amp;K10&amp;K11&amp;K12&amp;K13&amp;K14&amp;K15&amp;K16&amp;K17</f>
        <v>!CPP:170023003041</v>
      </c>
      <c r="N19" t="str">
        <f>$B$1&amp;"CPP:"&amp;N4&amp;N5&amp;N9&amp;N10&amp;N11&amp;N12&amp;N13&amp;N14&amp;N15&amp;N16&amp;N17</f>
        <v>!CPP:100000003000</v>
      </c>
      <c r="Q19" t="str">
        <f>$B$1&amp;"CPP:"&amp;Q4&amp;Q5&amp;Q9&amp;Q10&amp;Q11&amp;Q12&amp;Q13&amp;Q14&amp;Q15&amp;Q16&amp;Q17</f>
        <v>!CPP:170023123041</v>
      </c>
    </row>
    <row r="21" spans="1:17" x14ac:dyDescent="0.25">
      <c r="B21" t="s">
        <v>63</v>
      </c>
    </row>
    <row r="22" spans="1:17" x14ac:dyDescent="0.25">
      <c r="C22" t="s">
        <v>65</v>
      </c>
    </row>
    <row r="23" spans="1:17" x14ac:dyDescent="0.25">
      <c r="C23" t="s">
        <v>64</v>
      </c>
    </row>
    <row r="24" spans="1:17" x14ac:dyDescent="0.25">
      <c r="C24" t="s">
        <v>66</v>
      </c>
    </row>
    <row r="25" spans="1:17" x14ac:dyDescent="0.25">
      <c r="C25" t="s">
        <v>67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7" sqref="K17"/>
    </sheetView>
  </sheetViews>
  <sheetFormatPr defaultRowHeight="15" x14ac:dyDescent="0.25"/>
  <cols>
    <col min="1" max="1" width="33.85546875" bestFit="1" customWidth="1"/>
  </cols>
  <sheetData>
    <row r="1" spans="1:7" x14ac:dyDescent="0.25">
      <c r="A1" t="s">
        <v>10</v>
      </c>
      <c r="B1" t="s">
        <v>29</v>
      </c>
    </row>
    <row r="2" spans="1:7" x14ac:dyDescent="0.25">
      <c r="B2" t="s">
        <v>54</v>
      </c>
      <c r="F2" t="s">
        <v>55</v>
      </c>
    </row>
    <row r="3" spans="1:7" x14ac:dyDescent="0.25">
      <c r="B3" t="s">
        <v>9</v>
      </c>
      <c r="C3" t="s">
        <v>12</v>
      </c>
      <c r="F3" t="s">
        <v>9</v>
      </c>
      <c r="G3" t="s">
        <v>12</v>
      </c>
    </row>
    <row r="4" spans="1:7" x14ac:dyDescent="0.25">
      <c r="A4" t="s">
        <v>1</v>
      </c>
      <c r="B4">
        <v>1</v>
      </c>
      <c r="C4" t="str">
        <f>DEC2HEX(B4)</f>
        <v>1</v>
      </c>
      <c r="F4">
        <v>1</v>
      </c>
      <c r="G4" t="str">
        <f>DEC2HEX(F4)</f>
        <v>1</v>
      </c>
    </row>
    <row r="5" spans="1:7" x14ac:dyDescent="0.25">
      <c r="A5" t="s">
        <v>0</v>
      </c>
      <c r="B5">
        <v>5</v>
      </c>
      <c r="C5" t="str">
        <f>DEC2HEX(B5)</f>
        <v>5</v>
      </c>
      <c r="F5">
        <v>6</v>
      </c>
      <c r="G5" t="str">
        <f>DEC2HEX(F5)</f>
        <v>6</v>
      </c>
    </row>
    <row r="8" spans="1:7" x14ac:dyDescent="0.25">
      <c r="A8" t="s">
        <v>110</v>
      </c>
      <c r="B8">
        <v>0</v>
      </c>
      <c r="C8" t="str">
        <f>DEC2HEX(B8)</f>
        <v>0</v>
      </c>
      <c r="F8">
        <v>1</v>
      </c>
      <c r="G8" t="str">
        <f>DEC2HEX(F8)</f>
        <v>1</v>
      </c>
    </row>
    <row r="9" spans="1:7" x14ac:dyDescent="0.25">
      <c r="A9" t="s">
        <v>23</v>
      </c>
      <c r="B9">
        <v>3</v>
      </c>
      <c r="C9" t="str">
        <f>RIGHT("00"&amp;DEC2HEX(B9),2)</f>
        <v>03</v>
      </c>
      <c r="D9" t="s">
        <v>8</v>
      </c>
      <c r="F9">
        <v>0</v>
      </c>
      <c r="G9" t="str">
        <f>RIGHT("00"&amp;DEC2HEX(F9),2)</f>
        <v>00</v>
      </c>
    </row>
    <row r="10" spans="1:7" x14ac:dyDescent="0.25">
      <c r="A10" t="s">
        <v>27</v>
      </c>
      <c r="B10">
        <v>2</v>
      </c>
      <c r="C10" t="str">
        <f>DEC2HEX(B10)</f>
        <v>2</v>
      </c>
      <c r="F10">
        <v>2</v>
      </c>
      <c r="G10" t="str">
        <f>DEC2HEX(F10)</f>
        <v>2</v>
      </c>
    </row>
    <row r="11" spans="1:7" x14ac:dyDescent="0.25">
      <c r="A11" t="s">
        <v>28</v>
      </c>
      <c r="B11">
        <v>0</v>
      </c>
      <c r="C11" t="str">
        <f>DEC2HEX(B11)</f>
        <v>0</v>
      </c>
      <c r="F11">
        <v>5</v>
      </c>
      <c r="G11" t="str">
        <f>DEC2HEX(F11)</f>
        <v>5</v>
      </c>
    </row>
    <row r="12" spans="1:7" x14ac:dyDescent="0.25">
      <c r="A12" t="s">
        <v>22</v>
      </c>
      <c r="B12">
        <v>0</v>
      </c>
      <c r="C12" t="str">
        <f>DEC2HEX(B12)</f>
        <v>0</v>
      </c>
      <c r="D12" t="s">
        <v>19</v>
      </c>
      <c r="F12">
        <v>0</v>
      </c>
      <c r="G12" t="str">
        <f>DEC2HEX(F12)</f>
        <v>0</v>
      </c>
    </row>
    <row r="13" spans="1:7" x14ac:dyDescent="0.25">
      <c r="A13" t="s">
        <v>26</v>
      </c>
      <c r="B13">
        <v>4</v>
      </c>
      <c r="C13" t="str">
        <f>DEC2HEX(B13)</f>
        <v>4</v>
      </c>
      <c r="D13" t="s">
        <v>19</v>
      </c>
      <c r="F13">
        <v>0</v>
      </c>
      <c r="G13" t="str">
        <f>DEC2HEX(F13)</f>
        <v>0</v>
      </c>
    </row>
    <row r="14" spans="1:7" x14ac:dyDescent="0.25">
      <c r="A14" t="s">
        <v>63</v>
      </c>
      <c r="B14">
        <v>1</v>
      </c>
      <c r="C14" t="str">
        <f>DEC2HEX(B14)</f>
        <v>1</v>
      </c>
      <c r="F14">
        <v>2</v>
      </c>
      <c r="G14" t="str">
        <f>DEC2HEX(F14)</f>
        <v>2</v>
      </c>
    </row>
    <row r="16" spans="1:7" x14ac:dyDescent="0.25">
      <c r="A16" t="s">
        <v>11</v>
      </c>
      <c r="C16" t="str">
        <f>$B$1&amp;"CPP:"&amp;C4&amp;C5&amp;C9&amp;C10&amp;C11&amp;C12&amp;C13&amp;C14&amp;C8</f>
        <v>!CPP:1503200410</v>
      </c>
      <c r="G16" t="str">
        <f>$B$1&amp;"CPP:"&amp;G4&amp;G5&amp;G9&amp;G10&amp;G11&amp;G12&amp;G13&amp;G14&amp;G8</f>
        <v>!CPP:1600250021</v>
      </c>
    </row>
    <row r="18" spans="2:7" x14ac:dyDescent="0.25">
      <c r="C18" t="s">
        <v>56</v>
      </c>
      <c r="G18" t="s">
        <v>57</v>
      </c>
    </row>
    <row r="20" spans="2:7" x14ac:dyDescent="0.25">
      <c r="B20" t="s">
        <v>63</v>
      </c>
    </row>
    <row r="21" spans="2:7" x14ac:dyDescent="0.25">
      <c r="C21" t="s">
        <v>65</v>
      </c>
    </row>
    <row r="22" spans="2:7" x14ac:dyDescent="0.25">
      <c r="C22" t="s">
        <v>64</v>
      </c>
    </row>
    <row r="23" spans="2:7" x14ac:dyDescent="0.25">
      <c r="C23" t="s">
        <v>66</v>
      </c>
    </row>
    <row r="24" spans="2:7" x14ac:dyDescent="0.25">
      <c r="C24" t="s">
        <v>67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J6" sqref="J6"/>
    </sheetView>
  </sheetViews>
  <sheetFormatPr defaultRowHeight="15" x14ac:dyDescent="0.25"/>
  <cols>
    <col min="1" max="1" width="26.7109375" customWidth="1"/>
  </cols>
  <sheetData>
    <row r="1" spans="1:8" x14ac:dyDescent="0.25">
      <c r="A1" t="s">
        <v>10</v>
      </c>
      <c r="B1" t="s">
        <v>29</v>
      </c>
    </row>
    <row r="3" spans="1:8" x14ac:dyDescent="0.25">
      <c r="B3" t="s">
        <v>9</v>
      </c>
      <c r="C3" t="s">
        <v>12</v>
      </c>
      <c r="F3" t="s">
        <v>9</v>
      </c>
      <c r="G3" t="s">
        <v>12</v>
      </c>
    </row>
    <row r="4" spans="1:8" x14ac:dyDescent="0.25">
      <c r="A4" t="s">
        <v>1</v>
      </c>
      <c r="B4">
        <v>1</v>
      </c>
      <c r="C4" t="str">
        <f>DEC2HEX(B4)</f>
        <v>1</v>
      </c>
      <c r="F4">
        <v>1</v>
      </c>
      <c r="G4" t="str">
        <f>DEC2HEX(F4)</f>
        <v>1</v>
      </c>
    </row>
    <row r="5" spans="1:8" x14ac:dyDescent="0.25">
      <c r="A5" t="s">
        <v>0</v>
      </c>
      <c r="B5">
        <v>3</v>
      </c>
      <c r="C5" t="str">
        <f>DEC2HEX(B5)</f>
        <v>3</v>
      </c>
      <c r="F5">
        <v>0</v>
      </c>
      <c r="G5" t="str">
        <f>DEC2HEX(F5)</f>
        <v>0</v>
      </c>
    </row>
    <row r="6" spans="1:8" x14ac:dyDescent="0.25">
      <c r="A6" t="s">
        <v>23</v>
      </c>
      <c r="B6">
        <v>3</v>
      </c>
      <c r="C6" t="str">
        <f>RIGHT("00"&amp;DEC2HEX(B6),2)</f>
        <v>03</v>
      </c>
      <c r="D6" t="s">
        <v>8</v>
      </c>
      <c r="F6">
        <v>3</v>
      </c>
      <c r="G6" t="str">
        <f>RIGHT("00"&amp;DEC2HEX(F6),2)</f>
        <v>03</v>
      </c>
      <c r="H6" t="s">
        <v>8</v>
      </c>
    </row>
    <row r="7" spans="1:8" x14ac:dyDescent="0.25">
      <c r="A7" t="s">
        <v>22</v>
      </c>
      <c r="B7">
        <v>2</v>
      </c>
      <c r="C7" t="str">
        <f t="shared" ref="C7:C14" si="0">DEC2HEX(B7)</f>
        <v>2</v>
      </c>
      <c r="F7">
        <v>2</v>
      </c>
      <c r="G7" t="str">
        <f t="shared" ref="G7:G14" si="1">DEC2HEX(F7)</f>
        <v>2</v>
      </c>
    </row>
    <row r="8" spans="1:8" x14ac:dyDescent="0.25">
      <c r="A8" s="2" t="s">
        <v>24</v>
      </c>
      <c r="B8">
        <v>0</v>
      </c>
      <c r="C8" t="str">
        <f t="shared" si="0"/>
        <v>0</v>
      </c>
      <c r="F8">
        <v>0</v>
      </c>
      <c r="G8" t="str">
        <f t="shared" si="1"/>
        <v>0</v>
      </c>
    </row>
    <row r="9" spans="1:8" x14ac:dyDescent="0.25">
      <c r="A9" s="2" t="s">
        <v>25</v>
      </c>
      <c r="B9">
        <v>0</v>
      </c>
      <c r="C9" t="str">
        <f t="shared" si="0"/>
        <v>0</v>
      </c>
      <c r="D9" t="s">
        <v>19</v>
      </c>
      <c r="F9">
        <v>0</v>
      </c>
      <c r="G9" t="str">
        <f t="shared" si="1"/>
        <v>0</v>
      </c>
      <c r="H9" t="s">
        <v>19</v>
      </c>
    </row>
    <row r="10" spans="1:8" x14ac:dyDescent="0.25">
      <c r="A10" t="s">
        <v>26</v>
      </c>
      <c r="B10">
        <v>4</v>
      </c>
      <c r="C10" t="str">
        <f t="shared" si="0"/>
        <v>4</v>
      </c>
      <c r="D10" t="s">
        <v>19</v>
      </c>
      <c r="F10">
        <v>4</v>
      </c>
      <c r="G10" t="str">
        <f t="shared" si="1"/>
        <v>4</v>
      </c>
      <c r="H10" t="s">
        <v>19</v>
      </c>
    </row>
    <row r="11" spans="1:8" x14ac:dyDescent="0.25">
      <c r="A11" t="s">
        <v>63</v>
      </c>
      <c r="B11">
        <v>1</v>
      </c>
      <c r="C11" t="str">
        <f t="shared" si="0"/>
        <v>1</v>
      </c>
      <c r="F11">
        <v>1</v>
      </c>
      <c r="G11" t="str">
        <f t="shared" si="1"/>
        <v>1</v>
      </c>
    </row>
    <row r="12" spans="1:8" x14ac:dyDescent="0.25">
      <c r="A12" t="s">
        <v>86</v>
      </c>
      <c r="B12">
        <v>1</v>
      </c>
      <c r="C12" t="str">
        <f t="shared" si="0"/>
        <v>1</v>
      </c>
      <c r="F12">
        <v>0</v>
      </c>
      <c r="G12" t="str">
        <f t="shared" si="1"/>
        <v>0</v>
      </c>
    </row>
    <row r="13" spans="1:8" x14ac:dyDescent="0.25">
      <c r="A13" t="s">
        <v>87</v>
      </c>
      <c r="B13">
        <v>0</v>
      </c>
      <c r="C13" t="str">
        <f t="shared" si="0"/>
        <v>0</v>
      </c>
      <c r="F13">
        <v>0</v>
      </c>
      <c r="G13" t="str">
        <f t="shared" si="1"/>
        <v>0</v>
      </c>
    </row>
    <row r="14" spans="1:8" x14ac:dyDescent="0.25">
      <c r="A14" t="s">
        <v>5</v>
      </c>
      <c r="B14">
        <v>0</v>
      </c>
      <c r="C14" t="str">
        <f t="shared" si="0"/>
        <v>0</v>
      </c>
      <c r="F14">
        <v>1</v>
      </c>
      <c r="G14" t="str">
        <f t="shared" si="1"/>
        <v>1</v>
      </c>
    </row>
    <row r="15" spans="1:8" x14ac:dyDescent="0.25">
      <c r="F15" t="s">
        <v>88</v>
      </c>
    </row>
    <row r="16" spans="1:8" x14ac:dyDescent="0.25">
      <c r="A16" t="s">
        <v>11</v>
      </c>
      <c r="C16" t="str">
        <f>$B$1&amp;"CPP:"&amp;C4&amp;C5&amp;C6&amp;C7&amp;C8&amp;C9&amp;C10&amp;C11&amp;C12&amp;C13&amp;C14</f>
        <v>!CPP:130320041100</v>
      </c>
      <c r="G16" t="str">
        <f>$B$1&amp;"CPP:"&amp;G4&amp;G5&amp;G6&amp;G7&amp;G8&amp;G9&amp;G10&amp;G11&amp;G12&amp;G13&amp;G14</f>
        <v>!CPP:100320041001</v>
      </c>
    </row>
    <row r="18" spans="2:3" x14ac:dyDescent="0.25">
      <c r="B18" t="s">
        <v>63</v>
      </c>
    </row>
    <row r="19" spans="2:3" x14ac:dyDescent="0.25">
      <c r="C19" t="s">
        <v>65</v>
      </c>
    </row>
    <row r="20" spans="2:3" x14ac:dyDescent="0.25">
      <c r="C20" t="s">
        <v>64</v>
      </c>
    </row>
    <row r="21" spans="2:3" x14ac:dyDescent="0.25">
      <c r="C21" t="s">
        <v>66</v>
      </c>
    </row>
    <row r="22" spans="2:3" x14ac:dyDescent="0.25">
      <c r="C22" t="s">
        <v>67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9" sqref="A19"/>
    </sheetView>
  </sheetViews>
  <sheetFormatPr defaultRowHeight="15" x14ac:dyDescent="0.25"/>
  <cols>
    <col min="1" max="1" width="35.140625" customWidth="1"/>
    <col min="2" max="2" width="43.7109375" customWidth="1"/>
  </cols>
  <sheetData>
    <row r="1" spans="1:2" x14ac:dyDescent="0.25">
      <c r="A1" t="s">
        <v>30</v>
      </c>
      <c r="B1" t="s">
        <v>49</v>
      </c>
    </row>
    <row r="2" spans="1:2" x14ac:dyDescent="0.25">
      <c r="A2" t="s">
        <v>48</v>
      </c>
      <c r="B2" t="s">
        <v>50</v>
      </c>
    </row>
    <row r="3" spans="1:2" x14ac:dyDescent="0.25">
      <c r="B3" t="s">
        <v>51</v>
      </c>
    </row>
    <row r="4" spans="1:2" x14ac:dyDescent="0.25">
      <c r="B4" t="s">
        <v>52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E21" sqref="E21"/>
    </sheetView>
  </sheetViews>
  <sheetFormatPr defaultRowHeight="15" x14ac:dyDescent="0.25"/>
  <cols>
    <col min="1" max="1" width="39.140625" customWidth="1"/>
    <col min="2" max="2" width="10.7109375" bestFit="1" customWidth="1"/>
    <col min="3" max="3" width="10.5703125" bestFit="1" customWidth="1"/>
    <col min="4" max="4" width="10.28515625" bestFit="1" customWidth="1"/>
    <col min="5" max="5" width="10.140625" bestFit="1" customWidth="1"/>
    <col min="7" max="7" width="9.85546875" style="3" bestFit="1" customWidth="1"/>
    <col min="8" max="8" width="8.85546875" customWidth="1"/>
  </cols>
  <sheetData>
    <row r="1" spans="1:11" x14ac:dyDescent="0.25">
      <c r="B1" t="s">
        <v>68</v>
      </c>
      <c r="C1" t="s">
        <v>69</v>
      </c>
      <c r="D1" t="s">
        <v>70</v>
      </c>
      <c r="E1" t="s">
        <v>71</v>
      </c>
      <c r="G1" s="3" t="s">
        <v>20</v>
      </c>
      <c r="H1" t="s">
        <v>21</v>
      </c>
      <c r="J1" t="s">
        <v>72</v>
      </c>
      <c r="K1" t="s">
        <v>73</v>
      </c>
    </row>
    <row r="2" spans="1:11" x14ac:dyDescent="0.25">
      <c r="A2" t="s">
        <v>74</v>
      </c>
      <c r="B2">
        <v>236</v>
      </c>
      <c r="C2">
        <v>5</v>
      </c>
      <c r="D2">
        <v>52</v>
      </c>
      <c r="E2">
        <v>0.25</v>
      </c>
      <c r="G2" s="3">
        <f>(C2-E2)/(B2-D2)</f>
        <v>2.5815217391304348E-2</v>
      </c>
      <c r="H2">
        <f>C2-G2*B2</f>
        <v>-1.0923913043478262</v>
      </c>
      <c r="J2">
        <v>47</v>
      </c>
      <c r="K2">
        <f>J2*G2+H2</f>
        <v>0.12092391304347827</v>
      </c>
    </row>
    <row r="3" spans="1:11" x14ac:dyDescent="0.25">
      <c r="B3">
        <v>236</v>
      </c>
      <c r="C3">
        <v>5</v>
      </c>
      <c r="D3">
        <v>0</v>
      </c>
      <c r="E3">
        <v>0</v>
      </c>
      <c r="G3" s="3">
        <f>(C3-E3)/(B3-D3)</f>
        <v>2.1186440677966101E-2</v>
      </c>
      <c r="H3">
        <f>C3-G3*B3</f>
        <v>0</v>
      </c>
      <c r="J3">
        <v>52</v>
      </c>
      <c r="K3">
        <f>J3*G3+H3</f>
        <v>1.1016949152542372</v>
      </c>
    </row>
    <row r="4" spans="1:11" x14ac:dyDescent="0.25">
      <c r="A4" t="s">
        <v>75</v>
      </c>
      <c r="B4">
        <v>1640</v>
      </c>
      <c r="C4">
        <v>75</v>
      </c>
      <c r="D4">
        <v>1533</v>
      </c>
      <c r="E4">
        <v>33</v>
      </c>
      <c r="G4" s="3">
        <f>(C4-E4)/(B4-D4)</f>
        <v>0.3925233644859813</v>
      </c>
      <c r="H4">
        <f>C4-G4*B4</f>
        <v>-568.73831775700933</v>
      </c>
      <c r="J4">
        <v>50</v>
      </c>
      <c r="K4">
        <f>J4*G4+H4</f>
        <v>-549.1121495327103</v>
      </c>
    </row>
    <row r="5" spans="1:11" x14ac:dyDescent="0.25">
      <c r="A5" t="s">
        <v>76</v>
      </c>
      <c r="B5">
        <v>2275</v>
      </c>
      <c r="C5">
        <v>75</v>
      </c>
      <c r="D5">
        <v>2098</v>
      </c>
      <c r="E5">
        <v>33</v>
      </c>
      <c r="G5" s="3">
        <f>(C5-E5)/(B5-D5)</f>
        <v>0.23728813559322035</v>
      </c>
      <c r="H5">
        <f>C5-G5*B5</f>
        <v>-464.83050847457628</v>
      </c>
      <c r="J5">
        <v>50</v>
      </c>
      <c r="K5">
        <f>J5*G5+H5</f>
        <v>-452.96610169491527</v>
      </c>
    </row>
    <row r="7" spans="1:11" x14ac:dyDescent="0.25">
      <c r="A7" t="s">
        <v>89</v>
      </c>
      <c r="B7">
        <v>14346</v>
      </c>
      <c r="C7">
        <v>785</v>
      </c>
      <c r="D7">
        <v>3900</v>
      </c>
      <c r="E7">
        <v>213</v>
      </c>
      <c r="G7" s="3">
        <f>(C7-E7)/(B7-D7)</f>
        <v>5.4757802029484971E-2</v>
      </c>
      <c r="H7">
        <f>C7-G7*B7</f>
        <v>-0.55542791499135546</v>
      </c>
      <c r="J7">
        <v>50</v>
      </c>
      <c r="K7">
        <f>J7*G7+H7</f>
        <v>2.1824621864828933</v>
      </c>
    </row>
    <row r="8" spans="1:11" x14ac:dyDescent="0.25">
      <c r="A8" t="s">
        <v>90</v>
      </c>
      <c r="B8">
        <v>2368</v>
      </c>
      <c r="C8">
        <v>118.9</v>
      </c>
      <c r="D8">
        <v>17</v>
      </c>
      <c r="E8">
        <v>0</v>
      </c>
      <c r="G8" s="3">
        <f>(C8-E8)/(B8-D8)</f>
        <v>5.0574223734581029E-2</v>
      </c>
      <c r="H8">
        <f>C8-G8*B8</f>
        <v>-0.85976180348787068</v>
      </c>
      <c r="J8">
        <v>147</v>
      </c>
      <c r="K8">
        <f>J8*G8+H8</f>
        <v>6.5746490854955404</v>
      </c>
    </row>
    <row r="10" spans="1:11" x14ac:dyDescent="0.25">
      <c r="A10" t="s">
        <v>89</v>
      </c>
      <c r="B10">
        <v>1280</v>
      </c>
      <c r="C10">
        <v>1.62</v>
      </c>
      <c r="D10">
        <v>44</v>
      </c>
      <c r="E10">
        <v>0</v>
      </c>
      <c r="G10" s="3">
        <f>(C10-E10)/(B10-D10)</f>
        <v>1.3106796116504856E-3</v>
      </c>
      <c r="H10">
        <f>C10-G10*B10</f>
        <v>-5.7669902912621529E-2</v>
      </c>
      <c r="J10">
        <v>50</v>
      </c>
      <c r="K10">
        <f>J10*G10+H10</f>
        <v>7.8640776699027554E-3</v>
      </c>
    </row>
    <row r="11" spans="1:11" x14ac:dyDescent="0.25">
      <c r="A11" t="s">
        <v>89</v>
      </c>
      <c r="B11">
        <v>4949</v>
      </c>
      <c r="C11">
        <v>6.18</v>
      </c>
      <c r="D11">
        <v>44</v>
      </c>
      <c r="E11">
        <v>0</v>
      </c>
      <c r="G11" s="3">
        <f>(C11-E11)/(B11-D11)</f>
        <v>1.2599388379204892E-3</v>
      </c>
      <c r="H11">
        <f>C11-G11*B11</f>
        <v>-5.5437308868501844E-2</v>
      </c>
      <c r="J11">
        <v>50</v>
      </c>
      <c r="K11">
        <f>J11*G11+H11</f>
        <v>7.5596330275226192E-3</v>
      </c>
    </row>
    <row r="12" spans="1:11" x14ac:dyDescent="0.25">
      <c r="A12" t="s">
        <v>90</v>
      </c>
      <c r="B12">
        <v>2346</v>
      </c>
      <c r="C12">
        <v>116.3</v>
      </c>
      <c r="D12">
        <v>17</v>
      </c>
      <c r="E12">
        <v>0</v>
      </c>
      <c r="G12" s="3">
        <f>(C12-E12)/(B12-D12)</f>
        <v>4.9935594675826533E-2</v>
      </c>
      <c r="H12">
        <f>C12-G12*B12</f>
        <v>-0.84890510948905273</v>
      </c>
      <c r="J12">
        <v>147</v>
      </c>
      <c r="K12">
        <f>J12*G12+H12</f>
        <v>6.4916273078574473</v>
      </c>
    </row>
    <row r="15" spans="1:11" x14ac:dyDescent="0.25">
      <c r="A15" t="s">
        <v>90</v>
      </c>
      <c r="B15">
        <v>148</v>
      </c>
      <c r="C15">
        <v>118.9</v>
      </c>
      <c r="D15">
        <v>1</v>
      </c>
      <c r="E15">
        <v>0</v>
      </c>
      <c r="G15" s="3">
        <f>(C15-E15)/(B15-D15)</f>
        <v>0.80884353741496606</v>
      </c>
      <c r="H15">
        <f>C15-G15*B15</f>
        <v>-0.8088435374149725</v>
      </c>
      <c r="J15">
        <v>147</v>
      </c>
      <c r="K15">
        <f>J15*G15+H15</f>
        <v>118.09115646258503</v>
      </c>
    </row>
    <row r="16" spans="1:11" x14ac:dyDescent="0.25">
      <c r="A16" t="s">
        <v>89</v>
      </c>
      <c r="B16">
        <v>4750</v>
      </c>
      <c r="C16">
        <v>5.9</v>
      </c>
      <c r="D16">
        <v>42</v>
      </c>
      <c r="E16">
        <v>0</v>
      </c>
      <c r="G16" s="3">
        <f>(C16-E16)/(B16-D16)</f>
        <v>1.2531860662701785E-3</v>
      </c>
      <c r="H16">
        <f>C16-G16*B16</f>
        <v>-5.263381478334761E-2</v>
      </c>
      <c r="J16">
        <v>10</v>
      </c>
      <c r="K16">
        <f>J16*G16+H16</f>
        <v>-4.0101954120645822E-2</v>
      </c>
    </row>
    <row r="17" spans="1:11" x14ac:dyDescent="0.25">
      <c r="A17" t="s">
        <v>89</v>
      </c>
      <c r="B17">
        <v>72</v>
      </c>
      <c r="C17">
        <v>5.87</v>
      </c>
      <c r="D17">
        <v>0</v>
      </c>
      <c r="E17">
        <v>0</v>
      </c>
      <c r="G17" s="3">
        <f>(C17-E17)/(B17-D17)</f>
        <v>8.1527777777777782E-2</v>
      </c>
      <c r="H17">
        <f>C17-G17*B17</f>
        <v>0</v>
      </c>
      <c r="J17">
        <v>3</v>
      </c>
      <c r="K17">
        <f>J17*G17+H17</f>
        <v>0.24458333333333335</v>
      </c>
    </row>
    <row r="19" spans="1:11" x14ac:dyDescent="0.25">
      <c r="A19" t="s">
        <v>89</v>
      </c>
      <c r="B19">
        <v>1237</v>
      </c>
      <c r="C19">
        <v>6.18</v>
      </c>
      <c r="D19">
        <v>11</v>
      </c>
      <c r="E19">
        <v>0</v>
      </c>
      <c r="G19" s="3">
        <f>(C19-E19)/(B19-D19)</f>
        <v>5.0407830342577486E-3</v>
      </c>
      <c r="H19">
        <f>C19-G19*B19</f>
        <v>-5.5448613376835709E-2</v>
      </c>
      <c r="J19">
        <v>50</v>
      </c>
      <c r="K19">
        <f>J19*G19+H19</f>
        <v>0.19659053833605172</v>
      </c>
    </row>
    <row r="21" spans="1:11" x14ac:dyDescent="0.25">
      <c r="A21" t="s">
        <v>101</v>
      </c>
      <c r="B21">
        <v>800</v>
      </c>
      <c r="C21">
        <v>67.811000000000007</v>
      </c>
      <c r="D21">
        <v>500</v>
      </c>
      <c r="E21">
        <v>33.631999999999998</v>
      </c>
      <c r="G21" s="3">
        <f>(C21-E21)/(B21-D21)</f>
        <v>0.11393000000000003</v>
      </c>
      <c r="H21">
        <f>C21-G21*B21</f>
        <v>-23.333000000000013</v>
      </c>
      <c r="J21">
        <v>50</v>
      </c>
      <c r="K21">
        <f>J21*G21+H21</f>
        <v>-17.636500000000012</v>
      </c>
    </row>
    <row r="22" spans="1:11" x14ac:dyDescent="0.25">
      <c r="B22">
        <v>364</v>
      </c>
      <c r="C22">
        <v>67.811000000000007</v>
      </c>
      <c r="D22">
        <v>227</v>
      </c>
      <c r="E22">
        <v>33.631999999999998</v>
      </c>
      <c r="G22" s="3">
        <f>(C22-E22)/(B22-D22)</f>
        <v>0.24948175182481758</v>
      </c>
      <c r="H22">
        <f>C22-G22*B22</f>
        <v>-23.00035766423359</v>
      </c>
      <c r="J22">
        <v>50</v>
      </c>
      <c r="K22">
        <f>J22*G22+H22</f>
        <v>-10.526270072992711</v>
      </c>
    </row>
    <row r="23" spans="1:11" x14ac:dyDescent="0.25">
      <c r="A23" t="s">
        <v>101</v>
      </c>
      <c r="B23">
        <v>620</v>
      </c>
      <c r="C23">
        <v>71.471699999999998</v>
      </c>
      <c r="D23">
        <v>310</v>
      </c>
      <c r="E23">
        <v>23.824999999999999</v>
      </c>
      <c r="G23" s="3">
        <f>(C23-E23)/(B23-D23)</f>
        <v>0.1536990322580645</v>
      </c>
      <c r="H23">
        <f>C23-G23*B23</f>
        <v>-23.821699999999993</v>
      </c>
      <c r="J23">
        <v>50</v>
      </c>
      <c r="K23">
        <f>J23*G23+H23</f>
        <v>-16.136748387096766</v>
      </c>
    </row>
    <row r="25" spans="1:11" x14ac:dyDescent="0.25">
      <c r="A25" t="s">
        <v>108</v>
      </c>
      <c r="B25">
        <v>586</v>
      </c>
      <c r="C25">
        <v>100</v>
      </c>
      <c r="D25">
        <v>207</v>
      </c>
      <c r="E25">
        <v>0</v>
      </c>
      <c r="G25" s="3">
        <f>(C25-E25)/(B25-D25)</f>
        <v>0.26385224274406333</v>
      </c>
      <c r="H25">
        <f>C25-G25*B25</f>
        <v>-54.617414248021106</v>
      </c>
      <c r="J25">
        <v>50</v>
      </c>
      <c r="K25">
        <f>J25*G25+H25</f>
        <v>-41.424802110817936</v>
      </c>
    </row>
    <row r="26" spans="1:11" x14ac:dyDescent="0.25">
      <c r="A26" t="s">
        <v>109</v>
      </c>
      <c r="B26">
        <v>267</v>
      </c>
      <c r="C26">
        <v>100</v>
      </c>
      <c r="D26">
        <v>94</v>
      </c>
      <c r="E26">
        <v>0</v>
      </c>
      <c r="G26" s="3">
        <f>(C26-E26)/(B26-D26)</f>
        <v>0.5780346820809249</v>
      </c>
      <c r="H26">
        <f>C26-G26*B26</f>
        <v>-54.335260115606957</v>
      </c>
      <c r="J26">
        <v>220</v>
      </c>
      <c r="K26">
        <f>J26*G26+H26</f>
        <v>72.832369942196522</v>
      </c>
    </row>
    <row r="29" spans="1:11" x14ac:dyDescent="0.25">
      <c r="A29" t="s">
        <v>90</v>
      </c>
      <c r="B29">
        <v>3100</v>
      </c>
      <c r="C29">
        <v>119.5</v>
      </c>
      <c r="D29">
        <v>1</v>
      </c>
      <c r="E29">
        <v>0</v>
      </c>
      <c r="G29" s="3">
        <f>(C29-E29)/(B29-D29)</f>
        <v>3.8560826072926747E-2</v>
      </c>
      <c r="H29">
        <f>C29-G29*B29</f>
        <v>-3.8560826072910004E-2</v>
      </c>
      <c r="J29">
        <v>147</v>
      </c>
      <c r="K29">
        <f>J29*G29+H29</f>
        <v>5.6298806066473217</v>
      </c>
    </row>
    <row r="30" spans="1:11" x14ac:dyDescent="0.25">
      <c r="A30" t="s">
        <v>89</v>
      </c>
      <c r="B30">
        <v>1056</v>
      </c>
      <c r="C30">
        <v>5.0999999999999996</v>
      </c>
      <c r="D30">
        <v>16</v>
      </c>
      <c r="E30">
        <v>0</v>
      </c>
      <c r="G30" s="3">
        <f>(C30-E30)/(B30-D30)</f>
        <v>4.9038461538461536E-3</v>
      </c>
      <c r="H30">
        <f>C30-G30*B30</f>
        <v>-7.846153846153836E-2</v>
      </c>
      <c r="J30">
        <v>10</v>
      </c>
      <c r="K30">
        <f>J30*G30+H30</f>
        <v>-2.9423076923076823E-2</v>
      </c>
    </row>
    <row r="33" spans="1:11" x14ac:dyDescent="0.25">
      <c r="A33" t="s">
        <v>114</v>
      </c>
    </row>
    <row r="34" spans="1:11" x14ac:dyDescent="0.25">
      <c r="A34" t="s">
        <v>90</v>
      </c>
      <c r="B34">
        <v>16436</v>
      </c>
      <c r="C34">
        <v>120</v>
      </c>
      <c r="D34">
        <v>0</v>
      </c>
      <c r="E34">
        <v>0</v>
      </c>
      <c r="G34" s="3">
        <f>(C34-E34)/(B34-D34)</f>
        <v>7.301046483329277E-3</v>
      </c>
      <c r="H34">
        <f>C34-G34*B34</f>
        <v>0</v>
      </c>
      <c r="J34">
        <v>147</v>
      </c>
      <c r="K34">
        <f>J34*G34+H34</f>
        <v>1.0732538330494037</v>
      </c>
    </row>
    <row r="35" spans="1:11" x14ac:dyDescent="0.25">
      <c r="A35" t="s">
        <v>89</v>
      </c>
      <c r="B35">
        <v>2665</v>
      </c>
      <c r="C35">
        <v>4.74</v>
      </c>
      <c r="D35">
        <v>40</v>
      </c>
      <c r="E35">
        <v>0</v>
      </c>
      <c r="G35" s="3">
        <f>(C35-E35)/(B35-D35)</f>
        <v>1.8057142857142857E-3</v>
      </c>
      <c r="H35">
        <f>C35-G35*B35</f>
        <v>-7.2228571428571087E-2</v>
      </c>
      <c r="J35">
        <v>10</v>
      </c>
      <c r="K35">
        <f>J35*G35+H35</f>
        <v>-5.4171428571428232E-2</v>
      </c>
    </row>
    <row r="36" spans="1:11" x14ac:dyDescent="0.25">
      <c r="A36" t="s">
        <v>90</v>
      </c>
      <c r="B36">
        <v>16320</v>
      </c>
      <c r="C36">
        <v>120</v>
      </c>
      <c r="D36">
        <v>0</v>
      </c>
      <c r="E36">
        <v>0</v>
      </c>
      <c r="G36" s="3">
        <f>(C36-E36)/(B36-D36)</f>
        <v>7.3529411764705881E-3</v>
      </c>
      <c r="H36">
        <f>C36-G36*B36</f>
        <v>0</v>
      </c>
      <c r="J36">
        <v>147</v>
      </c>
      <c r="K36">
        <f>J36*G36+H36</f>
        <v>1.0808823529411764</v>
      </c>
    </row>
    <row r="38" spans="1:11" x14ac:dyDescent="0.25">
      <c r="A38" t="s">
        <v>115</v>
      </c>
      <c r="B38">
        <v>2336</v>
      </c>
      <c r="C38">
        <v>75</v>
      </c>
      <c r="D38">
        <v>2216</v>
      </c>
      <c r="E38">
        <v>33</v>
      </c>
      <c r="G38" s="3">
        <f>(C38-E38)/(B38-D38)</f>
        <v>0.35</v>
      </c>
      <c r="H38">
        <f>C38-G38*B38</f>
        <v>-742.59999999999991</v>
      </c>
      <c r="J38">
        <v>1776</v>
      </c>
      <c r="K38">
        <f>J38*G38+H38</f>
        <v>-121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D1" workbookViewId="0">
      <selection activeCell="D43" sqref="D43:E49"/>
    </sheetView>
  </sheetViews>
  <sheetFormatPr defaultRowHeight="15" x14ac:dyDescent="0.25"/>
  <sheetData>
    <row r="1" spans="1:11" x14ac:dyDescent="0.25">
      <c r="A1">
        <v>0</v>
      </c>
      <c r="B1">
        <v>0</v>
      </c>
      <c r="D1">
        <v>0</v>
      </c>
      <c r="E1">
        <v>0</v>
      </c>
      <c r="G1">
        <v>236</v>
      </c>
      <c r="H1">
        <v>5</v>
      </c>
      <c r="J1">
        <v>0</v>
      </c>
      <c r="K1">
        <v>0</v>
      </c>
    </row>
    <row r="2" spans="1:11" x14ac:dyDescent="0.25">
      <c r="A2">
        <v>11</v>
      </c>
      <c r="B2">
        <v>0.15</v>
      </c>
      <c r="D2">
        <v>3</v>
      </c>
      <c r="E2">
        <v>0.61</v>
      </c>
      <c r="G2">
        <v>52</v>
      </c>
      <c r="H2">
        <v>0.28000000000000003</v>
      </c>
      <c r="J2">
        <v>2</v>
      </c>
      <c r="K2">
        <v>0.2</v>
      </c>
    </row>
    <row r="3" spans="1:11" x14ac:dyDescent="0.25">
      <c r="A3">
        <v>51</v>
      </c>
      <c r="B3">
        <v>0.34</v>
      </c>
      <c r="D3">
        <v>19</v>
      </c>
      <c r="E3">
        <v>1.49</v>
      </c>
      <c r="G3">
        <v>47</v>
      </c>
      <c r="H3">
        <v>0.24</v>
      </c>
      <c r="J3">
        <v>4</v>
      </c>
      <c r="K3">
        <v>0.32</v>
      </c>
    </row>
    <row r="4" spans="1:11" x14ac:dyDescent="0.25">
      <c r="A4">
        <v>191</v>
      </c>
      <c r="B4">
        <v>1</v>
      </c>
      <c r="D4">
        <v>35</v>
      </c>
      <c r="E4">
        <v>2.2799999999999998</v>
      </c>
      <c r="G4">
        <v>0</v>
      </c>
      <c r="H4">
        <v>0</v>
      </c>
      <c r="J4">
        <v>12</v>
      </c>
      <c r="K4">
        <v>0.77</v>
      </c>
    </row>
    <row r="5" spans="1:11" x14ac:dyDescent="0.25">
      <c r="A5">
        <v>199</v>
      </c>
      <c r="B5">
        <v>1.1399999999999999</v>
      </c>
      <c r="D5">
        <v>104</v>
      </c>
      <c r="E5">
        <v>5.5</v>
      </c>
      <c r="J5">
        <v>33</v>
      </c>
      <c r="K5">
        <v>2.2799999999999998</v>
      </c>
    </row>
    <row r="6" spans="1:11" x14ac:dyDescent="0.25">
      <c r="A6">
        <v>213</v>
      </c>
      <c r="B6">
        <v>1.73</v>
      </c>
      <c r="D6">
        <v>133</v>
      </c>
      <c r="E6">
        <v>7</v>
      </c>
      <c r="J6">
        <v>102</v>
      </c>
      <c r="K6">
        <v>5.5</v>
      </c>
    </row>
    <row r="7" spans="1:11" x14ac:dyDescent="0.25">
      <c r="A7">
        <v>221</v>
      </c>
      <c r="B7">
        <v>2.52</v>
      </c>
      <c r="D7">
        <v>157</v>
      </c>
      <c r="E7">
        <v>8.1999999999999993</v>
      </c>
      <c r="J7">
        <v>132</v>
      </c>
      <c r="K7">
        <v>7</v>
      </c>
    </row>
    <row r="8" spans="1:11" x14ac:dyDescent="0.25">
      <c r="A8">
        <v>243</v>
      </c>
      <c r="B8">
        <v>5.55</v>
      </c>
      <c r="D8">
        <v>197</v>
      </c>
      <c r="E8">
        <v>10.199999999999999</v>
      </c>
      <c r="J8">
        <v>155</v>
      </c>
      <c r="K8">
        <v>8.1999999999999993</v>
      </c>
    </row>
    <row r="9" spans="1:11" x14ac:dyDescent="0.25">
      <c r="A9">
        <v>245</v>
      </c>
      <c r="B9">
        <v>5.71</v>
      </c>
      <c r="J9">
        <v>195</v>
      </c>
      <c r="K9">
        <v>10.199999999999999</v>
      </c>
    </row>
    <row r="10" spans="1:11" x14ac:dyDescent="0.25">
      <c r="A10">
        <v>250</v>
      </c>
      <c r="B10">
        <v>7.17</v>
      </c>
    </row>
    <row r="11" spans="1:11" x14ac:dyDescent="0.25">
      <c r="D11">
        <v>0</v>
      </c>
      <c r="E11">
        <v>372</v>
      </c>
      <c r="F11">
        <v>146</v>
      </c>
    </row>
    <row r="12" spans="1:11" x14ac:dyDescent="0.25">
      <c r="D12">
        <v>16</v>
      </c>
      <c r="E12">
        <v>565</v>
      </c>
    </row>
    <row r="13" spans="1:11" x14ac:dyDescent="0.25">
      <c r="D13">
        <v>36</v>
      </c>
      <c r="E13">
        <v>959</v>
      </c>
    </row>
    <row r="14" spans="1:11" x14ac:dyDescent="0.25">
      <c r="D14">
        <v>60</v>
      </c>
      <c r="E14">
        <v>1373</v>
      </c>
    </row>
    <row r="15" spans="1:11" x14ac:dyDescent="0.25">
      <c r="D15">
        <v>100</v>
      </c>
      <c r="E15">
        <v>2025</v>
      </c>
    </row>
    <row r="16" spans="1:11" x14ac:dyDescent="0.25">
      <c r="D16">
        <v>177</v>
      </c>
      <c r="E16">
        <v>3220</v>
      </c>
    </row>
    <row r="17" spans="1:11" x14ac:dyDescent="0.25">
      <c r="D17">
        <v>213</v>
      </c>
      <c r="E17">
        <v>3900</v>
      </c>
      <c r="F17">
        <v>145</v>
      </c>
    </row>
    <row r="18" spans="1:11" x14ac:dyDescent="0.25">
      <c r="D18">
        <v>785</v>
      </c>
      <c r="E18">
        <v>14346</v>
      </c>
      <c r="F18">
        <v>140</v>
      </c>
      <c r="G18">
        <v>114</v>
      </c>
    </row>
    <row r="24" spans="1:11" x14ac:dyDescent="0.25">
      <c r="B24" t="s">
        <v>68</v>
      </c>
      <c r="C24" t="s">
        <v>69</v>
      </c>
      <c r="D24" t="s">
        <v>70</v>
      </c>
      <c r="E24" t="s">
        <v>71</v>
      </c>
      <c r="G24" s="3" t="s">
        <v>20</v>
      </c>
      <c r="H24" t="s">
        <v>21</v>
      </c>
      <c r="J24" t="s">
        <v>72</v>
      </c>
      <c r="K24" t="s">
        <v>73</v>
      </c>
    </row>
    <row r="25" spans="1:11" x14ac:dyDescent="0.25">
      <c r="A25" t="s">
        <v>74</v>
      </c>
      <c r="B25">
        <v>197</v>
      </c>
      <c r="C25">
        <v>10.199999999999999</v>
      </c>
      <c r="D25">
        <v>0</v>
      </c>
      <c r="E25">
        <v>0</v>
      </c>
      <c r="G25" s="3">
        <f>(C25-E25)/(B25-D25)</f>
        <v>5.1776649746192893E-2</v>
      </c>
      <c r="H25">
        <f>C25-G25*B25</f>
        <v>0</v>
      </c>
      <c r="J25">
        <v>500</v>
      </c>
      <c r="K25">
        <f>J25*G25+H25</f>
        <v>25.888324873096447</v>
      </c>
    </row>
    <row r="28" spans="1:11" x14ac:dyDescent="0.25">
      <c r="D28">
        <v>0</v>
      </c>
      <c r="E28">
        <v>226</v>
      </c>
    </row>
    <row r="29" spans="1:11" x14ac:dyDescent="0.25">
      <c r="D29">
        <v>16</v>
      </c>
      <c r="E29">
        <v>580</v>
      </c>
    </row>
    <row r="30" spans="1:11" x14ac:dyDescent="0.25">
      <c r="D30">
        <v>38</v>
      </c>
      <c r="E30">
        <v>1000</v>
      </c>
    </row>
    <row r="31" spans="1:11" x14ac:dyDescent="0.25">
      <c r="D31">
        <v>76</v>
      </c>
      <c r="E31">
        <v>1605</v>
      </c>
    </row>
    <row r="32" spans="1:11" x14ac:dyDescent="0.25">
      <c r="D32">
        <v>100</v>
      </c>
      <c r="E32">
        <v>2120</v>
      </c>
    </row>
    <row r="33" spans="4:5" x14ac:dyDescent="0.25">
      <c r="D33">
        <v>177</v>
      </c>
      <c r="E33">
        <v>3220</v>
      </c>
    </row>
    <row r="34" spans="4:5" x14ac:dyDescent="0.25">
      <c r="D34">
        <v>222</v>
      </c>
      <c r="E34">
        <v>4040</v>
      </c>
    </row>
    <row r="35" spans="4:5" x14ac:dyDescent="0.25">
      <c r="D35">
        <v>785</v>
      </c>
      <c r="E35">
        <v>14346</v>
      </c>
    </row>
    <row r="43" spans="4:5" x14ac:dyDescent="0.25">
      <c r="D43">
        <v>15</v>
      </c>
      <c r="E43">
        <v>307</v>
      </c>
    </row>
    <row r="44" spans="4:5" x14ac:dyDescent="0.25">
      <c r="D44">
        <v>37</v>
      </c>
      <c r="E44">
        <v>503</v>
      </c>
    </row>
    <row r="45" spans="4:5" x14ac:dyDescent="0.25">
      <c r="D45">
        <v>75</v>
      </c>
      <c r="E45">
        <v>744</v>
      </c>
    </row>
    <row r="46" spans="4:5" x14ac:dyDescent="0.25">
      <c r="D46">
        <v>117</v>
      </c>
      <c r="E46">
        <v>962</v>
      </c>
    </row>
    <row r="47" spans="4:5" x14ac:dyDescent="0.25">
      <c r="D47">
        <v>131</v>
      </c>
      <c r="E47">
        <v>1020</v>
      </c>
    </row>
    <row r="48" spans="4:5" x14ac:dyDescent="0.25">
      <c r="D48">
        <v>165</v>
      </c>
      <c r="E48">
        <v>1160</v>
      </c>
    </row>
    <row r="49" spans="4:5" x14ac:dyDescent="0.25">
      <c r="D49">
        <v>195</v>
      </c>
      <c r="E49">
        <v>1290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5" sqref="D5"/>
    </sheetView>
  </sheetViews>
  <sheetFormatPr defaultRowHeight="15" x14ac:dyDescent="0.25"/>
  <cols>
    <col min="3" max="3" width="9.85546875" bestFit="1" customWidth="1"/>
  </cols>
  <sheetData>
    <row r="1" spans="1:6" x14ac:dyDescent="0.25">
      <c r="C1" t="s">
        <v>20</v>
      </c>
      <c r="D1" t="s">
        <v>21</v>
      </c>
      <c r="E1" t="s">
        <v>78</v>
      </c>
      <c r="F1" t="s">
        <v>79</v>
      </c>
    </row>
    <row r="3" spans="1:6" x14ac:dyDescent="0.25">
      <c r="A3" t="s">
        <v>80</v>
      </c>
    </row>
    <row r="4" spans="1:6" x14ac:dyDescent="0.25">
      <c r="B4" t="s">
        <v>81</v>
      </c>
      <c r="C4">
        <v>0.74280000000000002</v>
      </c>
      <c r="D4">
        <v>463</v>
      </c>
      <c r="E4">
        <v>1</v>
      </c>
      <c r="F4">
        <v>9</v>
      </c>
    </row>
    <row r="5" spans="1:6" x14ac:dyDescent="0.25">
      <c r="B5">
        <v>1.5</v>
      </c>
      <c r="C5">
        <v>0.23730000000000001</v>
      </c>
      <c r="D5">
        <v>465</v>
      </c>
      <c r="E5">
        <v>4</v>
      </c>
      <c r="F5">
        <v>9</v>
      </c>
    </row>
    <row r="6" spans="1:6" x14ac:dyDescent="0.25">
      <c r="B6">
        <v>1.6</v>
      </c>
      <c r="C6">
        <v>1</v>
      </c>
      <c r="D6">
        <v>0</v>
      </c>
      <c r="E6">
        <v>0</v>
      </c>
      <c r="F6">
        <v>9</v>
      </c>
    </row>
    <row r="8" spans="1:6" x14ac:dyDescent="0.25">
      <c r="A8" t="s">
        <v>82</v>
      </c>
    </row>
    <row r="9" spans="1:6" x14ac:dyDescent="0.25">
      <c r="B9" t="s">
        <v>81</v>
      </c>
      <c r="C9">
        <v>0.74280000000000002</v>
      </c>
      <c r="D9">
        <v>463</v>
      </c>
      <c r="E9">
        <v>1</v>
      </c>
      <c r="F9">
        <v>30</v>
      </c>
    </row>
    <row r="10" spans="1:6" x14ac:dyDescent="0.25">
      <c r="B10">
        <v>1.3</v>
      </c>
      <c r="C10">
        <v>0.26369999999999999</v>
      </c>
      <c r="D10">
        <v>56</v>
      </c>
      <c r="E10">
        <v>1</v>
      </c>
      <c r="F10">
        <v>180</v>
      </c>
    </row>
    <row r="11" spans="1:6" x14ac:dyDescent="0.25">
      <c r="B11">
        <v>1.4</v>
      </c>
      <c r="C11">
        <v>0.26369999999999999</v>
      </c>
      <c r="D11">
        <v>57</v>
      </c>
      <c r="E11">
        <v>3</v>
      </c>
      <c r="F11">
        <v>30</v>
      </c>
    </row>
    <row r="13" spans="1:6" x14ac:dyDescent="0.25">
      <c r="A13" t="s">
        <v>83</v>
      </c>
    </row>
    <row r="14" spans="1:6" x14ac:dyDescent="0.25">
      <c r="B14" t="s">
        <v>81</v>
      </c>
      <c r="C14">
        <v>0.74280000000000002</v>
      </c>
      <c r="D14">
        <v>463</v>
      </c>
      <c r="E14">
        <v>1</v>
      </c>
      <c r="F14">
        <v>4</v>
      </c>
    </row>
    <row r="16" spans="1:6" x14ac:dyDescent="0.25">
      <c r="B16">
        <v>1.6</v>
      </c>
      <c r="C16">
        <v>1</v>
      </c>
      <c r="D16">
        <v>0</v>
      </c>
      <c r="E16">
        <v>0</v>
      </c>
      <c r="F16">
        <v>2</v>
      </c>
    </row>
    <row r="17" spans="1:6" x14ac:dyDescent="0.25">
      <c r="B17">
        <v>2.1</v>
      </c>
      <c r="F17">
        <v>8</v>
      </c>
    </row>
    <row r="19" spans="1:6" x14ac:dyDescent="0.25">
      <c r="A19" t="s">
        <v>84</v>
      </c>
    </row>
    <row r="20" spans="1:6" x14ac:dyDescent="0.25">
      <c r="B20" t="s">
        <v>81</v>
      </c>
      <c r="C20">
        <v>0.74280000000000002</v>
      </c>
      <c r="D20">
        <v>464</v>
      </c>
      <c r="E20">
        <v>1</v>
      </c>
      <c r="F20">
        <v>90</v>
      </c>
    </row>
    <row r="21" spans="1:6" x14ac:dyDescent="0.25">
      <c r="B21">
        <v>1.5</v>
      </c>
      <c r="C21">
        <v>0.39250000000000002</v>
      </c>
      <c r="D21">
        <v>569</v>
      </c>
      <c r="E21">
        <v>1</v>
      </c>
      <c r="F21">
        <v>90</v>
      </c>
    </row>
    <row r="22" spans="1:6" x14ac:dyDescent="0.25">
      <c r="B22">
        <v>1.6</v>
      </c>
      <c r="C22">
        <v>1</v>
      </c>
      <c r="D22">
        <v>0</v>
      </c>
      <c r="E22">
        <v>0</v>
      </c>
      <c r="F22">
        <v>90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Digital Input</vt:lpstr>
      <vt:lpstr>Digital Output</vt:lpstr>
      <vt:lpstr>A2D Meas</vt:lpstr>
      <vt:lpstr>Capacitive Meas</vt:lpstr>
      <vt:lpstr>60Hz Wave Meas</vt:lpstr>
      <vt:lpstr>Internal Temp Sensor</vt:lpstr>
      <vt:lpstr>Calc</vt:lpstr>
      <vt:lpstr>Polynomial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nwehr</dc:creator>
  <cp:lastModifiedBy>nwehr</cp:lastModifiedBy>
  <dcterms:created xsi:type="dcterms:W3CDTF">2013-06-18T16:02:51Z</dcterms:created>
  <dcterms:modified xsi:type="dcterms:W3CDTF">2016-02-06T00:09:17Z</dcterms:modified>
</cp:coreProperties>
</file>