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pi-test-scripts\jmeter\test-result\ExcelSummary\"/>
    </mc:Choice>
  </mc:AlternateContent>
  <xr:revisionPtr revIDLastSave="0" documentId="13_ncr:1_{F1CB7572-DB16-4061-8E15-31BF3EFA3A8B}" xr6:coauthVersionLast="47" xr6:coauthVersionMax="47" xr10:uidLastSave="{00000000-0000-0000-0000-000000000000}"/>
  <bookViews>
    <workbookView xWindow="-110" yWindow="-110" windowWidth="19420" windowHeight="10300" tabRatio="852" activeTab="2" xr2:uid="{00000000-000D-0000-FFFF-FFFF00000000}"/>
  </bookViews>
  <sheets>
    <sheet name="總覽-交易服務" sheetId="21" r:id="rId1"/>
    <sheet name="jersey-microservice-gateway" sheetId="24" r:id="rId2"/>
    <sheet name="springboot-microservice-gateway" sheetId="26" r:id="rId3"/>
    <sheet name="總覽-Data Service" sheetId="2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</externalReferences>
  <definedNames>
    <definedName name="_xlnm._FilterDatabase" localSheetId="3" hidden="1">'總覽-Data Service'!$A$1:$G$1</definedName>
    <definedName name="_xlnm._FilterDatabase" localSheetId="0" hidden="1">'總覽-交易服務'!$A$1:$N$70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21" l="1"/>
  <c r="H27" i="21"/>
  <c r="H26" i="21"/>
  <c r="I27" i="21"/>
  <c r="H42" i="21"/>
  <c r="H43" i="21"/>
  <c r="H53" i="21"/>
  <c r="H54" i="21"/>
  <c r="H64" i="21"/>
  <c r="H65" i="21"/>
  <c r="K64" i="21"/>
  <c r="K65" i="21"/>
  <c r="H55" i="21"/>
  <c r="K32" i="21"/>
  <c r="H32" i="21"/>
  <c r="H23" i="21"/>
  <c r="K63" i="21"/>
  <c r="H63" i="21"/>
  <c r="H52" i="21"/>
  <c r="H66" i="21"/>
  <c r="H41" i="21"/>
  <c r="H14" i="21"/>
  <c r="H5" i="21"/>
  <c r="G3" i="22"/>
  <c r="G4" i="22"/>
  <c r="G2" i="22"/>
  <c r="G7" i="22"/>
  <c r="G6" i="22"/>
  <c r="G5" i="22"/>
  <c r="I28" i="21"/>
  <c r="H28" i="21"/>
  <c r="H25" i="21"/>
  <c r="H24" i="21"/>
  <c r="H22" i="21"/>
  <c r="H21" i="21"/>
  <c r="H20" i="21"/>
  <c r="I56" i="21"/>
  <c r="I57" i="21"/>
  <c r="I58" i="21"/>
  <c r="I59" i="21"/>
  <c r="H59" i="21"/>
  <c r="H58" i="21"/>
  <c r="H57" i="21"/>
  <c r="H56" i="21"/>
  <c r="H51" i="21"/>
  <c r="H50" i="21"/>
  <c r="H49" i="21"/>
  <c r="H48" i="21"/>
  <c r="H47" i="21"/>
  <c r="H46" i="21"/>
  <c r="H45" i="21"/>
  <c r="H44" i="21"/>
  <c r="H40" i="21"/>
  <c r="H39" i="21"/>
  <c r="H38" i="21"/>
  <c r="I19" i="21"/>
  <c r="H19" i="21"/>
  <c r="H18" i="21"/>
  <c r="H17" i="21"/>
  <c r="H16" i="21"/>
  <c r="H15" i="21"/>
  <c r="H13" i="21"/>
  <c r="H12" i="21"/>
  <c r="H11" i="21"/>
  <c r="L70" i="21"/>
  <c r="I70" i="21"/>
  <c r="L69" i="21"/>
  <c r="I69" i="21"/>
  <c r="L68" i="21"/>
  <c r="I68" i="21"/>
  <c r="L67" i="21"/>
  <c r="I67" i="21"/>
  <c r="K70" i="21"/>
  <c r="H70" i="21"/>
  <c r="K69" i="21"/>
  <c r="H69" i="21"/>
  <c r="K68" i="21"/>
  <c r="H68" i="21"/>
  <c r="K67" i="21"/>
  <c r="H67" i="21"/>
  <c r="K66" i="21"/>
  <c r="H62" i="21"/>
  <c r="H61" i="21"/>
  <c r="H60" i="21"/>
  <c r="I10" i="21"/>
  <c r="H10" i="21"/>
  <c r="H9" i="21"/>
  <c r="H8" i="21"/>
  <c r="H7" i="21"/>
  <c r="H6" i="21"/>
  <c r="H4" i="21"/>
  <c r="H3" i="21"/>
  <c r="H2" i="21"/>
  <c r="K37" i="21"/>
  <c r="K36" i="21"/>
  <c r="K35" i="21"/>
  <c r="K34" i="21"/>
  <c r="K33" i="21"/>
  <c r="H37" i="21"/>
  <c r="H36" i="21"/>
  <c r="H35" i="21"/>
  <c r="H34" i="21"/>
  <c r="H33" i="21"/>
  <c r="H31" i="21"/>
  <c r="H30" i="21"/>
  <c r="H29" i="21"/>
</calcChain>
</file>

<file path=xl/sharedStrings.xml><?xml version="1.0" encoding="utf-8"?>
<sst xmlns="http://schemas.openxmlformats.org/spreadsheetml/2006/main" count="515" uniqueCount="105">
  <si>
    <t>序號</t>
    <phoneticPr fontId="1" type="noConversion"/>
  </si>
  <si>
    <t>jersey-monolith-dispute</t>
  </si>
  <si>
    <t>jersey-monolith-management</t>
  </si>
  <si>
    <t>jersey-modular-monolith-dispute</t>
  </si>
  <si>
    <t>jersey-modular-monolith-management</t>
  </si>
  <si>
    <t>jersey-modular-monolith-transactions</t>
  </si>
  <si>
    <t>jersey-microservice-dispute</t>
  </si>
  <si>
    <t>jersey-microservice-gateway-dispute</t>
  </si>
  <si>
    <t>jersey-microservice-gateway-management</t>
  </si>
  <si>
    <t>jersey-microservice-gateway-transactions</t>
  </si>
  <si>
    <t>springboot-modular-monolith-dispute</t>
  </si>
  <si>
    <t>springboot-modular-monolith-management</t>
  </si>
  <si>
    <t>springboot-modular-monolith-transactions</t>
  </si>
  <si>
    <t>springboot-microservice-dispute</t>
  </si>
  <si>
    <t>springboot-microservice-management</t>
  </si>
  <si>
    <t>springboot-microservice-transactions</t>
  </si>
  <si>
    <t>springboot-microservice-gateway-management</t>
  </si>
  <si>
    <t>springboot-microservice-gateway-transactions</t>
  </si>
  <si>
    <t>jersey-microservice-jdbc-cuscredit</t>
  </si>
  <si>
    <r>
      <t>架構與框架（</t>
    </r>
    <r>
      <rPr>
        <sz val="11"/>
        <color rgb="FF0000FF"/>
        <rFont val="標楷體"/>
        <family val="4"/>
        <charset val="136"/>
      </rPr>
      <t>交易服務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</si>
  <si>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帳單模組</t>
  </si>
  <si>
    <t>模組類型</t>
    <phoneticPr fontId="1" type="noConversion"/>
  </si>
  <si>
    <t>模擬實際操作情境</t>
    <phoneticPr fontId="1" type="noConversion"/>
  </si>
  <si>
    <t>請求平均回覆
時間/毫秒</t>
    <phoneticPr fontId="1" type="noConversion"/>
  </si>
  <si>
    <t>Jmeter設定</t>
    <phoneticPr fontId="1" type="noConversion"/>
  </si>
  <si>
    <r>
      <t>架構與框架（</t>
    </r>
    <r>
      <rPr>
        <sz val="11"/>
        <color rgb="FF0000FF"/>
        <rFont val="標楷體"/>
        <family val="4"/>
        <charset val="136"/>
      </rPr>
      <t>Data Service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</si>
  <si>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-</t>
  </si>
  <si>
    <t>模擬 100 位用戶繳費
這些用戶會在 10 分鐘分批啟動
每位用戶會繳費 1 筆
每位用戶的每次請求之間有 5 秒間隔</t>
  </si>
  <si>
    <t>爭議處理模組</t>
  </si>
  <si>
    <t>jersey-microservice-management</t>
  </si>
  <si>
    <t>信用卡管理模組</t>
  </si>
  <si>
    <t>交易模組</t>
  </si>
  <si>
    <t>模擬 500 位用戶使用信用卡消費並查詢消費項目
這些用戶會在 10 分鐘分批啟動
每位用戶會消費 5 筆
每位用戶的每次請求之間有 2 秒間隔</t>
  </si>
  <si>
    <t>信用卡帳單紀錄</t>
  </si>
  <si>
    <t>信用卡交易紀錄</t>
  </si>
  <si>
    <t>客戶信用卡資料</t>
  </si>
  <si>
    <t>模擬 50 位有權限之人員，同時作業
這些人員會在 60 分鐘分批啟動
每位人員會連續處理 2 筆信用卡作業
每位人員的每次請求之間有 5 秒間隔</t>
  </si>
  <si>
    <t>Number of Threads(user)：50
Ramp-up period(seconds)：60
Loop Count：2
Thread Delay(in milliseconds)：5000</t>
  </si>
  <si>
    <t>jersey-monolith-transactions</t>
  </si>
  <si>
    <t>Number of Threads(user)：100
Ramp-up period(seconds)：60
Loop Count：5
Thread Delay(in milliseconds)：5000</t>
  </si>
  <si>
    <t>錯誤率</t>
    <phoneticPr fontId="1" type="noConversion"/>
  </si>
  <si>
    <t>序號</t>
  </si>
  <si>
    <t>模組類型</t>
  </si>
  <si>
    <t>模擬實際操作情境</t>
  </si>
  <si>
    <t>Jmeter設定</t>
  </si>
  <si>
    <t>instance數量</t>
  </si>
  <si>
    <t>請求平均回覆
時間/毫秒</t>
  </si>
  <si>
    <t>錯誤率</t>
  </si>
  <si>
    <t>模擬 200 位用戶使用信用卡消費並查詢消費項目
這些用戶會在 60 分鐘分批啟動
每位用戶會消費 5 筆
每位用戶的每次請求之間有 5 秒間隔</t>
  </si>
  <si>
    <t>Number of Threads(user)：200
Ramp-up period(seconds)：60
Loop Count：5
Thread Delay(in milliseconds)：5000</t>
  </si>
  <si>
    <t>模擬 300 位用戶使用信用卡消費並查詢消費項目
這些用戶會在 60 分鐘分批啟動
每位用戶會消費 5 筆
每位用戶的每次請求之間有 5 秒間隔</t>
  </si>
  <si>
    <t>Number of Threads(user)：300
Ramp-up period(seconds)：60
Loop Count：5
Thread Delay(in milliseconds)：5000</t>
  </si>
  <si>
    <t>模擬 1000 位用戶使用信用卡消費並查詢消費項目
這些用戶會在 10 分鐘分批啟動
每位用戶會消費 5 筆
每位用戶的每次請求之間有 2 秒間隔</t>
  </si>
  <si>
    <t>備註</t>
    <phoneticPr fontId="1" type="noConversion"/>
  </si>
  <si>
    <t>jersey-microservice-jdbc-billofmonth</t>
    <phoneticPr fontId="1" type="noConversion"/>
  </si>
  <si>
    <t>jersey-microservice-jdbc</t>
    <phoneticPr fontId="1" type="noConversion"/>
  </si>
  <si>
    <t>springboot-microservice-jpa-billofmonth</t>
    <phoneticPr fontId="1" type="noConversion"/>
  </si>
  <si>
    <t>springboot-microservice-jpa</t>
    <phoneticPr fontId="1" type="noConversion"/>
  </si>
  <si>
    <t>jersey-monolith-billing</t>
    <phoneticPr fontId="1" type="noConversion"/>
  </si>
  <si>
    <t>jersey-monolith</t>
    <phoneticPr fontId="1" type="noConversion"/>
  </si>
  <si>
    <t>jersey-modular-monolith-billing</t>
    <phoneticPr fontId="1" type="noConversion"/>
  </si>
  <si>
    <t>jersey-modular-monolith</t>
    <phoneticPr fontId="1" type="noConversion"/>
  </si>
  <si>
    <t>jersey-microservice-billing</t>
    <phoneticPr fontId="1" type="noConversion"/>
  </si>
  <si>
    <t>jersey-microservice</t>
    <phoneticPr fontId="1" type="noConversion"/>
  </si>
  <si>
    <t>jersey-microservice-gateway-billing</t>
    <phoneticPr fontId="1" type="noConversion"/>
  </si>
  <si>
    <t>jersey-microservice-gateway</t>
    <phoneticPr fontId="1" type="noConversion"/>
  </si>
  <si>
    <t>springboot-modular-monolith-billing</t>
    <phoneticPr fontId="1" type="noConversion"/>
  </si>
  <si>
    <t>springboot-modular-monolith</t>
    <phoneticPr fontId="1" type="noConversion"/>
  </si>
  <si>
    <t>springboot-microservice-billing</t>
    <phoneticPr fontId="1" type="noConversion"/>
  </si>
  <si>
    <t>springboot-microservice</t>
    <phoneticPr fontId="1" type="noConversion"/>
  </si>
  <si>
    <t>springboot-microservice-gateway-billing</t>
    <phoneticPr fontId="1" type="noConversion"/>
  </si>
  <si>
    <t>springboot-microservice-gateway</t>
    <phoneticPr fontId="1" type="noConversion"/>
  </si>
  <si>
    <t>Number of Threads(user)：1000
Ramp-up period(seconds)：60
Loop Count：5
Thread Delay(in milliseconds)：5000</t>
    <phoneticPr fontId="1" type="noConversion"/>
  </si>
  <si>
    <t>Number of Threads(user)：500
Ramp-up period(seconds)：60
Loop Count：5
Thread Delay(in milliseconds)：5000</t>
    <phoneticPr fontId="1" type="noConversion"/>
  </si>
  <si>
    <t>有錯為止</t>
    <phoneticPr fontId="1" type="noConversion"/>
  </si>
  <si>
    <t>模擬 100 位用戶繳費
這些用戶會在 60 分鐘分批啟動
每位用戶會繳費 1 筆
每位用戶的每次請求之間有 5 秒間隔</t>
    <phoneticPr fontId="1" type="noConversion"/>
  </si>
  <si>
    <t>Number of Threads(user)：100
Ramp-up period(seconds)：60
Loop Count：1
Thread Delay(in milliseconds)：5000</t>
    <phoneticPr fontId="1" type="noConversion"/>
  </si>
  <si>
    <t>模擬 20 位客服，同時作業
這些客服會在 60 分鐘分批啟動
每位客服會連續處理 1 筆申訴案件
每位客服的每次請求之間有 5 秒間隔</t>
    <phoneticPr fontId="1" type="noConversion"/>
  </si>
  <si>
    <t>Number of Threads(user)：300
Ramp-up period(seconds)：60
Loop Count：5
Thread Delay(in milliseconds)：5000</t>
    <phoneticPr fontId="1" type="noConversion"/>
  </si>
  <si>
    <t>總次數
500</t>
    <phoneticPr fontId="1" type="noConversion"/>
  </si>
  <si>
    <t>總次數
100</t>
    <phoneticPr fontId="1" type="noConversion"/>
  </si>
  <si>
    <t>Number of Threads(user)：100
Ramp-up period(seconds)：60
Loop Count：2
Thread Delay(in milliseconds)：5000</t>
    <phoneticPr fontId="1" type="noConversion"/>
  </si>
  <si>
    <t>模擬 100 位有權限之人員，同時作業
這些人員會在 60 分鐘分批啟動
每位人員會連續處理 2 筆信用卡作業
每位人員的每次請求之間有 5 秒間隔</t>
    <phoneticPr fontId="1" type="noConversion"/>
  </si>
  <si>
    <t>Number of Threads(user)：20
Ramp-up period(seconds)：60
Loop Count：1
Thread Delay(in milliseconds)：5000</t>
    <phoneticPr fontId="1" type="noConversion"/>
  </si>
  <si>
    <t>模擬 100 位有權限之人員，同時作業
這些人員會在 60 分鐘分批啟動
每位人員會連續處理 5 筆信用卡作業
每位人員的每次請求之間有 5 秒間隔</t>
    <phoneticPr fontId="1" type="noConversion"/>
  </si>
  <si>
    <t>框架架構</t>
    <phoneticPr fontId="1" type="noConversion"/>
  </si>
  <si>
    <t>springboot-microservice-gateway-dispute</t>
    <phoneticPr fontId="1" type="noConversion"/>
  </si>
  <si>
    <t>springboot-microservice-gateway-transactions</t>
    <phoneticPr fontId="1" type="noConversion"/>
  </si>
  <si>
    <t>springboo-microservice-gateway-transactions</t>
    <phoneticPr fontId="1" type="noConversion"/>
  </si>
  <si>
    <t>jersey-microservice-transactions</t>
    <phoneticPr fontId="1" type="noConversion"/>
  </si>
  <si>
    <t>以繳費高峰
模擬 100 位用戶繳費
這些用戶會在 60 分鐘分批啟動
每位用戶會繳費 3 筆
每位用戶的每次請求之間有 5 秒間隔</t>
    <phoneticPr fontId="1" type="noConversion"/>
  </si>
  <si>
    <t>模擬 100 位用戶使用信用卡消費並查詢消費項目
這些用戶會在 60 分鐘分批啟動
每位用戶會消費 5 筆
每位用戶的每次請求之間有 2 秒間隔</t>
    <phoneticPr fontId="1" type="noConversion"/>
  </si>
  <si>
    <t>Number of Threads(user)：100
Ramp-up period(seconds)：60
Loop Count：3
Thread Delay(in milliseconds)：5000</t>
    <phoneticPr fontId="1" type="noConversion"/>
  </si>
  <si>
    <t>Number of Threads(user)：100
Ramp-up period(seconds)：60
Loop Count：5
Thread Delay(in milliseconds)：5000</t>
    <phoneticPr fontId="1" type="noConversion"/>
  </si>
  <si>
    <t>總次數
300</t>
    <phoneticPr fontId="1" type="noConversion"/>
  </si>
  <si>
    <t>jersey-microservice-jdbc-billrecord</t>
    <phoneticPr fontId="1" type="noConversion"/>
  </si>
  <si>
    <t>springboot-microservice-jpa-billrecord</t>
    <phoneticPr fontId="1" type="noConversion"/>
  </si>
  <si>
    <t>springboot-microservice-jpa-cuscredit</t>
    <phoneticPr fontId="1" type="noConversion"/>
  </si>
  <si>
    <t>請求總次數</t>
    <phoneticPr fontId="1" type="noConversion"/>
  </si>
  <si>
    <t>Number of Threads(user)：150
Ramp-up period(seconds)：60
Loop Count：2
Thread Delay(in milliseconds)：5000</t>
    <phoneticPr fontId="1" type="noConversion"/>
  </si>
  <si>
    <t>microservice-gateway-instance數量為1</t>
    <phoneticPr fontId="1" type="noConversion"/>
  </si>
  <si>
    <t>microservice-gateway-instance數量為2</t>
    <phoneticPr fontId="1" type="noConversion"/>
  </si>
  <si>
    <t>monolith</t>
    <phoneticPr fontId="1" type="noConversion"/>
  </si>
  <si>
    <t>modular-monolith</t>
    <phoneticPr fontId="1" type="noConversion"/>
  </si>
  <si>
    <t>microservice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</si>
</sst>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0000FF"/>
      <name val="標楷體"/>
      <family val="4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1"/>
      <color rgb="FFFF0000"/>
      <name val="標楷體"/>
      <family val="4"/>
      <charset val="136"/>
    </font>
    <font>
      <sz val="11"/>
      <color theme="9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/>
    <xf numFmtId="0" fontId="3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/>
    <xf numFmtId="10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77" fontId="9" fillId="0" borderId="1" xfId="0" applyNumberFormat="1" applyFont="1" applyFill="1" applyBorder="1" applyAlignment="1">
      <alignment horizontal="center" vertical="center" wrapText="1"/>
    </xf>
    <xf numFmtId="10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77" fontId="10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/>
    <xf numFmtId="177" fontId="0" fillId="0" borderId="1" xfId="0" applyNumberFormat="1" applyBorder="1"/>
    <xf numFmtId="177" fontId="6" fillId="2" borderId="1" xfId="0" applyNumberFormat="1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84" Type="http://schemas.openxmlformats.org/officeDocument/2006/relationships/externalLink" Target="externalLinks/externalLink80.xml"/><Relationship Id="rId89" Type="http://schemas.openxmlformats.org/officeDocument/2006/relationships/externalLink" Target="externalLinks/externalLink85.xml"/><Relationship Id="rId16" Type="http://schemas.openxmlformats.org/officeDocument/2006/relationships/externalLink" Target="externalLinks/externalLink12.xml"/><Relationship Id="rId1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74" Type="http://schemas.openxmlformats.org/officeDocument/2006/relationships/externalLink" Target="externalLinks/externalLink70.xml"/><Relationship Id="rId79" Type="http://schemas.openxmlformats.org/officeDocument/2006/relationships/externalLink" Target="externalLinks/externalLink75.xml"/><Relationship Id="rId5" Type="http://schemas.openxmlformats.org/officeDocument/2006/relationships/externalLink" Target="externalLinks/externalLink1.xml"/><Relationship Id="rId90" Type="http://schemas.openxmlformats.org/officeDocument/2006/relationships/externalLink" Target="externalLinks/externalLink86.xml"/><Relationship Id="rId95" Type="http://schemas.openxmlformats.org/officeDocument/2006/relationships/sharedStrings" Target="sharedStrings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6.xml"/><Relationship Id="rId85" Type="http://schemas.openxmlformats.org/officeDocument/2006/relationships/externalLink" Target="externalLinks/externalLink81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83" Type="http://schemas.openxmlformats.org/officeDocument/2006/relationships/externalLink" Target="externalLinks/externalLink79.xml"/><Relationship Id="rId88" Type="http://schemas.openxmlformats.org/officeDocument/2006/relationships/externalLink" Target="externalLinks/externalLink84.xml"/><Relationship Id="rId91" Type="http://schemas.openxmlformats.org/officeDocument/2006/relationships/externalLink" Target="externalLinks/externalLink87.xml"/><Relationship Id="rId9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externalLink" Target="externalLinks/externalLink74.xml"/><Relationship Id="rId81" Type="http://schemas.openxmlformats.org/officeDocument/2006/relationships/externalLink" Target="externalLinks/externalLink77.xml"/><Relationship Id="rId86" Type="http://schemas.openxmlformats.org/officeDocument/2006/relationships/externalLink" Target="externalLinks/externalLink82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externalLink" Target="externalLinks/externalLink72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92" Type="http://schemas.openxmlformats.org/officeDocument/2006/relationships/externalLink" Target="externalLinks/externalLink8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5.xml"/><Relationship Id="rId24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66" Type="http://schemas.openxmlformats.org/officeDocument/2006/relationships/externalLink" Target="externalLinks/externalLink62.xml"/><Relationship Id="rId87" Type="http://schemas.openxmlformats.org/officeDocument/2006/relationships/externalLink" Target="externalLinks/externalLink83.xml"/><Relationship Id="rId61" Type="http://schemas.openxmlformats.org/officeDocument/2006/relationships/externalLink" Target="externalLinks/externalLink57.xml"/><Relationship Id="rId82" Type="http://schemas.openxmlformats.org/officeDocument/2006/relationships/externalLink" Target="externalLinks/externalLink78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56" Type="http://schemas.openxmlformats.org/officeDocument/2006/relationships/externalLink" Target="externalLinks/externalLink52.xml"/><Relationship Id="rId77" Type="http://schemas.openxmlformats.org/officeDocument/2006/relationships/externalLink" Target="externalLinks/externalLink7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/>
              <a:t>Jersey transactions </a:t>
            </a:r>
            <a:r>
              <a:rPr lang="zh-TW" altLang="en-US"/>
              <a:t>模組平均回應時間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677504200890566"/>
          <c:y val="0.19944171757614981"/>
          <c:w val="0.83954550824146024"/>
          <c:h val="0.42131336719934814"/>
        </c:manualLayout>
      </c:layout>
      <c:lineChart>
        <c:grouping val="standard"/>
        <c:varyColors val="0"/>
        <c:ser>
          <c:idx val="0"/>
          <c:order val="0"/>
          <c:tx>
            <c:strRef>
              <c:f>'jersey-microservice-gateway'!$D$1</c:f>
              <c:strCache>
                <c:ptCount val="1"/>
                <c:pt idx="0">
                  <c:v>monolith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'jersey-microservice-gateway'!$D$2:$D$6</c:f>
              <c:numCache>
                <c:formatCode>0.00_);[Red]\(0.00\)</c:formatCode>
                <c:ptCount val="5"/>
                <c:pt idx="0">
                  <c:v>44.575000000000003</c:v>
                </c:pt>
                <c:pt idx="1">
                  <c:v>51.219000000000001</c:v>
                </c:pt>
                <c:pt idx="2">
                  <c:v>44.276000000000003</c:v>
                </c:pt>
                <c:pt idx="3">
                  <c:v>39.337666669999997</c:v>
                </c:pt>
                <c:pt idx="4">
                  <c:v>42.184600000000003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A9-4302-9C3A-5A87120A46B8}"/>
            </c:ext>
          </c:extLst>
        </c:ser>
        <c:ser>
          <c:idx val="1"/>
          <c:order val="1"/>
          <c:tx>
            <c:strRef>
              <c:f>'jersey-microservice-gateway'!$E$1</c:f>
              <c:strCache>
                <c:ptCount val="1"/>
                <c:pt idx="0">
                  <c:v>modular-monolith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'jersey-microservice-gateway'!$E$2:$E$6</c:f>
              <c:numCache>
                <c:formatCode>0.00_);[Red]\(0.00\)</c:formatCode>
                <c:ptCount val="5"/>
                <c:pt idx="0">
                  <c:v>43.854999999999997</c:v>
                </c:pt>
                <c:pt idx="1">
                  <c:v>41.392000000000003</c:v>
                </c:pt>
                <c:pt idx="2">
                  <c:v>38.018000000000001</c:v>
                </c:pt>
                <c:pt idx="3">
                  <c:v>35.914999999999999</c:v>
                </c:pt>
                <c:pt idx="4">
                  <c:v>40.210599999999999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A9-4302-9C3A-5A87120A46B8}"/>
            </c:ext>
          </c:extLst>
        </c:ser>
        <c:ser>
          <c:idx val="2"/>
          <c:order val="2"/>
          <c:tx>
            <c:strRef>
              <c:f>'jersey-microservice-gateway'!$F$1</c:f>
              <c:strCache>
                <c:ptCount val="1"/>
                <c:pt idx="0">
                  <c:v>microservice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'jersey-microservice-gateway'!$F$2:$F$6</c:f>
              <c:numCache>
                <c:formatCode>0.00_);[Red]\(0.00\)</c:formatCode>
                <c:ptCount val="5"/>
                <c:pt idx="0">
                  <c:v>142.63</c:v>
                </c:pt>
                <c:pt idx="1">
                  <c:v>137.572</c:v>
                </c:pt>
                <c:pt idx="2">
                  <c:v>793.76350000000002</c:v>
                </c:pt>
                <c:pt idx="3">
                  <c:v>2903.1616666666669</c:v>
                </c:pt>
                <c:pt idx="4">
                  <c:v>1894.5781999999999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A9-4302-9C3A-5A87120A46B8}"/>
            </c:ext>
          </c:extLst>
        </c:ser>
        <c:ser>
          <c:idx val="5"/>
          <c:order val="3"/>
          <c:tx>
            <c:strRef>
              <c:f>'jersey-microservice-gateway'!$B$1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'jersey-microservice-gateway'!$B$2:$B$6</c:f>
              <c:numCache>
                <c:formatCode>0.00_);[Red]\(0.00\)</c:formatCode>
                <c:ptCount val="5"/>
                <c:pt idx="0">
                  <c:v>137.57</c:v>
                </c:pt>
                <c:pt idx="1">
                  <c:v>118.33499999999999</c:v>
                </c:pt>
                <c:pt idx="2">
                  <c:v>296.32600000000002</c:v>
                </c:pt>
                <c:pt idx="3">
                  <c:v>1924.9263330000001</c:v>
                </c:pt>
                <c:pt idx="4">
                  <c:v>2074.3674000000001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A7-473E-9F7E-B005D5510B1B}"/>
            </c:ext>
          </c:extLst>
        </c:ser>
        <c:ser>
          <c:idx val="6"/>
          <c:order val="4"/>
          <c:tx>
            <c:strRef>
              <c:f>'jersey-microservice-gateway'!$C$1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'jersey-microservice-gateway'!$C$2:$C$6</c:f>
              <c:numCache>
                <c:formatCode>0.00_);[Red]\(0.00\)</c:formatCode>
                <c:ptCount val="5"/>
                <c:pt idx="0">
                  <c:v>128.47999999999999</c:v>
                </c:pt>
                <c:pt idx="1">
                  <c:v>118.13200000000001</c:v>
                </c:pt>
                <c:pt idx="2">
                  <c:v>286.07900000000001</c:v>
                </c:pt>
                <c:pt idx="3">
                  <c:v>1744.3236669999999</c:v>
                </c:pt>
                <c:pt idx="4">
                  <c:v>2013.7991999999999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A7-473E-9F7E-B005D55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989168"/>
        <c:axId val="661189360"/>
      </c:lineChart>
      <c:catAx>
        <c:axId val="19009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layout>
            <c:manualLayout>
              <c:xMode val="edge"/>
              <c:yMode val="edge"/>
              <c:x val="0.49037979493486611"/>
              <c:y val="0.694091146326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61189360"/>
        <c:crosses val="autoZero"/>
        <c:auto val="1"/>
        <c:lblAlgn val="ctr"/>
        <c:lblOffset val="100"/>
        <c:noMultiLvlLbl val="0"/>
      </c:catAx>
      <c:valAx>
        <c:axId val="66118936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00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174882411226804E-2"/>
          <c:y val="0.8211445482544435"/>
          <c:w val="0.96271176225249699"/>
          <c:h val="0.17831575445780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/>
              <a:t>Jersey transactions </a:t>
            </a:r>
            <a:r>
              <a:rPr lang="zh-TW" altLang="en-US"/>
              <a:t>模組平均回應時間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677504200890566"/>
          <c:y val="0.19944171757614981"/>
          <c:w val="0.83954550824146024"/>
          <c:h val="0.42131336719934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'jersey-microservice-gateway'!$D$1</c:f>
              <c:strCache>
                <c:ptCount val="1"/>
                <c:pt idx="0">
                  <c:v>monolith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'jersey-microservice-gateway'!$D$2:$D$6</c:f>
              <c:numCache>
                <c:formatCode>0.00_);[Red]\(0.00\)</c:formatCode>
                <c:ptCount val="5"/>
                <c:pt idx="0">
                  <c:v>44.575000000000003</c:v>
                </c:pt>
                <c:pt idx="1">
                  <c:v>51.219000000000001</c:v>
                </c:pt>
                <c:pt idx="2">
                  <c:v>44.276000000000003</c:v>
                </c:pt>
                <c:pt idx="3">
                  <c:v>39.337666669999997</c:v>
                </c:pt>
                <c:pt idx="4">
                  <c:v>42.184600000000003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9-45BB-8182-6425930A8B5C}"/>
            </c:ext>
          </c:extLst>
        </c:ser>
        <c:ser>
          <c:idx val="1"/>
          <c:order val="1"/>
          <c:tx>
            <c:strRef>
              <c:f>'jersey-microservice-gateway'!$E$1</c:f>
              <c:strCache>
                <c:ptCount val="1"/>
                <c:pt idx="0">
                  <c:v>modular-monolith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'jersey-microservice-gateway'!$E$2:$E$6</c:f>
              <c:numCache>
                <c:formatCode>0.00_);[Red]\(0.00\)</c:formatCode>
                <c:ptCount val="5"/>
                <c:pt idx="0">
                  <c:v>43.854999999999997</c:v>
                </c:pt>
                <c:pt idx="1">
                  <c:v>41.392000000000003</c:v>
                </c:pt>
                <c:pt idx="2">
                  <c:v>38.018000000000001</c:v>
                </c:pt>
                <c:pt idx="3">
                  <c:v>35.914999999999999</c:v>
                </c:pt>
                <c:pt idx="4">
                  <c:v>40.210599999999999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49-45BB-8182-6425930A8B5C}"/>
            </c:ext>
          </c:extLst>
        </c:ser>
        <c:ser>
          <c:idx val="2"/>
          <c:order val="2"/>
          <c:tx>
            <c:strRef>
              <c:f>'jersey-microservice-gateway'!$F$1</c:f>
              <c:strCache>
                <c:ptCount val="1"/>
                <c:pt idx="0">
                  <c:v>microservice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349-45BB-8182-6425930A8B5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349-45BB-8182-6425930A8B5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349-45BB-8182-6425930A8B5C}"/>
                </c:ext>
              </c:extLst>
            </c:dLbl>
            <c:dLbl>
              <c:idx val="3"/>
              <c:layout>
                <c:manualLayout>
                  <c:x val="-1.3667231958139221E-2"/>
                  <c:y val="-7.6158950325774409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+mn-cs"/>
                      </a:defRPr>
                    </a:pPr>
                    <a:r>
                      <a:rPr lang="zh-TW" altLang="en-US"/>
                      <a:t>錯誤率 </a:t>
                    </a:r>
                    <a:r>
                      <a:rPr lang="en-US" altLang="zh-TW"/>
                      <a:t>38.70%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1349-45BB-8182-6425930A8B5C}"/>
                </c:ext>
              </c:extLst>
            </c:dLbl>
            <c:dLbl>
              <c:idx val="4"/>
              <c:layout>
                <c:manualLayout>
                  <c:x val="-7.8098468332225548E-3"/>
                  <c:y val="-1.5231790065154916E-2"/>
                </c:manualLayout>
              </c:layout>
              <c:tx>
                <c:rich>
                  <a:bodyPr/>
                  <a:lstStyle/>
                  <a:p>
                    <a:r>
                      <a:rPr lang="zh-TW" altLang="en-US"/>
                      <a:t>錯誤率 </a:t>
                    </a:r>
                    <a:r>
                      <a:rPr lang="en-US" altLang="zh-TW"/>
                      <a:t>66.62%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1349-45BB-8182-6425930A8B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'jersey-microservice-gateway'!$F$2:$F$6</c:f>
              <c:numCache>
                <c:formatCode>0.00_);[Red]\(0.00\)</c:formatCode>
                <c:ptCount val="5"/>
                <c:pt idx="0">
                  <c:v>142.63</c:v>
                </c:pt>
                <c:pt idx="1">
                  <c:v>137.572</c:v>
                </c:pt>
                <c:pt idx="2">
                  <c:v>793.76350000000002</c:v>
                </c:pt>
                <c:pt idx="3">
                  <c:v>2903.1616666666669</c:v>
                </c:pt>
                <c:pt idx="4">
                  <c:v>1894.5781999999999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49-45BB-8182-6425930A8B5C}"/>
            </c:ext>
          </c:extLst>
        </c:ser>
        <c:ser>
          <c:idx val="5"/>
          <c:order val="3"/>
          <c:tx>
            <c:strRef>
              <c:f>'jersey-microservice-gateway'!$B$1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'jersey-microservice-gateway'!$B$2:$B$6</c:f>
              <c:numCache>
                <c:formatCode>0.00_);[Red]\(0.00\)</c:formatCode>
                <c:ptCount val="5"/>
                <c:pt idx="0">
                  <c:v>137.57</c:v>
                </c:pt>
                <c:pt idx="1">
                  <c:v>118.33499999999999</c:v>
                </c:pt>
                <c:pt idx="2">
                  <c:v>296.32600000000002</c:v>
                </c:pt>
                <c:pt idx="3">
                  <c:v>1924.9263330000001</c:v>
                </c:pt>
                <c:pt idx="4">
                  <c:v>2074.3674000000001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49-45BB-8182-6425930A8B5C}"/>
            </c:ext>
          </c:extLst>
        </c:ser>
        <c:ser>
          <c:idx val="6"/>
          <c:order val="4"/>
          <c:tx>
            <c:strRef>
              <c:f>'jersey-microservice-gateway'!$C$1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'jersey-microservice-gateway'!$C$2:$C$6</c:f>
              <c:numCache>
                <c:formatCode>0.00_);[Red]\(0.00\)</c:formatCode>
                <c:ptCount val="5"/>
                <c:pt idx="0">
                  <c:v>128.47999999999999</c:v>
                </c:pt>
                <c:pt idx="1">
                  <c:v>118.13200000000001</c:v>
                </c:pt>
                <c:pt idx="2">
                  <c:v>286.07900000000001</c:v>
                </c:pt>
                <c:pt idx="3">
                  <c:v>1744.3236669999999</c:v>
                </c:pt>
                <c:pt idx="4">
                  <c:v>2013.7991999999999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49-45BB-8182-6425930A8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989168"/>
        <c:axId val="661189360"/>
      </c:barChart>
      <c:catAx>
        <c:axId val="19009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layout>
            <c:manualLayout>
              <c:xMode val="edge"/>
              <c:yMode val="edge"/>
              <c:x val="0.49037979493486611"/>
              <c:y val="0.694091146326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61189360"/>
        <c:crosses val="autoZero"/>
        <c:auto val="1"/>
        <c:lblAlgn val="ctr"/>
        <c:lblOffset val="100"/>
        <c:noMultiLvlLbl val="0"/>
      </c:catAx>
      <c:valAx>
        <c:axId val="66118936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00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621389540862488E-2"/>
          <c:y val="0.78306512789606397"/>
          <c:w val="0.83404075479402384"/>
          <c:h val="0.206507692353821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sz="1400" b="0" i="0" baseline="0">
                <a:effectLst/>
              </a:rPr>
              <a:t>SpringBoot transactions </a:t>
            </a:r>
            <a:r>
              <a:rPr lang="zh-TW" altLang="zh-TW" sz="1400" b="0" i="0" baseline="0">
                <a:effectLst/>
              </a:rPr>
              <a:t>模組平均回應時間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'springboot-microservice-gateway'!$D$1</c:f>
              <c:strCache>
                <c:ptCount val="1"/>
                <c:pt idx="0">
                  <c:v>modular-monolith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'springboot-microservice-gateway'!$D$2:$D$6</c:f>
              <c:numCache>
                <c:formatCode>0.00_);[Red]\(0.00\)</c:formatCode>
                <c:ptCount val="5"/>
                <c:pt idx="0">
                  <c:v>50.115000000000002</c:v>
                </c:pt>
                <c:pt idx="1">
                  <c:v>48.795000000000002</c:v>
                </c:pt>
                <c:pt idx="2">
                  <c:v>51.391666666666666</c:v>
                </c:pt>
                <c:pt idx="3">
                  <c:v>52.707999999999998</c:v>
                </c:pt>
                <c:pt idx="4">
                  <c:v>47.884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6-4FE1-BAEC-5148879EBEF0}"/>
            </c:ext>
          </c:extLst>
        </c:ser>
        <c:ser>
          <c:idx val="8"/>
          <c:order val="1"/>
          <c:tx>
            <c:strRef>
              <c:f>'springboot-microservice-gateway'!$E$1</c:f>
              <c:strCache>
                <c:ptCount val="1"/>
                <c:pt idx="0">
                  <c:v>microservice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'springboot-microservice-gateway'!$E$2:$E$6</c:f>
              <c:numCache>
                <c:formatCode>0.00_);[Red]\(0.00\)</c:formatCode>
                <c:ptCount val="5"/>
                <c:pt idx="0">
                  <c:v>214.22</c:v>
                </c:pt>
                <c:pt idx="1">
                  <c:v>214.91499999999999</c:v>
                </c:pt>
                <c:pt idx="2">
                  <c:v>198.745</c:v>
                </c:pt>
                <c:pt idx="3">
                  <c:v>353.48700000000002</c:v>
                </c:pt>
                <c:pt idx="4">
                  <c:v>3777.9575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E6-4FE1-BAEC-5148879EBEF0}"/>
            </c:ext>
          </c:extLst>
        </c:ser>
        <c:ser>
          <c:idx val="5"/>
          <c:order val="2"/>
          <c:tx>
            <c:strRef>
              <c:f>'springboot-microservice-gateway'!$B$1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'springboot-microservice-gateway'!$B$2:$B$6</c:f>
              <c:numCache>
                <c:formatCode>0.00_);[Red]\(0.00\)</c:formatCode>
                <c:ptCount val="5"/>
                <c:pt idx="0">
                  <c:v>212.17</c:v>
                </c:pt>
                <c:pt idx="1">
                  <c:v>224.21</c:v>
                </c:pt>
                <c:pt idx="2">
                  <c:v>204.42</c:v>
                </c:pt>
                <c:pt idx="3">
                  <c:v>342.90100000000001</c:v>
                </c:pt>
                <c:pt idx="4">
                  <c:v>3492.1334999999999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48-44BF-A8A7-F11470412B19}"/>
            </c:ext>
          </c:extLst>
        </c:ser>
        <c:ser>
          <c:idx val="6"/>
          <c:order val="3"/>
          <c:tx>
            <c:strRef>
              <c:f>'springboot-microservice-gateway'!$C$1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'springboot-microservice-gateway'!$C$2:$C$6</c:f>
              <c:numCache>
                <c:formatCode>0.00_);[Red]\(0.00\)</c:formatCode>
                <c:ptCount val="5"/>
                <c:pt idx="0">
                  <c:v>205.69</c:v>
                </c:pt>
                <c:pt idx="1">
                  <c:v>206.02</c:v>
                </c:pt>
                <c:pt idx="2">
                  <c:v>202.06</c:v>
                </c:pt>
                <c:pt idx="3">
                  <c:v>256.37</c:v>
                </c:pt>
                <c:pt idx="4">
                  <c:v>3212.97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48-44BF-A8A7-F11470412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147344"/>
        <c:axId val="1981148176"/>
        <c:extLst/>
      </c:lineChart>
      <c:catAx>
        <c:axId val="19811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8176"/>
        <c:crosses val="autoZero"/>
        <c:auto val="1"/>
        <c:lblAlgn val="ctr"/>
        <c:lblOffset val="100"/>
        <c:noMultiLvlLbl val="0"/>
      </c:catAx>
      <c:valAx>
        <c:axId val="19811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99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sz="1400" b="0" i="0" baseline="0">
                <a:effectLst/>
              </a:rPr>
              <a:t>SpringBoot transactions </a:t>
            </a:r>
            <a:r>
              <a:rPr lang="zh-TW" altLang="zh-TW" sz="1400" b="0" i="0" baseline="0">
                <a:effectLst/>
              </a:rPr>
              <a:t>模組平均回應時間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strRef>
              <c:f>'springboot-microservice-gateway'!$D$1</c:f>
              <c:strCache>
                <c:ptCount val="1"/>
                <c:pt idx="0">
                  <c:v>modular-monolith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'springboot-microservice-gateway'!$D$2:$D$6</c:f>
              <c:numCache>
                <c:formatCode>0.00_);[Red]\(0.00\)</c:formatCode>
                <c:ptCount val="5"/>
                <c:pt idx="0">
                  <c:v>50.115000000000002</c:v>
                </c:pt>
                <c:pt idx="1">
                  <c:v>48.795000000000002</c:v>
                </c:pt>
                <c:pt idx="2">
                  <c:v>51.391666666666666</c:v>
                </c:pt>
                <c:pt idx="3">
                  <c:v>52.707999999999998</c:v>
                </c:pt>
                <c:pt idx="4">
                  <c:v>47.884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2-4AB6-A13C-B429BEB95351}"/>
            </c:ext>
          </c:extLst>
        </c:ser>
        <c:ser>
          <c:idx val="8"/>
          <c:order val="1"/>
          <c:tx>
            <c:strRef>
              <c:f>'springboot-microservice-gateway'!$E$1</c:f>
              <c:strCache>
                <c:ptCount val="1"/>
                <c:pt idx="0">
                  <c:v>microservice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'springboot-microservice-gateway'!$E$2:$E$6</c:f>
              <c:numCache>
                <c:formatCode>0.00_);[Red]\(0.00\)</c:formatCode>
                <c:ptCount val="5"/>
                <c:pt idx="0">
                  <c:v>214.22</c:v>
                </c:pt>
                <c:pt idx="1">
                  <c:v>214.91499999999999</c:v>
                </c:pt>
                <c:pt idx="2">
                  <c:v>198.745</c:v>
                </c:pt>
                <c:pt idx="3">
                  <c:v>353.48700000000002</c:v>
                </c:pt>
                <c:pt idx="4">
                  <c:v>3777.9575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2-4AB6-A13C-B429BEB95351}"/>
            </c:ext>
          </c:extLst>
        </c:ser>
        <c:ser>
          <c:idx val="5"/>
          <c:order val="2"/>
          <c:tx>
            <c:strRef>
              <c:f>'springboot-microservice-gateway'!$B$1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'springboot-microservice-gateway'!$B$2:$B$6</c:f>
              <c:numCache>
                <c:formatCode>0.00_);[Red]\(0.00\)</c:formatCode>
                <c:ptCount val="5"/>
                <c:pt idx="0">
                  <c:v>212.17</c:v>
                </c:pt>
                <c:pt idx="1">
                  <c:v>224.21</c:v>
                </c:pt>
                <c:pt idx="2">
                  <c:v>204.42</c:v>
                </c:pt>
                <c:pt idx="3">
                  <c:v>342.90100000000001</c:v>
                </c:pt>
                <c:pt idx="4">
                  <c:v>3492.1334999999999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C2-4AB6-A13C-B429BEB95351}"/>
            </c:ext>
          </c:extLst>
        </c:ser>
        <c:ser>
          <c:idx val="6"/>
          <c:order val="3"/>
          <c:tx>
            <c:strRef>
              <c:f>'springboot-microservice-gateway'!$C$1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'springboot-microservice-gateway'!$C$2:$C$6</c:f>
              <c:numCache>
                <c:formatCode>0.00_);[Red]\(0.00\)</c:formatCode>
                <c:ptCount val="5"/>
                <c:pt idx="0">
                  <c:v>205.69</c:v>
                </c:pt>
                <c:pt idx="1">
                  <c:v>206.02</c:v>
                </c:pt>
                <c:pt idx="2">
                  <c:v>202.06</c:v>
                </c:pt>
                <c:pt idx="3">
                  <c:v>256.37</c:v>
                </c:pt>
                <c:pt idx="4">
                  <c:v>3212.97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C2-4AB6-A13C-B429BEB95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1147344"/>
        <c:axId val="1981148176"/>
      </c:barChart>
      <c:catAx>
        <c:axId val="19811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8176"/>
        <c:crosses val="autoZero"/>
        <c:auto val="1"/>
        <c:lblAlgn val="ctr"/>
        <c:lblOffset val="100"/>
        <c:noMultiLvlLbl val="0"/>
      </c:catAx>
      <c:valAx>
        <c:axId val="19811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165653</xdr:rowOff>
    </xdr:from>
    <xdr:to>
      <xdr:col>5</xdr:col>
      <xdr:colOff>828261</xdr:colOff>
      <xdr:row>25</xdr:row>
      <xdr:rowOff>38653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8D4182-E1A3-46B1-A2E0-61DA1F83A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154609</xdr:rowOff>
    </xdr:from>
    <xdr:to>
      <xdr:col>5</xdr:col>
      <xdr:colOff>828261</xdr:colOff>
      <xdr:row>44</xdr:row>
      <xdr:rowOff>27608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BD99595-8D0E-4FFA-BDD3-D4EEB8E40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162696</xdr:rowOff>
    </xdr:from>
    <xdr:to>
      <xdr:col>4</xdr:col>
      <xdr:colOff>729594</xdr:colOff>
      <xdr:row>25</xdr:row>
      <xdr:rowOff>19050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C96D80D-275C-4870-A8B6-C77C2FE90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165100</xdr:rowOff>
    </xdr:from>
    <xdr:to>
      <xdr:col>4</xdr:col>
      <xdr:colOff>729594</xdr:colOff>
      <xdr:row>44</xdr:row>
      <xdr:rowOff>21454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A525DEA-5E85-478D-8D10-B96663F22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billing-100instance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dispute-20instance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management-200instance1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instance1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instance1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0instance1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500instance1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2500instance1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0instance1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billing-100instance1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dispute-20instance1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management-200instance1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instance1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instance1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0instance1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500instance1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2500instance1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0instance1.csv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billing-100instance1.csv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dispute-20instance1.csv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management-200instance1.csv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instance1.csv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instance1.csv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0instance1.csv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500instance1.csv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2500instance1.csv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0instance1.csv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billing-100instance1.csv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dispute-20instance1.csv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management-200instance1.csv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1.csv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2.csv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1.csv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2.csv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1.csv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2.csv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1.csv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2.csv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1.csv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2.csv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1.csv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2.csv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billing-100instance1.csv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dispute-20instance1.csv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management-200instance1.csv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instance1.csv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00instance1.csv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300instance1.csv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instance1.csv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0instance1.csv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500instance1.csv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500instance1.csv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0instance1.csv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billing-100instance1.csv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dispute-20instance1.csv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management-200instance1.csv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instance1.csv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00instance1.csv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300instance1.csv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instance1.csv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0instance1.csv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500instance1.csv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500instance1.csv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0instance1.csv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billing-100instance1.csv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dispute-20instance1.csv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management-200instance1.csv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1.csv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2.csv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1.csv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2.csv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1.csv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2.csv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1.csv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2.csv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1.csv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2.csv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1.csv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2.csv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1.csv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2.csv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1.csv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2.csv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billofmonth-300instance1.csv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cuscredit-100instance1.csv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ofmonth-300instance1.csv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record-500instance1.csv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cuscredit-100instance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billing-100in"/>
    </sheetNames>
    <sheetDataSet>
      <sheetData sheetId="0" refreshError="1">
        <row r="102">
          <cell r="B102">
            <v>64.489999999999995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dispute-20ins"/>
    </sheetNames>
    <sheetDataSet>
      <sheetData sheetId="0" refreshError="1">
        <row r="22">
          <cell r="B22">
            <v>50.55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management-20"/>
    </sheetNames>
    <sheetDataSet>
      <sheetData sheetId="0" refreshError="1">
        <row r="602">
          <cell r="B602">
            <v>53.776666669999997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>
        <row r="202">
          <cell r="B202">
            <v>44.575000000000003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2">
          <cell r="B1002">
            <v>51.219000000000001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2002">
          <cell r="B2002">
            <v>44.276000000000003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3002">
          <cell r="B3002">
            <v>39.337666669999997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5002">
          <cell r="B5002">
            <v>42.184600000000003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02">
          <cell r="B10002">
            <v>203.24010000000001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billi"/>
    </sheetNames>
    <sheetDataSet>
      <sheetData sheetId="0">
        <row r="102">
          <cell r="B102">
            <v>61.3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dispu"/>
    </sheetNames>
    <sheetDataSet>
      <sheetData sheetId="0">
        <row r="22">
          <cell r="B22">
            <v>50.95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manag"/>
    </sheetNames>
    <sheetDataSet>
      <sheetData sheetId="0">
        <row r="602">
          <cell r="B602">
            <v>48.311666670000001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2">
          <cell r="B202">
            <v>43.854999999999997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2">
          <cell r="B1002">
            <v>41.392000000000003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02">
          <cell r="B2002">
            <v>38.018000000000001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3002">
          <cell r="B3002">
            <v>35.914999999999999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5002">
          <cell r="B5002">
            <v>40.210599999999999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02">
          <cell r="B10002">
            <v>405.17349999999999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billing-1"/>
    </sheetNames>
    <sheetDataSet>
      <sheetData sheetId="0">
        <row r="102">
          <cell r="B102">
            <v>127.16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dispute-2"/>
    </sheetNames>
    <sheetDataSet>
      <sheetData sheetId="0">
        <row r="22">
          <cell r="B22">
            <v>277.3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managemen"/>
    </sheetNames>
    <sheetDataSet>
      <sheetData sheetId="0">
        <row r="602">
          <cell r="B602">
            <v>86.263333333333335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2">
          <cell r="B202">
            <v>142.63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2">
          <cell r="B1002">
            <v>137.572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02">
          <cell r="B2002">
            <v>793.76350000000002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 refreshError="1">
        <row r="3002">
          <cell r="B3002">
            <v>2903.1616666666669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 refreshError="1">
        <row r="5002">
          <cell r="B5002">
            <v>1894.5781999999999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02">
          <cell r="B10002">
            <v>2005.6575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b"/>
    </sheetNames>
    <sheetDataSet>
      <sheetData sheetId="0" refreshError="1">
        <row r="102">
          <cell r="B102">
            <v>80.97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d"/>
    </sheetNames>
    <sheetDataSet>
      <sheetData sheetId="0" refreshError="1">
        <row r="22">
          <cell r="B22">
            <v>193.75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m"/>
    </sheetNames>
    <sheetDataSet>
      <sheetData sheetId="0" refreshError="1">
        <row r="602">
          <cell r="B602">
            <v>72.833333330000002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137.57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128.47999999999999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118.33499999999999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118.13200000000001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296.32600000000002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286.07900000000001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1924.9263330000001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1744.3236669999999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2074.3674000000001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2013.7991999999999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2075.6810999999998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2499.2819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b"/>
    </sheetNames>
    <sheetDataSet>
      <sheetData sheetId="0">
        <row r="102">
          <cell r="B102">
            <v>41.31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d"/>
    </sheetNames>
    <sheetDataSet>
      <sheetData sheetId="0">
        <row r="22">
          <cell r="B22">
            <v>42.4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m"/>
    </sheetNames>
    <sheetDataSet>
      <sheetData sheetId="0">
        <row r="602">
          <cell r="B602">
            <v>41.006666670000001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2">
          <cell r="B202">
            <v>50.115000000000002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402">
          <cell r="B402">
            <v>48.795000000000002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602">
          <cell r="B602">
            <v>51.391666666666666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2">
          <cell r="B1002">
            <v>52.707999999999998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02">
          <cell r="B2002">
            <v>47.884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3002">
          <cell r="B3002">
            <v>47.319333329999999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5002">
          <cell r="B5002">
            <v>72.634399999999999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02">
          <cell r="B10002">
            <v>3354.4063999999998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billi"/>
    </sheetNames>
    <sheetDataSet>
      <sheetData sheetId="0">
        <row r="102">
          <cell r="B102">
            <v>87.72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dispu"/>
    </sheetNames>
    <sheetDataSet>
      <sheetData sheetId="0">
        <row r="22">
          <cell r="B22">
            <v>219.15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manag"/>
    </sheetNames>
    <sheetDataSet>
      <sheetData sheetId="0">
        <row r="602">
          <cell r="B602">
            <v>98.473333330000003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214.22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214.91499999999999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198.745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 refreshError="1">
        <row r="1002">
          <cell r="B1002">
            <v>353.48700000000002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02">
          <cell r="B2002">
            <v>3777.9575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3002">
          <cell r="B3002">
            <v>8178.557667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5002">
          <cell r="B5002">
            <v>15382.041999999999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10002">
          <cell r="B10002">
            <v>38316.040399999998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2">
          <cell r="B102">
            <v>96.71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2">
          <cell r="B22">
            <v>210.8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602">
          <cell r="B602">
            <v>98.911666670000002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212.17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205.685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224.21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206.01499999999999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204.41499999999999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202.06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342.90100000000001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256.37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3492.1334999999999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3212.97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7835.5426669999997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7646.0510000000004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15258.687400000001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9242.4761999999992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38215.710800000001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16777.6018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bill"/>
    </sheetNames>
    <sheetDataSet>
      <sheetData sheetId="0">
        <row r="902">
          <cell r="B902">
            <v>34.848888888888887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cusc"/>
    </sheetNames>
    <sheetDataSet>
      <sheetData sheetId="0">
        <row r="502">
          <cell r="B502">
            <v>66.483999999999995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902">
          <cell r="B902">
            <v>28.174444439999998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1002">
          <cell r="B1002">
            <v>234.75200000000001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c"/>
    </sheetNames>
    <sheetDataSet>
      <sheetData sheetId="0">
        <row r="502">
          <cell r="B502">
            <v>64.343999999999994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EEAF-4EED-4EBB-957E-12F2535BD3AE}">
  <dimension ref="A1:N70"/>
  <sheetViews>
    <sheetView topLeftCell="D1" zoomScale="70" zoomScaleNormal="70" workbookViewId="0">
      <pane ySplit="1" topLeftCell="A24" activePane="bottomLeft" state="frozen"/>
      <selection pane="bottomLeft" activeCell="H26" sqref="H26"/>
    </sheetView>
  </sheetViews>
  <sheetFormatPr defaultRowHeight="14.5" x14ac:dyDescent="0.3"/>
  <cols>
    <col min="1" max="1" width="5.796875" style="3" bestFit="1" customWidth="1"/>
    <col min="2" max="2" width="39.59765625" style="3" bestFit="1" customWidth="1"/>
    <col min="3" max="3" width="47.09765625" style="2" bestFit="1" customWidth="1"/>
    <col min="4" max="4" width="18.19921875" style="2" bestFit="1" customWidth="1"/>
    <col min="5" max="5" width="42" style="22" hidden="1" customWidth="1"/>
    <col min="6" max="6" width="44.5" style="22" bestFit="1" customWidth="1"/>
    <col min="7" max="7" width="22" style="3" bestFit="1" customWidth="1"/>
    <col min="8" max="8" width="22" style="9" customWidth="1"/>
    <col min="9" max="10" width="15.69921875" style="3" customWidth="1"/>
    <col min="11" max="11" width="17.5" style="2" customWidth="1"/>
    <col min="12" max="12" width="13.5" style="2" customWidth="1"/>
    <col min="13" max="13" width="16.09765625" style="3" bestFit="1" customWidth="1"/>
    <col min="14" max="16384" width="8.796875" style="2"/>
  </cols>
  <sheetData>
    <row r="1" spans="1:13" s="3" customFormat="1" ht="29" x14ac:dyDescent="0.3">
      <c r="A1" s="1" t="s">
        <v>41</v>
      </c>
      <c r="B1" s="1" t="s">
        <v>85</v>
      </c>
      <c r="C1" s="1" t="s">
        <v>19</v>
      </c>
      <c r="D1" s="1" t="s">
        <v>42</v>
      </c>
      <c r="E1" s="19" t="s">
        <v>43</v>
      </c>
      <c r="F1" s="19" t="s">
        <v>44</v>
      </c>
      <c r="G1" s="1" t="s">
        <v>45</v>
      </c>
      <c r="H1" s="7" t="s">
        <v>23</v>
      </c>
      <c r="I1" s="1" t="s">
        <v>47</v>
      </c>
      <c r="J1" s="1" t="s">
        <v>45</v>
      </c>
      <c r="K1" s="7" t="s">
        <v>46</v>
      </c>
      <c r="L1" s="1" t="s">
        <v>47</v>
      </c>
      <c r="M1" s="1" t="s">
        <v>98</v>
      </c>
    </row>
    <row r="2" spans="1:13" ht="58" x14ac:dyDescent="0.3">
      <c r="A2" s="65">
        <v>1</v>
      </c>
      <c r="B2" s="65" t="s">
        <v>59</v>
      </c>
      <c r="C2" s="5" t="s">
        <v>58</v>
      </c>
      <c r="D2" s="4" t="s">
        <v>20</v>
      </c>
      <c r="E2" s="17" t="s">
        <v>75</v>
      </c>
      <c r="F2" s="17" t="s">
        <v>76</v>
      </c>
      <c r="G2" s="7">
        <v>1</v>
      </c>
      <c r="H2" s="31">
        <f>'[1]1-jersey-monolith-billing-100in'!$B$102</f>
        <v>64.489999999999995</v>
      </c>
      <c r="I2" s="35">
        <v>0</v>
      </c>
      <c r="J2" s="7" t="s">
        <v>26</v>
      </c>
      <c r="K2" s="28" t="s">
        <v>26</v>
      </c>
      <c r="L2" s="37" t="s">
        <v>26</v>
      </c>
      <c r="M2" s="7">
        <v>100</v>
      </c>
    </row>
    <row r="3" spans="1:13" ht="58" x14ac:dyDescent="0.3">
      <c r="A3" s="66"/>
      <c r="B3" s="66"/>
      <c r="C3" s="5" t="s">
        <v>1</v>
      </c>
      <c r="D3" s="4" t="s">
        <v>28</v>
      </c>
      <c r="E3" s="17" t="s">
        <v>77</v>
      </c>
      <c r="F3" s="17" t="s">
        <v>83</v>
      </c>
      <c r="G3" s="7">
        <v>1</v>
      </c>
      <c r="H3" s="31">
        <f>'[2]1-jersey-monolith-dispute-20ins'!$B$22</f>
        <v>50.55</v>
      </c>
      <c r="I3" s="35">
        <v>0</v>
      </c>
      <c r="J3" s="7" t="s">
        <v>26</v>
      </c>
      <c r="K3" s="28" t="s">
        <v>26</v>
      </c>
      <c r="L3" s="37" t="s">
        <v>26</v>
      </c>
      <c r="M3" s="7">
        <v>20</v>
      </c>
    </row>
    <row r="4" spans="1:13" ht="58" x14ac:dyDescent="0.3">
      <c r="A4" s="66"/>
      <c r="B4" s="66"/>
      <c r="C4" s="5" t="s">
        <v>2</v>
      </c>
      <c r="D4" s="4" t="s">
        <v>30</v>
      </c>
      <c r="E4" s="17" t="s">
        <v>82</v>
      </c>
      <c r="F4" s="17" t="s">
        <v>81</v>
      </c>
      <c r="G4" s="7">
        <v>1</v>
      </c>
      <c r="H4" s="31">
        <f>'[3]1-jersey-monolith-management-20'!$B$602</f>
        <v>53.776666669999997</v>
      </c>
      <c r="I4" s="35">
        <v>0</v>
      </c>
      <c r="J4" s="7" t="s">
        <v>26</v>
      </c>
      <c r="K4" s="28" t="s">
        <v>26</v>
      </c>
      <c r="L4" s="37" t="s">
        <v>26</v>
      </c>
      <c r="M4" s="7">
        <v>200</v>
      </c>
    </row>
    <row r="5" spans="1:13" s="25" customFormat="1" ht="58" x14ac:dyDescent="0.3">
      <c r="A5" s="66"/>
      <c r="B5" s="66"/>
      <c r="C5" s="23" t="s">
        <v>38</v>
      </c>
      <c r="D5" s="11" t="s">
        <v>31</v>
      </c>
      <c r="E5" s="21" t="s">
        <v>84</v>
      </c>
      <c r="F5" s="21" t="s">
        <v>76</v>
      </c>
      <c r="G5" s="12">
        <v>1</v>
      </c>
      <c r="H5" s="34">
        <f>'[4]1-jersey-monolith-transactions-'!$B$202</f>
        <v>44.575000000000003</v>
      </c>
      <c r="I5" s="39">
        <v>0</v>
      </c>
      <c r="J5" s="12" t="s">
        <v>26</v>
      </c>
      <c r="K5" s="29" t="s">
        <v>26</v>
      </c>
      <c r="L5" s="38" t="s">
        <v>26</v>
      </c>
      <c r="M5" s="12">
        <v>100</v>
      </c>
    </row>
    <row r="6" spans="1:13" ht="58" x14ac:dyDescent="0.3">
      <c r="A6" s="66"/>
      <c r="B6" s="66"/>
      <c r="C6" s="5" t="s">
        <v>38</v>
      </c>
      <c r="D6" s="4" t="s">
        <v>31</v>
      </c>
      <c r="E6" s="17" t="s">
        <v>84</v>
      </c>
      <c r="F6" s="17" t="s">
        <v>39</v>
      </c>
      <c r="G6" s="7">
        <v>1</v>
      </c>
      <c r="H6" s="32">
        <f>'[5]1-jersey-monolith-transactions-'!$B$1002</f>
        <v>51.219000000000001</v>
      </c>
      <c r="I6" s="35">
        <v>0</v>
      </c>
      <c r="J6" s="7" t="s">
        <v>26</v>
      </c>
      <c r="K6" s="28" t="s">
        <v>26</v>
      </c>
      <c r="L6" s="37" t="s">
        <v>26</v>
      </c>
      <c r="M6" s="7">
        <v>500</v>
      </c>
    </row>
    <row r="7" spans="1:13" ht="72.5" x14ac:dyDescent="0.3">
      <c r="A7" s="66"/>
      <c r="B7" s="66"/>
      <c r="C7" s="5" t="s">
        <v>38</v>
      </c>
      <c r="D7" s="4" t="s">
        <v>31</v>
      </c>
      <c r="E7" s="17" t="s">
        <v>48</v>
      </c>
      <c r="F7" s="17" t="s">
        <v>49</v>
      </c>
      <c r="G7" s="7">
        <v>1</v>
      </c>
      <c r="H7" s="32">
        <f>'[6]1-jersey-monolith-transactions-'!$B$2002</f>
        <v>44.276000000000003</v>
      </c>
      <c r="I7" s="35">
        <v>0</v>
      </c>
      <c r="J7" s="7" t="s">
        <v>26</v>
      </c>
      <c r="K7" s="28" t="s">
        <v>26</v>
      </c>
      <c r="L7" s="37" t="s">
        <v>26</v>
      </c>
      <c r="M7" s="7">
        <v>1000</v>
      </c>
    </row>
    <row r="8" spans="1:13" ht="72.5" x14ac:dyDescent="0.3">
      <c r="A8" s="66"/>
      <c r="B8" s="66"/>
      <c r="C8" s="5" t="s">
        <v>38</v>
      </c>
      <c r="D8" s="4" t="s">
        <v>31</v>
      </c>
      <c r="E8" s="17" t="s">
        <v>50</v>
      </c>
      <c r="F8" s="17" t="s">
        <v>78</v>
      </c>
      <c r="G8" s="18">
        <v>1</v>
      </c>
      <c r="H8" s="32">
        <f>'[7]1-jersey-monolith-transactions-'!$B$3002</f>
        <v>39.337666669999997</v>
      </c>
      <c r="I8" s="35">
        <v>0</v>
      </c>
      <c r="J8" s="7" t="s">
        <v>26</v>
      </c>
      <c r="K8" s="28" t="s">
        <v>26</v>
      </c>
      <c r="L8" s="37" t="s">
        <v>26</v>
      </c>
      <c r="M8" s="18">
        <v>1500</v>
      </c>
    </row>
    <row r="9" spans="1:13" ht="72.5" x14ac:dyDescent="0.3">
      <c r="A9" s="66"/>
      <c r="B9" s="66"/>
      <c r="C9" s="5" t="s">
        <v>38</v>
      </c>
      <c r="D9" s="4" t="s">
        <v>31</v>
      </c>
      <c r="E9" s="17" t="s">
        <v>32</v>
      </c>
      <c r="F9" s="17" t="s">
        <v>73</v>
      </c>
      <c r="G9" s="18">
        <v>1</v>
      </c>
      <c r="H9" s="32">
        <f>'[8]1-jersey-monolith-transactions-'!$B$5002</f>
        <v>42.184600000000003</v>
      </c>
      <c r="I9" s="35">
        <v>0</v>
      </c>
      <c r="J9" s="7" t="s">
        <v>26</v>
      </c>
      <c r="K9" s="28" t="s">
        <v>26</v>
      </c>
      <c r="L9" s="37" t="s">
        <v>26</v>
      </c>
      <c r="M9" s="18">
        <v>2500</v>
      </c>
    </row>
    <row r="10" spans="1:13" s="25" customFormat="1" ht="72.5" x14ac:dyDescent="0.3">
      <c r="A10" s="67"/>
      <c r="B10" s="67"/>
      <c r="C10" s="49" t="s">
        <v>38</v>
      </c>
      <c r="D10" s="43" t="s">
        <v>31</v>
      </c>
      <c r="E10" s="44" t="s">
        <v>52</v>
      </c>
      <c r="F10" s="44" t="s">
        <v>72</v>
      </c>
      <c r="G10" s="45">
        <v>1</v>
      </c>
      <c r="H10" s="46">
        <f>'[9]1-jersey-monolith-transactions-'!$B$10002</f>
        <v>203.24010000000001</v>
      </c>
      <c r="I10" s="47">
        <f>327/10000</f>
        <v>3.27E-2</v>
      </c>
      <c r="J10" s="45" t="s">
        <v>26</v>
      </c>
      <c r="K10" s="50" t="s">
        <v>26</v>
      </c>
      <c r="L10" s="51" t="s">
        <v>26</v>
      </c>
      <c r="M10" s="45">
        <v>5000</v>
      </c>
    </row>
    <row r="11" spans="1:13" ht="58" x14ac:dyDescent="0.3">
      <c r="A11" s="65">
        <v>2</v>
      </c>
      <c r="B11" s="65" t="s">
        <v>61</v>
      </c>
      <c r="C11" s="5" t="s">
        <v>60</v>
      </c>
      <c r="D11" s="4" t="s">
        <v>20</v>
      </c>
      <c r="E11" s="17" t="s">
        <v>75</v>
      </c>
      <c r="F11" s="17" t="s">
        <v>76</v>
      </c>
      <c r="G11" s="7">
        <v>1</v>
      </c>
      <c r="H11" s="34">
        <f>'[10]2-jersey-modular-monolith-billi'!$B$102</f>
        <v>61.3</v>
      </c>
      <c r="I11" s="39">
        <v>0</v>
      </c>
      <c r="J11" s="7" t="s">
        <v>26</v>
      </c>
      <c r="K11" s="28" t="s">
        <v>26</v>
      </c>
      <c r="L11" s="37" t="s">
        <v>26</v>
      </c>
      <c r="M11" s="7">
        <v>100</v>
      </c>
    </row>
    <row r="12" spans="1:13" ht="58" x14ac:dyDescent="0.3">
      <c r="A12" s="66"/>
      <c r="B12" s="66"/>
      <c r="C12" s="5" t="s">
        <v>3</v>
      </c>
      <c r="D12" s="4" t="s">
        <v>28</v>
      </c>
      <c r="E12" s="17" t="s">
        <v>77</v>
      </c>
      <c r="F12" s="17" t="s">
        <v>83</v>
      </c>
      <c r="G12" s="7">
        <v>1</v>
      </c>
      <c r="H12" s="34">
        <f>'[11]2-jersey-modular-monolith-dispu'!$B$22</f>
        <v>50.95</v>
      </c>
      <c r="I12" s="39">
        <v>0</v>
      </c>
      <c r="J12" s="7" t="s">
        <v>26</v>
      </c>
      <c r="K12" s="28" t="s">
        <v>26</v>
      </c>
      <c r="L12" s="37" t="s">
        <v>26</v>
      </c>
      <c r="M12" s="7">
        <v>20</v>
      </c>
    </row>
    <row r="13" spans="1:13" ht="58" x14ac:dyDescent="0.3">
      <c r="A13" s="66"/>
      <c r="B13" s="66"/>
      <c r="C13" s="5" t="s">
        <v>4</v>
      </c>
      <c r="D13" s="4" t="s">
        <v>30</v>
      </c>
      <c r="E13" s="17" t="s">
        <v>82</v>
      </c>
      <c r="F13" s="17" t="s">
        <v>81</v>
      </c>
      <c r="G13" s="7">
        <v>1</v>
      </c>
      <c r="H13" s="34">
        <f>'[12]2-jersey-modular-monolith-manag'!$B$602</f>
        <v>48.311666670000001</v>
      </c>
      <c r="I13" s="39">
        <v>0</v>
      </c>
      <c r="J13" s="7" t="s">
        <v>26</v>
      </c>
      <c r="K13" s="28" t="s">
        <v>26</v>
      </c>
      <c r="L13" s="37" t="s">
        <v>26</v>
      </c>
      <c r="M13" s="7">
        <v>200</v>
      </c>
    </row>
    <row r="14" spans="1:13" s="25" customFormat="1" ht="58" x14ac:dyDescent="0.3">
      <c r="A14" s="66"/>
      <c r="B14" s="66"/>
      <c r="C14" s="23" t="s">
        <v>5</v>
      </c>
      <c r="D14" s="11" t="s">
        <v>31</v>
      </c>
      <c r="E14" s="21" t="s">
        <v>84</v>
      </c>
      <c r="F14" s="21" t="s">
        <v>76</v>
      </c>
      <c r="G14" s="12">
        <v>1</v>
      </c>
      <c r="H14" s="34">
        <f>'[13]2-jersey-modular-monolith-trans'!$B$202</f>
        <v>43.854999999999997</v>
      </c>
      <c r="I14" s="39">
        <v>0</v>
      </c>
      <c r="J14" s="12" t="s">
        <v>26</v>
      </c>
      <c r="K14" s="29" t="s">
        <v>26</v>
      </c>
      <c r="L14" s="38" t="s">
        <v>26</v>
      </c>
      <c r="M14" s="12">
        <v>100</v>
      </c>
    </row>
    <row r="15" spans="1:13" ht="58" x14ac:dyDescent="0.3">
      <c r="A15" s="66"/>
      <c r="B15" s="66"/>
      <c r="C15" s="5" t="s">
        <v>5</v>
      </c>
      <c r="D15" s="4" t="s">
        <v>31</v>
      </c>
      <c r="E15" s="17" t="s">
        <v>84</v>
      </c>
      <c r="F15" s="17" t="s">
        <v>39</v>
      </c>
      <c r="G15" s="7">
        <v>1</v>
      </c>
      <c r="H15" s="34">
        <f>'[14]2-jersey-modular-monolith-trans'!$B$1002</f>
        <v>41.392000000000003</v>
      </c>
      <c r="I15" s="39">
        <v>0</v>
      </c>
      <c r="J15" s="7" t="s">
        <v>26</v>
      </c>
      <c r="K15" s="28" t="s">
        <v>26</v>
      </c>
      <c r="L15" s="37" t="s">
        <v>26</v>
      </c>
      <c r="M15" s="7">
        <v>500</v>
      </c>
    </row>
    <row r="16" spans="1:13" ht="72.5" x14ac:dyDescent="0.3">
      <c r="A16" s="66"/>
      <c r="B16" s="66"/>
      <c r="C16" s="5" t="s">
        <v>5</v>
      </c>
      <c r="D16" s="4" t="s">
        <v>31</v>
      </c>
      <c r="E16" s="17" t="s">
        <v>48</v>
      </c>
      <c r="F16" s="17" t="s">
        <v>49</v>
      </c>
      <c r="G16" s="7">
        <v>1</v>
      </c>
      <c r="H16" s="34">
        <f>'[15]2-jersey-modular-monolith-trans'!$B$2002</f>
        <v>38.018000000000001</v>
      </c>
      <c r="I16" s="39">
        <v>0</v>
      </c>
      <c r="J16" s="7" t="s">
        <v>26</v>
      </c>
      <c r="K16" s="28" t="s">
        <v>26</v>
      </c>
      <c r="L16" s="37" t="s">
        <v>26</v>
      </c>
      <c r="M16" s="7">
        <v>1000</v>
      </c>
    </row>
    <row r="17" spans="1:13" ht="72.5" x14ac:dyDescent="0.3">
      <c r="A17" s="66"/>
      <c r="B17" s="66"/>
      <c r="C17" s="5" t="s">
        <v>5</v>
      </c>
      <c r="D17" s="4" t="s">
        <v>31</v>
      </c>
      <c r="E17" s="17" t="s">
        <v>50</v>
      </c>
      <c r="F17" s="17" t="s">
        <v>78</v>
      </c>
      <c r="G17" s="18">
        <v>1</v>
      </c>
      <c r="H17" s="34">
        <f>'[16]2-jersey-modular-monolith-trans'!$B$3002</f>
        <v>35.914999999999999</v>
      </c>
      <c r="I17" s="39">
        <v>0</v>
      </c>
      <c r="J17" s="7" t="s">
        <v>26</v>
      </c>
      <c r="K17" s="28" t="s">
        <v>26</v>
      </c>
      <c r="L17" s="37" t="s">
        <v>26</v>
      </c>
      <c r="M17" s="18">
        <v>1500</v>
      </c>
    </row>
    <row r="18" spans="1:13" ht="72.5" x14ac:dyDescent="0.3">
      <c r="A18" s="66"/>
      <c r="B18" s="66"/>
      <c r="C18" s="5" t="s">
        <v>5</v>
      </c>
      <c r="D18" s="4" t="s">
        <v>31</v>
      </c>
      <c r="E18" s="17" t="s">
        <v>32</v>
      </c>
      <c r="F18" s="17" t="s">
        <v>73</v>
      </c>
      <c r="G18" s="18">
        <v>1</v>
      </c>
      <c r="H18" s="34">
        <f>'[17]2-jersey-modular-monolith-trans'!$B$5002</f>
        <v>40.210599999999999</v>
      </c>
      <c r="I18" s="39">
        <v>0</v>
      </c>
      <c r="J18" s="7" t="s">
        <v>26</v>
      </c>
      <c r="K18" s="28" t="s">
        <v>26</v>
      </c>
      <c r="L18" s="37" t="s">
        <v>26</v>
      </c>
      <c r="M18" s="18">
        <v>2500</v>
      </c>
    </row>
    <row r="19" spans="1:13" ht="72.5" x14ac:dyDescent="0.3">
      <c r="A19" s="67"/>
      <c r="B19" s="67"/>
      <c r="C19" s="49" t="s">
        <v>5</v>
      </c>
      <c r="D19" s="43" t="s">
        <v>31</v>
      </c>
      <c r="E19" s="44" t="s">
        <v>52</v>
      </c>
      <c r="F19" s="44" t="s">
        <v>72</v>
      </c>
      <c r="G19" s="45">
        <v>1</v>
      </c>
      <c r="H19" s="46">
        <f>'[18]2-jersey-modular-monolith-trans'!$B$10002</f>
        <v>405.17349999999999</v>
      </c>
      <c r="I19" s="47">
        <f>646/10000</f>
        <v>6.4600000000000005E-2</v>
      </c>
      <c r="J19" s="45" t="s">
        <v>26</v>
      </c>
      <c r="K19" s="50" t="s">
        <v>26</v>
      </c>
      <c r="L19" s="51" t="s">
        <v>26</v>
      </c>
      <c r="M19" s="45">
        <v>5000</v>
      </c>
    </row>
    <row r="20" spans="1:13" ht="58" x14ac:dyDescent="0.3">
      <c r="A20" s="65">
        <v>3</v>
      </c>
      <c r="B20" s="65" t="s">
        <v>63</v>
      </c>
      <c r="C20" s="5" t="s">
        <v>62</v>
      </c>
      <c r="D20" s="4" t="s">
        <v>20</v>
      </c>
      <c r="E20" s="17" t="s">
        <v>75</v>
      </c>
      <c r="F20" s="17" t="s">
        <v>76</v>
      </c>
      <c r="G20" s="7">
        <v>1</v>
      </c>
      <c r="H20" s="34">
        <f>'[19]3-jersey-microservice-billing-1'!$B$102</f>
        <v>127.16</v>
      </c>
      <c r="I20" s="26">
        <v>0</v>
      </c>
      <c r="J20" s="7" t="s">
        <v>26</v>
      </c>
      <c r="K20" s="28" t="s">
        <v>26</v>
      </c>
      <c r="L20" s="37" t="s">
        <v>26</v>
      </c>
      <c r="M20" s="7">
        <v>100</v>
      </c>
    </row>
    <row r="21" spans="1:13" ht="58" x14ac:dyDescent="0.3">
      <c r="A21" s="66"/>
      <c r="B21" s="66"/>
      <c r="C21" s="5" t="s">
        <v>6</v>
      </c>
      <c r="D21" s="4" t="s">
        <v>28</v>
      </c>
      <c r="E21" s="17" t="s">
        <v>77</v>
      </c>
      <c r="F21" s="17" t="s">
        <v>83</v>
      </c>
      <c r="G21" s="7">
        <v>1</v>
      </c>
      <c r="H21" s="34">
        <f>'[20]3-jersey-microservice-dispute-2'!$B$22</f>
        <v>277.3</v>
      </c>
      <c r="I21" s="26">
        <v>0</v>
      </c>
      <c r="J21" s="7" t="s">
        <v>26</v>
      </c>
      <c r="K21" s="28" t="s">
        <v>26</v>
      </c>
      <c r="L21" s="37" t="s">
        <v>26</v>
      </c>
      <c r="M21" s="7">
        <v>20</v>
      </c>
    </row>
    <row r="22" spans="1:13" ht="58" x14ac:dyDescent="0.3">
      <c r="A22" s="66"/>
      <c r="B22" s="66"/>
      <c r="C22" s="5" t="s">
        <v>29</v>
      </c>
      <c r="D22" s="4" t="s">
        <v>30</v>
      </c>
      <c r="E22" s="17" t="s">
        <v>82</v>
      </c>
      <c r="F22" s="17" t="s">
        <v>81</v>
      </c>
      <c r="G22" s="7">
        <v>1</v>
      </c>
      <c r="H22" s="34">
        <f>'[21]3-jersey-microservice-managemen'!$B$602</f>
        <v>86.263333333333335</v>
      </c>
      <c r="I22" s="26">
        <v>0</v>
      </c>
      <c r="J22" s="7" t="s">
        <v>26</v>
      </c>
      <c r="K22" s="28" t="s">
        <v>26</v>
      </c>
      <c r="L22" s="37" t="s">
        <v>26</v>
      </c>
      <c r="M22" s="7">
        <v>200</v>
      </c>
    </row>
    <row r="23" spans="1:13" s="25" customFormat="1" ht="58" x14ac:dyDescent="0.3">
      <c r="A23" s="66"/>
      <c r="B23" s="66"/>
      <c r="C23" s="23" t="s">
        <v>89</v>
      </c>
      <c r="D23" s="11" t="s">
        <v>31</v>
      </c>
      <c r="E23" s="21" t="s">
        <v>84</v>
      </c>
      <c r="F23" s="21" t="s">
        <v>76</v>
      </c>
      <c r="G23" s="12">
        <v>1</v>
      </c>
      <c r="H23" s="34">
        <f>'[22]3-jersey-microservice-transacti'!$B$202</f>
        <v>142.63</v>
      </c>
      <c r="I23" s="39">
        <v>0</v>
      </c>
      <c r="J23" s="12" t="s">
        <v>26</v>
      </c>
      <c r="K23" s="29" t="s">
        <v>26</v>
      </c>
      <c r="L23" s="38" t="s">
        <v>26</v>
      </c>
      <c r="M23" s="12">
        <v>100</v>
      </c>
    </row>
    <row r="24" spans="1:13" ht="58" x14ac:dyDescent="0.3">
      <c r="A24" s="66"/>
      <c r="B24" s="66"/>
      <c r="C24" s="5" t="s">
        <v>89</v>
      </c>
      <c r="D24" s="4" t="s">
        <v>31</v>
      </c>
      <c r="E24" s="17" t="s">
        <v>84</v>
      </c>
      <c r="F24" s="17" t="s">
        <v>39</v>
      </c>
      <c r="G24" s="7">
        <v>1</v>
      </c>
      <c r="H24" s="34">
        <f>'[23]3-jersey-microservice-transacti'!$B$1002</f>
        <v>137.572</v>
      </c>
      <c r="I24" s="26">
        <v>0</v>
      </c>
      <c r="J24" s="7" t="s">
        <v>26</v>
      </c>
      <c r="K24" s="28" t="s">
        <v>26</v>
      </c>
      <c r="L24" s="37" t="s">
        <v>26</v>
      </c>
      <c r="M24" s="7">
        <v>500</v>
      </c>
    </row>
    <row r="25" spans="1:13" ht="72.5" x14ac:dyDescent="0.3">
      <c r="A25" s="66"/>
      <c r="B25" s="66"/>
      <c r="C25" s="5" t="s">
        <v>89</v>
      </c>
      <c r="D25" s="4" t="s">
        <v>31</v>
      </c>
      <c r="E25" s="17" t="s">
        <v>48</v>
      </c>
      <c r="F25" s="17" t="s">
        <v>49</v>
      </c>
      <c r="G25" s="7">
        <v>1</v>
      </c>
      <c r="H25" s="34">
        <f>'[24]3-jersey-microservice-transacti'!$B$2002</f>
        <v>793.76350000000002</v>
      </c>
      <c r="I25" s="26">
        <v>0</v>
      </c>
      <c r="J25" s="7" t="s">
        <v>26</v>
      </c>
      <c r="K25" s="28" t="s">
        <v>26</v>
      </c>
      <c r="L25" s="37" t="s">
        <v>26</v>
      </c>
      <c r="M25" s="7">
        <v>1000</v>
      </c>
    </row>
    <row r="26" spans="1:13" ht="72.5" x14ac:dyDescent="0.3">
      <c r="A26" s="66"/>
      <c r="B26" s="66"/>
      <c r="C26" s="5" t="s">
        <v>89</v>
      </c>
      <c r="D26" s="4" t="s">
        <v>31</v>
      </c>
      <c r="E26" s="17" t="s">
        <v>50</v>
      </c>
      <c r="F26" s="17" t="s">
        <v>78</v>
      </c>
      <c r="G26" s="18">
        <v>1</v>
      </c>
      <c r="H26" s="63">
        <f>'[25]3-jersey-microservice-transacti'!$B$3002</f>
        <v>2903.1616666666669</v>
      </c>
      <c r="I26" s="64">
        <f>1161/3000</f>
        <v>0.38700000000000001</v>
      </c>
      <c r="J26" s="7" t="s">
        <v>26</v>
      </c>
      <c r="K26" s="28" t="s">
        <v>26</v>
      </c>
      <c r="L26" s="37" t="s">
        <v>26</v>
      </c>
      <c r="M26" s="18">
        <v>1500</v>
      </c>
    </row>
    <row r="27" spans="1:13" ht="72.5" x14ac:dyDescent="0.3">
      <c r="A27" s="66"/>
      <c r="B27" s="66"/>
      <c r="C27" s="5" t="s">
        <v>89</v>
      </c>
      <c r="D27" s="4" t="s">
        <v>31</v>
      </c>
      <c r="E27" s="17" t="s">
        <v>32</v>
      </c>
      <c r="F27" s="17" t="s">
        <v>73</v>
      </c>
      <c r="G27" s="18">
        <v>1</v>
      </c>
      <c r="H27" s="63">
        <f>'[26]3-jersey-microservice-transacti'!$B$5002</f>
        <v>1894.5781999999999</v>
      </c>
      <c r="I27" s="64">
        <f>3331/5000</f>
        <v>0.66620000000000001</v>
      </c>
      <c r="J27" s="7" t="s">
        <v>26</v>
      </c>
      <c r="K27" s="28" t="s">
        <v>26</v>
      </c>
      <c r="L27" s="37" t="s">
        <v>26</v>
      </c>
      <c r="M27" s="18">
        <v>2500</v>
      </c>
    </row>
    <row r="28" spans="1:13" ht="72.5" x14ac:dyDescent="0.3">
      <c r="A28" s="66"/>
      <c r="B28" s="66"/>
      <c r="C28" s="49" t="s">
        <v>89</v>
      </c>
      <c r="D28" s="43" t="s">
        <v>31</v>
      </c>
      <c r="E28" s="44" t="s">
        <v>52</v>
      </c>
      <c r="F28" s="44" t="s">
        <v>72</v>
      </c>
      <c r="G28" s="45">
        <v>1</v>
      </c>
      <c r="H28" s="46">
        <f>'[27]3-jersey-microservice-transacti'!$B$10002</f>
        <v>2005.6575</v>
      </c>
      <c r="I28" s="47">
        <f>8717/10000</f>
        <v>0.87170000000000003</v>
      </c>
      <c r="J28" s="45" t="s">
        <v>26</v>
      </c>
      <c r="K28" s="50" t="s">
        <v>26</v>
      </c>
      <c r="L28" s="51" t="s">
        <v>26</v>
      </c>
      <c r="M28" s="45">
        <v>5000</v>
      </c>
    </row>
    <row r="29" spans="1:13" ht="58" x14ac:dyDescent="0.3">
      <c r="A29" s="65">
        <v>4</v>
      </c>
      <c r="B29" s="65" t="s">
        <v>65</v>
      </c>
      <c r="C29" s="5" t="s">
        <v>64</v>
      </c>
      <c r="D29" s="4" t="s">
        <v>20</v>
      </c>
      <c r="E29" s="17" t="s">
        <v>75</v>
      </c>
      <c r="F29" s="17" t="s">
        <v>76</v>
      </c>
      <c r="G29" s="7">
        <v>1</v>
      </c>
      <c r="H29" s="32">
        <f>'[28]4-jersey-microservice-gateway-b'!$B$102</f>
        <v>80.97</v>
      </c>
      <c r="I29" s="36">
        <v>0</v>
      </c>
      <c r="J29" s="7" t="s">
        <v>26</v>
      </c>
      <c r="K29" s="27" t="s">
        <v>26</v>
      </c>
      <c r="L29" s="37" t="s">
        <v>26</v>
      </c>
      <c r="M29" s="7">
        <v>100</v>
      </c>
    </row>
    <row r="30" spans="1:13" ht="58" x14ac:dyDescent="0.3">
      <c r="A30" s="66"/>
      <c r="B30" s="66"/>
      <c r="C30" s="5" t="s">
        <v>7</v>
      </c>
      <c r="D30" s="4" t="s">
        <v>28</v>
      </c>
      <c r="E30" s="17" t="s">
        <v>77</v>
      </c>
      <c r="F30" s="17" t="s">
        <v>83</v>
      </c>
      <c r="G30" s="7">
        <v>1</v>
      </c>
      <c r="H30" s="32">
        <f>'[29]4-jersey-microservice-gateway-d'!$B$22</f>
        <v>193.75</v>
      </c>
      <c r="I30" s="36">
        <v>0</v>
      </c>
      <c r="J30" s="7" t="s">
        <v>26</v>
      </c>
      <c r="K30" s="27" t="s">
        <v>26</v>
      </c>
      <c r="L30" s="37" t="s">
        <v>26</v>
      </c>
      <c r="M30" s="7">
        <v>20</v>
      </c>
    </row>
    <row r="31" spans="1:13" ht="58" x14ac:dyDescent="0.3">
      <c r="A31" s="66"/>
      <c r="B31" s="66"/>
      <c r="C31" s="5" t="s">
        <v>8</v>
      </c>
      <c r="D31" s="4" t="s">
        <v>30</v>
      </c>
      <c r="E31" s="17" t="s">
        <v>82</v>
      </c>
      <c r="F31" s="17" t="s">
        <v>81</v>
      </c>
      <c r="G31" s="7">
        <v>1</v>
      </c>
      <c r="H31" s="32">
        <f>'[30]4-jersey-microservice-gateway-m'!$B$602</f>
        <v>72.833333330000002</v>
      </c>
      <c r="I31" s="36">
        <v>0</v>
      </c>
      <c r="J31" s="7" t="s">
        <v>26</v>
      </c>
      <c r="K31" s="27" t="s">
        <v>26</v>
      </c>
      <c r="L31" s="37" t="s">
        <v>26</v>
      </c>
      <c r="M31" s="7">
        <v>200</v>
      </c>
    </row>
    <row r="32" spans="1:13" s="25" customFormat="1" ht="58" x14ac:dyDescent="0.3">
      <c r="A32" s="66"/>
      <c r="B32" s="66"/>
      <c r="C32" s="23" t="s">
        <v>9</v>
      </c>
      <c r="D32" s="11" t="s">
        <v>31</v>
      </c>
      <c r="E32" s="21" t="s">
        <v>84</v>
      </c>
      <c r="F32" s="21" t="s">
        <v>76</v>
      </c>
      <c r="G32" s="12">
        <v>1</v>
      </c>
      <c r="H32" s="34">
        <f>'[31]4-jersey-microservice-gateway-t'!$B$202</f>
        <v>137.57</v>
      </c>
      <c r="I32" s="39">
        <v>0</v>
      </c>
      <c r="J32" s="12">
        <v>2</v>
      </c>
      <c r="K32" s="29">
        <f>'[32]4-jersey-microservice-gateway-t'!$B$202</f>
        <v>128.47999999999999</v>
      </c>
      <c r="L32" s="38">
        <v>0</v>
      </c>
      <c r="M32" s="12">
        <v>100</v>
      </c>
    </row>
    <row r="33" spans="1:14" ht="58" x14ac:dyDescent="0.3">
      <c r="A33" s="66"/>
      <c r="B33" s="66"/>
      <c r="C33" s="5" t="s">
        <v>9</v>
      </c>
      <c r="D33" s="4" t="s">
        <v>31</v>
      </c>
      <c r="E33" s="17" t="s">
        <v>84</v>
      </c>
      <c r="F33" s="17" t="s">
        <v>39</v>
      </c>
      <c r="G33" s="7">
        <v>1</v>
      </c>
      <c r="H33" s="32">
        <f>'[33]4-jersey-microservice-gateway-t'!$B$1002</f>
        <v>118.33499999999999</v>
      </c>
      <c r="I33" s="36">
        <v>0</v>
      </c>
      <c r="J33" s="7">
        <v>2</v>
      </c>
      <c r="K33" s="27">
        <f>'[34]4-jersey-microservice-gateway-t'!$B$1002</f>
        <v>118.13200000000001</v>
      </c>
      <c r="L33" s="36">
        <v>0</v>
      </c>
      <c r="M33" s="7">
        <v>500</v>
      </c>
    </row>
    <row r="34" spans="1:14" ht="72.5" x14ac:dyDescent="0.3">
      <c r="A34" s="66"/>
      <c r="B34" s="66"/>
      <c r="C34" s="5" t="s">
        <v>9</v>
      </c>
      <c r="D34" s="4" t="s">
        <v>31</v>
      </c>
      <c r="E34" s="17" t="s">
        <v>48</v>
      </c>
      <c r="F34" s="17" t="s">
        <v>49</v>
      </c>
      <c r="G34" s="7">
        <v>1</v>
      </c>
      <c r="H34" s="32">
        <f>'[35]4-jersey-microservice-gateway-t'!$B$2002</f>
        <v>296.32600000000002</v>
      </c>
      <c r="I34" s="36">
        <v>0</v>
      </c>
      <c r="J34" s="7">
        <v>2</v>
      </c>
      <c r="K34" s="30">
        <f>'[36]4-jersey-microservice-gateway-t'!$B$2002</f>
        <v>286.07900000000001</v>
      </c>
      <c r="L34" s="36">
        <v>0</v>
      </c>
      <c r="M34" s="7">
        <v>1000</v>
      </c>
    </row>
    <row r="35" spans="1:14" ht="72.5" x14ac:dyDescent="0.3">
      <c r="A35" s="66"/>
      <c r="B35" s="66"/>
      <c r="C35" s="15" t="s">
        <v>9</v>
      </c>
      <c r="D35" s="16" t="s">
        <v>31</v>
      </c>
      <c r="E35" s="17" t="s">
        <v>50</v>
      </c>
      <c r="F35" s="17" t="s">
        <v>78</v>
      </c>
      <c r="G35" s="18">
        <v>1</v>
      </c>
      <c r="H35" s="32">
        <f>'[37]4-jersey-microservice-gateway-t'!$B$3002</f>
        <v>1924.9263330000001</v>
      </c>
      <c r="I35" s="35">
        <v>0</v>
      </c>
      <c r="J35" s="18">
        <v>2</v>
      </c>
      <c r="K35" s="30">
        <f>'[38]4-jersey-microservice-gateway-t'!$B$3002</f>
        <v>1744.3236669999999</v>
      </c>
      <c r="L35" s="35">
        <v>0</v>
      </c>
      <c r="M35" s="18">
        <v>1500</v>
      </c>
      <c r="N35" s="20"/>
    </row>
    <row r="36" spans="1:14" s="13" customFormat="1" ht="72.5" x14ac:dyDescent="0.3">
      <c r="A36" s="66"/>
      <c r="B36" s="66"/>
      <c r="C36" s="15" t="s">
        <v>9</v>
      </c>
      <c r="D36" s="16" t="s">
        <v>31</v>
      </c>
      <c r="E36" s="17" t="s">
        <v>32</v>
      </c>
      <c r="F36" s="17" t="s">
        <v>73</v>
      </c>
      <c r="G36" s="18">
        <v>1</v>
      </c>
      <c r="H36" s="32">
        <f>'[39]4-jersey-microservice-gateway-t'!$B$5002</f>
        <v>2074.3674000000001</v>
      </c>
      <c r="I36" s="35">
        <v>0</v>
      </c>
      <c r="J36" s="18">
        <v>2</v>
      </c>
      <c r="K36" s="30">
        <f>'[40]4-jersey-microservice-gateway-t'!$B$5002</f>
        <v>2013.7991999999999</v>
      </c>
      <c r="L36" s="35">
        <v>0</v>
      </c>
      <c r="M36" s="18">
        <v>2500</v>
      </c>
    </row>
    <row r="37" spans="1:14" s="25" customFormat="1" ht="72.5" x14ac:dyDescent="0.3">
      <c r="A37" s="66"/>
      <c r="B37" s="66"/>
      <c r="C37" s="43" t="s">
        <v>9</v>
      </c>
      <c r="D37" s="43" t="s">
        <v>31</v>
      </c>
      <c r="E37" s="44" t="s">
        <v>52</v>
      </c>
      <c r="F37" s="44" t="s">
        <v>72</v>
      </c>
      <c r="G37" s="45">
        <v>1</v>
      </c>
      <c r="H37" s="46">
        <f>'[41]4-jersey-microservice-gateway-t'!$B$10002</f>
        <v>2075.6810999999998</v>
      </c>
      <c r="I37" s="47">
        <v>0</v>
      </c>
      <c r="J37" s="45">
        <v>2</v>
      </c>
      <c r="K37" s="48">
        <f>'[42]4-jersey-microservice-gateway-t'!$B$10002</f>
        <v>2499.2819</v>
      </c>
      <c r="L37" s="47">
        <v>0</v>
      </c>
      <c r="M37" s="45">
        <v>5000</v>
      </c>
      <c r="N37" s="24"/>
    </row>
    <row r="38" spans="1:14" ht="58" x14ac:dyDescent="0.3">
      <c r="A38" s="65">
        <v>5</v>
      </c>
      <c r="B38" s="65" t="s">
        <v>67</v>
      </c>
      <c r="C38" s="5" t="s">
        <v>66</v>
      </c>
      <c r="D38" s="4" t="s">
        <v>20</v>
      </c>
      <c r="E38" s="17" t="s">
        <v>75</v>
      </c>
      <c r="F38" s="17" t="s">
        <v>76</v>
      </c>
      <c r="G38" s="7">
        <v>1</v>
      </c>
      <c r="H38" s="33">
        <f>'[43]5-springboot-modular-monolith-b'!$B$102</f>
        <v>41.31</v>
      </c>
      <c r="I38" s="26">
        <v>0</v>
      </c>
      <c r="J38" s="7" t="s">
        <v>26</v>
      </c>
      <c r="K38" s="28" t="s">
        <v>26</v>
      </c>
      <c r="L38" s="36" t="s">
        <v>26</v>
      </c>
      <c r="M38" s="7">
        <v>100</v>
      </c>
    </row>
    <row r="39" spans="1:14" ht="58" x14ac:dyDescent="0.3">
      <c r="A39" s="66"/>
      <c r="B39" s="66"/>
      <c r="C39" s="5" t="s">
        <v>10</v>
      </c>
      <c r="D39" s="4" t="s">
        <v>28</v>
      </c>
      <c r="E39" s="17" t="s">
        <v>77</v>
      </c>
      <c r="F39" s="17" t="s">
        <v>83</v>
      </c>
      <c r="G39" s="7">
        <v>1</v>
      </c>
      <c r="H39" s="33">
        <f>'[44]5-springboot-modular-monolith-d'!$B$22</f>
        <v>42.4</v>
      </c>
      <c r="I39" s="26">
        <v>0</v>
      </c>
      <c r="J39" s="7" t="s">
        <v>26</v>
      </c>
      <c r="K39" s="28" t="s">
        <v>26</v>
      </c>
      <c r="L39" s="36" t="s">
        <v>26</v>
      </c>
      <c r="M39" s="7">
        <v>20</v>
      </c>
    </row>
    <row r="40" spans="1:14" ht="58" x14ac:dyDescent="0.3">
      <c r="A40" s="66"/>
      <c r="B40" s="66"/>
      <c r="C40" s="5" t="s">
        <v>11</v>
      </c>
      <c r="D40" s="4" t="s">
        <v>30</v>
      </c>
      <c r="E40" s="17" t="s">
        <v>82</v>
      </c>
      <c r="F40" s="17" t="s">
        <v>81</v>
      </c>
      <c r="G40" s="7">
        <v>1</v>
      </c>
      <c r="H40" s="33">
        <f>'[45]5-springboot-modular-monolith-m'!$B$602</f>
        <v>41.006666670000001</v>
      </c>
      <c r="I40" s="26">
        <v>0</v>
      </c>
      <c r="J40" s="7" t="s">
        <v>26</v>
      </c>
      <c r="K40" s="28" t="s">
        <v>26</v>
      </c>
      <c r="L40" s="36" t="s">
        <v>26</v>
      </c>
      <c r="M40" s="7">
        <v>200</v>
      </c>
    </row>
    <row r="41" spans="1:14" s="25" customFormat="1" ht="58" x14ac:dyDescent="0.3">
      <c r="A41" s="66"/>
      <c r="B41" s="66"/>
      <c r="C41" s="23" t="s">
        <v>12</v>
      </c>
      <c r="D41" s="11" t="s">
        <v>31</v>
      </c>
      <c r="E41" s="21" t="s">
        <v>84</v>
      </c>
      <c r="F41" s="21" t="s">
        <v>76</v>
      </c>
      <c r="G41" s="12">
        <v>1</v>
      </c>
      <c r="H41" s="34">
        <f>'[46]5-springboot-modular-monolith-t'!$B$202</f>
        <v>50.115000000000002</v>
      </c>
      <c r="I41" s="39">
        <v>0</v>
      </c>
      <c r="J41" s="12" t="s">
        <v>26</v>
      </c>
      <c r="K41" s="29" t="s">
        <v>26</v>
      </c>
      <c r="L41" s="38" t="s">
        <v>26</v>
      </c>
      <c r="M41" s="12">
        <v>100</v>
      </c>
    </row>
    <row r="42" spans="1:14" s="25" customFormat="1" ht="58" x14ac:dyDescent="0.3">
      <c r="A42" s="66"/>
      <c r="B42" s="66"/>
      <c r="C42" s="23" t="s">
        <v>12</v>
      </c>
      <c r="D42" s="11" t="s">
        <v>31</v>
      </c>
      <c r="E42" s="21" t="s">
        <v>84</v>
      </c>
      <c r="F42" s="21" t="s">
        <v>81</v>
      </c>
      <c r="G42" s="12">
        <v>1</v>
      </c>
      <c r="H42" s="34">
        <f>'[47]5-springboot-modular-monolith-t'!$B$402</f>
        <v>48.795000000000002</v>
      </c>
      <c r="I42" s="39">
        <v>0</v>
      </c>
      <c r="J42" s="12" t="s">
        <v>26</v>
      </c>
      <c r="K42" s="29" t="s">
        <v>26</v>
      </c>
      <c r="L42" s="38" t="s">
        <v>26</v>
      </c>
      <c r="M42" s="12">
        <v>200</v>
      </c>
    </row>
    <row r="43" spans="1:14" s="25" customFormat="1" ht="58" x14ac:dyDescent="0.3">
      <c r="A43" s="66"/>
      <c r="B43" s="66"/>
      <c r="C43" s="23" t="s">
        <v>12</v>
      </c>
      <c r="D43" s="11" t="s">
        <v>31</v>
      </c>
      <c r="E43" s="21" t="s">
        <v>84</v>
      </c>
      <c r="F43" s="21" t="s">
        <v>99</v>
      </c>
      <c r="G43" s="12">
        <v>1</v>
      </c>
      <c r="H43" s="34">
        <f>'[48]5-springboot-modular-monolith-t'!$B$602</f>
        <v>51.391666666666666</v>
      </c>
      <c r="I43" s="39">
        <v>0</v>
      </c>
      <c r="J43" s="12" t="s">
        <v>26</v>
      </c>
      <c r="K43" s="29" t="s">
        <v>26</v>
      </c>
      <c r="L43" s="38" t="s">
        <v>26</v>
      </c>
      <c r="M43" s="12">
        <v>300</v>
      </c>
    </row>
    <row r="44" spans="1:14" ht="58" x14ac:dyDescent="0.3">
      <c r="A44" s="66"/>
      <c r="B44" s="66"/>
      <c r="C44" s="5" t="s">
        <v>12</v>
      </c>
      <c r="D44" s="4" t="s">
        <v>31</v>
      </c>
      <c r="E44" s="17" t="s">
        <v>84</v>
      </c>
      <c r="F44" s="17" t="s">
        <v>39</v>
      </c>
      <c r="G44" s="7">
        <v>1</v>
      </c>
      <c r="H44" s="34">
        <f>'[49]5-springboot-modular-monolith-t'!$B$1002</f>
        <v>52.707999999999998</v>
      </c>
      <c r="I44" s="26">
        <v>0</v>
      </c>
      <c r="J44" s="7" t="s">
        <v>26</v>
      </c>
      <c r="K44" s="28" t="s">
        <v>26</v>
      </c>
      <c r="L44" s="36" t="s">
        <v>26</v>
      </c>
      <c r="M44" s="7">
        <v>500</v>
      </c>
    </row>
    <row r="45" spans="1:14" ht="72.5" x14ac:dyDescent="0.3">
      <c r="A45" s="66"/>
      <c r="B45" s="66"/>
      <c r="C45" s="5" t="s">
        <v>12</v>
      </c>
      <c r="D45" s="4" t="s">
        <v>31</v>
      </c>
      <c r="E45" s="17" t="s">
        <v>48</v>
      </c>
      <c r="F45" s="17" t="s">
        <v>49</v>
      </c>
      <c r="G45" s="7">
        <v>1</v>
      </c>
      <c r="H45" s="34">
        <f>'[50]5-springboot-modular-monolith-t'!$B$2002</f>
        <v>47.884</v>
      </c>
      <c r="I45" s="26">
        <v>0</v>
      </c>
      <c r="J45" s="7" t="s">
        <v>26</v>
      </c>
      <c r="K45" s="28" t="s">
        <v>26</v>
      </c>
      <c r="L45" s="37" t="s">
        <v>26</v>
      </c>
      <c r="M45" s="7">
        <v>1000</v>
      </c>
    </row>
    <row r="46" spans="1:14" ht="72.5" x14ac:dyDescent="0.3">
      <c r="A46" s="66"/>
      <c r="B46" s="66"/>
      <c r="C46" s="49" t="s">
        <v>12</v>
      </c>
      <c r="D46" s="49" t="s">
        <v>31</v>
      </c>
      <c r="E46" s="52" t="s">
        <v>50</v>
      </c>
      <c r="F46" s="52" t="s">
        <v>78</v>
      </c>
      <c r="G46" s="53">
        <v>1</v>
      </c>
      <c r="H46" s="46">
        <f>'[51]5-springboot-modular-monolith-t'!$B$3002</f>
        <v>47.319333329999999</v>
      </c>
      <c r="I46" s="47">
        <v>0</v>
      </c>
      <c r="J46" s="54" t="s">
        <v>26</v>
      </c>
      <c r="K46" s="55" t="s">
        <v>26</v>
      </c>
      <c r="L46" s="56" t="s">
        <v>26</v>
      </c>
      <c r="M46" s="53">
        <v>1500</v>
      </c>
    </row>
    <row r="47" spans="1:14" ht="72.5" x14ac:dyDescent="0.3">
      <c r="A47" s="66"/>
      <c r="B47" s="66"/>
      <c r="C47" s="49" t="s">
        <v>12</v>
      </c>
      <c r="D47" s="49" t="s">
        <v>31</v>
      </c>
      <c r="E47" s="52" t="s">
        <v>32</v>
      </c>
      <c r="F47" s="52" t="s">
        <v>73</v>
      </c>
      <c r="G47" s="53">
        <v>1</v>
      </c>
      <c r="H47" s="46">
        <f>'[52]5-springboot-modular-monolith-t'!$B$5002</f>
        <v>72.634399999999999</v>
      </c>
      <c r="I47" s="47">
        <v>0</v>
      </c>
      <c r="J47" s="54" t="s">
        <v>26</v>
      </c>
      <c r="K47" s="55" t="s">
        <v>26</v>
      </c>
      <c r="L47" s="56" t="s">
        <v>26</v>
      </c>
      <c r="M47" s="53">
        <v>2500</v>
      </c>
    </row>
    <row r="48" spans="1:14" ht="72.5" x14ac:dyDescent="0.3">
      <c r="A48" s="67"/>
      <c r="B48" s="67"/>
      <c r="C48" s="49" t="s">
        <v>12</v>
      </c>
      <c r="D48" s="43" t="s">
        <v>31</v>
      </c>
      <c r="E48" s="44" t="s">
        <v>52</v>
      </c>
      <c r="F48" s="44" t="s">
        <v>72</v>
      </c>
      <c r="G48" s="45">
        <v>1</v>
      </c>
      <c r="H48" s="46">
        <f>'[53]5-springboot-modular-monolith-t'!$B$10002</f>
        <v>3354.4063999999998</v>
      </c>
      <c r="I48" s="47">
        <v>0</v>
      </c>
      <c r="J48" s="45" t="s">
        <v>26</v>
      </c>
      <c r="K48" s="50" t="s">
        <v>26</v>
      </c>
      <c r="L48" s="51" t="s">
        <v>26</v>
      </c>
      <c r="M48" s="45">
        <v>5000</v>
      </c>
    </row>
    <row r="49" spans="1:13" ht="58" x14ac:dyDescent="0.3">
      <c r="A49" s="65">
        <v>6</v>
      </c>
      <c r="B49" s="65" t="s">
        <v>69</v>
      </c>
      <c r="C49" s="5" t="s">
        <v>68</v>
      </c>
      <c r="D49" s="4" t="s">
        <v>20</v>
      </c>
      <c r="E49" s="17" t="s">
        <v>27</v>
      </c>
      <c r="F49" s="17" t="s">
        <v>76</v>
      </c>
      <c r="G49" s="7">
        <v>1</v>
      </c>
      <c r="H49" s="40">
        <f>'[54]6-springboot-microservice-billi'!$B$102</f>
        <v>87.72</v>
      </c>
      <c r="I49" s="26">
        <v>0</v>
      </c>
      <c r="J49" s="7" t="s">
        <v>26</v>
      </c>
      <c r="K49" s="28" t="s">
        <v>26</v>
      </c>
      <c r="L49" s="36" t="s">
        <v>26</v>
      </c>
      <c r="M49" s="7">
        <v>100</v>
      </c>
    </row>
    <row r="50" spans="1:13" ht="58" x14ac:dyDescent="0.3">
      <c r="A50" s="66"/>
      <c r="B50" s="66"/>
      <c r="C50" s="5" t="s">
        <v>13</v>
      </c>
      <c r="D50" s="4" t="s">
        <v>28</v>
      </c>
      <c r="E50" s="17" t="s">
        <v>77</v>
      </c>
      <c r="F50" s="17" t="s">
        <v>83</v>
      </c>
      <c r="G50" s="7">
        <v>1</v>
      </c>
      <c r="H50" s="40">
        <f>'[55]6-springboot-microservice-dispu'!$B$22</f>
        <v>219.15</v>
      </c>
      <c r="I50" s="26">
        <v>0</v>
      </c>
      <c r="J50" s="7" t="s">
        <v>26</v>
      </c>
      <c r="K50" s="28" t="s">
        <v>26</v>
      </c>
      <c r="L50" s="36" t="s">
        <v>26</v>
      </c>
      <c r="M50" s="7">
        <v>20</v>
      </c>
    </row>
    <row r="51" spans="1:13" ht="58" x14ac:dyDescent="0.3">
      <c r="A51" s="66"/>
      <c r="B51" s="66"/>
      <c r="C51" s="5" t="s">
        <v>14</v>
      </c>
      <c r="D51" s="4" t="s">
        <v>30</v>
      </c>
      <c r="E51" s="17" t="s">
        <v>82</v>
      </c>
      <c r="F51" s="17" t="s">
        <v>81</v>
      </c>
      <c r="G51" s="7">
        <v>1</v>
      </c>
      <c r="H51" s="40">
        <f>'[56]6-springboot-microservice-manag'!$B$602</f>
        <v>98.473333330000003</v>
      </c>
      <c r="I51" s="26">
        <v>0</v>
      </c>
      <c r="J51" s="7" t="s">
        <v>26</v>
      </c>
      <c r="K51" s="28" t="s">
        <v>26</v>
      </c>
      <c r="L51" s="36" t="s">
        <v>26</v>
      </c>
      <c r="M51" s="7">
        <v>200</v>
      </c>
    </row>
    <row r="52" spans="1:13" s="25" customFormat="1" ht="58" x14ac:dyDescent="0.3">
      <c r="A52" s="66"/>
      <c r="B52" s="66"/>
      <c r="C52" s="23" t="s">
        <v>15</v>
      </c>
      <c r="D52" s="11" t="s">
        <v>31</v>
      </c>
      <c r="E52" s="21" t="s">
        <v>84</v>
      </c>
      <c r="F52" s="21" t="s">
        <v>76</v>
      </c>
      <c r="G52" s="12">
        <v>1</v>
      </c>
      <c r="H52" s="34">
        <f>'[57]6-springboot-microservice-trans'!$B$202</f>
        <v>214.22</v>
      </c>
      <c r="I52" s="39">
        <v>0</v>
      </c>
      <c r="J52" s="12" t="s">
        <v>26</v>
      </c>
      <c r="K52" s="29" t="s">
        <v>26</v>
      </c>
      <c r="L52" s="38" t="s">
        <v>26</v>
      </c>
      <c r="M52" s="12">
        <v>100</v>
      </c>
    </row>
    <row r="53" spans="1:13" s="25" customFormat="1" ht="58" x14ac:dyDescent="0.3">
      <c r="A53" s="66"/>
      <c r="B53" s="66"/>
      <c r="C53" s="23" t="s">
        <v>15</v>
      </c>
      <c r="D53" s="11" t="s">
        <v>31</v>
      </c>
      <c r="E53" s="21" t="s">
        <v>84</v>
      </c>
      <c r="F53" s="21" t="s">
        <v>81</v>
      </c>
      <c r="G53" s="12">
        <v>1</v>
      </c>
      <c r="H53" s="34">
        <f>'[58]6-springboot-microservice-trans'!$B$202</f>
        <v>214.91499999999999</v>
      </c>
      <c r="I53" s="39">
        <v>0</v>
      </c>
      <c r="J53" s="12" t="s">
        <v>26</v>
      </c>
      <c r="K53" s="29" t="s">
        <v>26</v>
      </c>
      <c r="L53" s="38" t="s">
        <v>26</v>
      </c>
      <c r="M53" s="12">
        <v>200</v>
      </c>
    </row>
    <row r="54" spans="1:13" s="25" customFormat="1" ht="58" x14ac:dyDescent="0.3">
      <c r="A54" s="66"/>
      <c r="B54" s="66"/>
      <c r="C54" s="23" t="s">
        <v>15</v>
      </c>
      <c r="D54" s="11" t="s">
        <v>31</v>
      </c>
      <c r="E54" s="21" t="s">
        <v>84</v>
      </c>
      <c r="F54" s="21" t="s">
        <v>99</v>
      </c>
      <c r="G54" s="12">
        <v>1</v>
      </c>
      <c r="H54" s="34">
        <f>'[59]6-springboot-microservice-trans'!$B$202</f>
        <v>198.745</v>
      </c>
      <c r="I54" s="39">
        <v>0</v>
      </c>
      <c r="J54" s="12" t="s">
        <v>26</v>
      </c>
      <c r="K54" s="29" t="s">
        <v>26</v>
      </c>
      <c r="L54" s="38" t="s">
        <v>26</v>
      </c>
      <c r="M54" s="12">
        <v>300</v>
      </c>
    </row>
    <row r="55" spans="1:13" ht="58" x14ac:dyDescent="0.3">
      <c r="A55" s="66"/>
      <c r="B55" s="66"/>
      <c r="C55" s="5" t="s">
        <v>15</v>
      </c>
      <c r="D55" s="4" t="s">
        <v>31</v>
      </c>
      <c r="E55" s="17" t="s">
        <v>84</v>
      </c>
      <c r="F55" s="17" t="s">
        <v>39</v>
      </c>
      <c r="G55" s="7">
        <v>1</v>
      </c>
      <c r="H55" s="34">
        <f>'[60]6-springboot-microservice-trans'!$B$1002</f>
        <v>353.48700000000002</v>
      </c>
      <c r="I55" s="26">
        <v>0</v>
      </c>
      <c r="J55" s="7" t="s">
        <v>26</v>
      </c>
      <c r="K55" s="28" t="s">
        <v>26</v>
      </c>
      <c r="L55" s="36" t="s">
        <v>26</v>
      </c>
      <c r="M55" s="7">
        <v>500</v>
      </c>
    </row>
    <row r="56" spans="1:13" ht="72.5" x14ac:dyDescent="0.3">
      <c r="A56" s="66"/>
      <c r="B56" s="66"/>
      <c r="C56" s="5" t="s">
        <v>15</v>
      </c>
      <c r="D56" s="4" t="s">
        <v>31</v>
      </c>
      <c r="E56" s="17" t="s">
        <v>48</v>
      </c>
      <c r="F56" s="17" t="s">
        <v>49</v>
      </c>
      <c r="G56" s="7">
        <v>1</v>
      </c>
      <c r="H56" s="34">
        <f>'[61]6-springboot-microservice-trans'!$B$2002</f>
        <v>3777.9575</v>
      </c>
      <c r="I56" s="39">
        <f>2/2000</f>
        <v>1E-3</v>
      </c>
      <c r="J56" s="7" t="s">
        <v>26</v>
      </c>
      <c r="K56" s="28" t="s">
        <v>26</v>
      </c>
      <c r="L56" s="37" t="s">
        <v>26</v>
      </c>
      <c r="M56" s="7">
        <v>1000</v>
      </c>
    </row>
    <row r="57" spans="1:13" ht="72.5" x14ac:dyDescent="0.3">
      <c r="A57" s="66"/>
      <c r="B57" s="66"/>
      <c r="C57" s="49" t="s">
        <v>15</v>
      </c>
      <c r="D57" s="49" t="s">
        <v>31</v>
      </c>
      <c r="E57" s="52" t="s">
        <v>50</v>
      </c>
      <c r="F57" s="52" t="s">
        <v>78</v>
      </c>
      <c r="G57" s="53">
        <v>1</v>
      </c>
      <c r="H57" s="46">
        <f>'[62]6-springboot-microservice-trans'!$B$3002</f>
        <v>8178.557667</v>
      </c>
      <c r="I57" s="57">
        <f>1991/3000</f>
        <v>0.66366666666666663</v>
      </c>
      <c r="J57" s="54" t="s">
        <v>26</v>
      </c>
      <c r="K57" s="55" t="s">
        <v>26</v>
      </c>
      <c r="L57" s="56" t="s">
        <v>26</v>
      </c>
      <c r="M57" s="53">
        <v>1500</v>
      </c>
    </row>
    <row r="58" spans="1:13" ht="72.5" x14ac:dyDescent="0.3">
      <c r="A58" s="66"/>
      <c r="B58" s="66"/>
      <c r="C58" s="49" t="s">
        <v>15</v>
      </c>
      <c r="D58" s="49" t="s">
        <v>31</v>
      </c>
      <c r="E58" s="52" t="s">
        <v>32</v>
      </c>
      <c r="F58" s="52" t="s">
        <v>73</v>
      </c>
      <c r="G58" s="53">
        <v>1</v>
      </c>
      <c r="H58" s="46">
        <f>'[63]6-springboot-microservice-trans'!$B$5002</f>
        <v>15382.041999999999</v>
      </c>
      <c r="I58" s="57">
        <f>4353/5000</f>
        <v>0.87060000000000004</v>
      </c>
      <c r="J58" s="54" t="s">
        <v>26</v>
      </c>
      <c r="K58" s="55" t="s">
        <v>26</v>
      </c>
      <c r="L58" s="56" t="s">
        <v>26</v>
      </c>
      <c r="M58" s="53">
        <v>2500</v>
      </c>
    </row>
    <row r="59" spans="1:13" ht="72.5" x14ac:dyDescent="0.3">
      <c r="A59" s="67"/>
      <c r="B59" s="67"/>
      <c r="C59" s="49" t="s">
        <v>15</v>
      </c>
      <c r="D59" s="43" t="s">
        <v>31</v>
      </c>
      <c r="E59" s="44" t="s">
        <v>52</v>
      </c>
      <c r="F59" s="44" t="s">
        <v>72</v>
      </c>
      <c r="G59" s="45">
        <v>1</v>
      </c>
      <c r="H59" s="46">
        <f>'[64]6-springboot-microservice-trans'!$B$10002</f>
        <v>38316.040399999998</v>
      </c>
      <c r="I59" s="47">
        <f>9578/10000</f>
        <v>0.95779999999999998</v>
      </c>
      <c r="J59" s="45" t="s">
        <v>26</v>
      </c>
      <c r="K59" s="50" t="s">
        <v>26</v>
      </c>
      <c r="L59" s="51" t="s">
        <v>26</v>
      </c>
      <c r="M59" s="45">
        <v>5000</v>
      </c>
    </row>
    <row r="60" spans="1:13" ht="58" x14ac:dyDescent="0.3">
      <c r="A60" s="68">
        <v>7</v>
      </c>
      <c r="B60" s="68" t="s">
        <v>71</v>
      </c>
      <c r="C60" s="5" t="s">
        <v>70</v>
      </c>
      <c r="D60" s="4" t="s">
        <v>20</v>
      </c>
      <c r="E60" s="17" t="s">
        <v>75</v>
      </c>
      <c r="F60" s="17" t="s">
        <v>76</v>
      </c>
      <c r="G60" s="7">
        <v>1</v>
      </c>
      <c r="H60" s="31">
        <f>'[65]7-springboot-microservice-gatew'!$B$102</f>
        <v>96.71</v>
      </c>
      <c r="I60" s="36">
        <v>0</v>
      </c>
      <c r="J60" s="7" t="s">
        <v>26</v>
      </c>
      <c r="K60" s="28" t="s">
        <v>26</v>
      </c>
      <c r="L60" s="36" t="s">
        <v>26</v>
      </c>
      <c r="M60" s="7">
        <v>100</v>
      </c>
    </row>
    <row r="61" spans="1:13" ht="58" x14ac:dyDescent="0.3">
      <c r="A61" s="68"/>
      <c r="B61" s="68"/>
      <c r="C61" s="5" t="s">
        <v>86</v>
      </c>
      <c r="D61" s="4" t="s">
        <v>28</v>
      </c>
      <c r="E61" s="17" t="s">
        <v>77</v>
      </c>
      <c r="F61" s="17" t="s">
        <v>83</v>
      </c>
      <c r="G61" s="7">
        <v>1</v>
      </c>
      <c r="H61" s="31">
        <f>'[66]7-springboot-microservice-gatew'!$B$22</f>
        <v>210.8</v>
      </c>
      <c r="I61" s="36">
        <v>0</v>
      </c>
      <c r="J61" s="7" t="s">
        <v>26</v>
      </c>
      <c r="K61" s="28" t="s">
        <v>26</v>
      </c>
      <c r="L61" s="36" t="s">
        <v>26</v>
      </c>
      <c r="M61" s="7">
        <v>20</v>
      </c>
    </row>
    <row r="62" spans="1:13" ht="58" x14ac:dyDescent="0.3">
      <c r="A62" s="68"/>
      <c r="B62" s="68"/>
      <c r="C62" s="5" t="s">
        <v>16</v>
      </c>
      <c r="D62" s="4" t="s">
        <v>30</v>
      </c>
      <c r="E62" s="17" t="s">
        <v>82</v>
      </c>
      <c r="F62" s="17" t="s">
        <v>81</v>
      </c>
      <c r="G62" s="7">
        <v>1</v>
      </c>
      <c r="H62" s="31">
        <f>'[67]7-springboot-microservice-gatew'!$B$602</f>
        <v>98.911666670000002</v>
      </c>
      <c r="I62" s="36">
        <v>0</v>
      </c>
      <c r="J62" s="7" t="s">
        <v>26</v>
      </c>
      <c r="K62" s="28" t="s">
        <v>26</v>
      </c>
      <c r="L62" s="36" t="s">
        <v>26</v>
      </c>
      <c r="M62" s="7">
        <v>200</v>
      </c>
    </row>
    <row r="63" spans="1:13" s="25" customFormat="1" ht="58" x14ac:dyDescent="0.3">
      <c r="A63" s="68"/>
      <c r="B63" s="68"/>
      <c r="C63" s="23" t="s">
        <v>17</v>
      </c>
      <c r="D63" s="11" t="s">
        <v>31</v>
      </c>
      <c r="E63" s="21" t="s">
        <v>84</v>
      </c>
      <c r="F63" s="21" t="s">
        <v>76</v>
      </c>
      <c r="G63" s="12">
        <v>1</v>
      </c>
      <c r="H63" s="34">
        <f>'[68]7-springboot-microservice-gatew'!$B$202</f>
        <v>212.17</v>
      </c>
      <c r="I63" s="39">
        <v>0</v>
      </c>
      <c r="J63" s="12">
        <v>2</v>
      </c>
      <c r="K63" s="29">
        <f>'[69]7-springboot-microservice-gatew'!$B$202</f>
        <v>205.685</v>
      </c>
      <c r="L63" s="38">
        <v>0</v>
      </c>
      <c r="M63" s="12">
        <v>100</v>
      </c>
    </row>
    <row r="64" spans="1:13" s="25" customFormat="1" ht="58" x14ac:dyDescent="0.3">
      <c r="A64" s="68"/>
      <c r="B64" s="68"/>
      <c r="C64" s="23" t="s">
        <v>17</v>
      </c>
      <c r="D64" s="11" t="s">
        <v>31</v>
      </c>
      <c r="E64" s="21" t="s">
        <v>84</v>
      </c>
      <c r="F64" s="21" t="s">
        <v>81</v>
      </c>
      <c r="G64" s="12">
        <v>1</v>
      </c>
      <c r="H64" s="34">
        <f>'[70]7-springboot-microservice-gatew'!$B$202</f>
        <v>224.21</v>
      </c>
      <c r="I64" s="39">
        <v>0</v>
      </c>
      <c r="J64" s="12" t="s">
        <v>26</v>
      </c>
      <c r="K64" s="29">
        <f>'[71]7-springboot-microservice-gatew'!$B$202</f>
        <v>206.01499999999999</v>
      </c>
      <c r="L64" s="38">
        <v>0</v>
      </c>
      <c r="M64" s="12">
        <v>200</v>
      </c>
    </row>
    <row r="65" spans="1:14" s="25" customFormat="1" ht="58" x14ac:dyDescent="0.3">
      <c r="A65" s="68"/>
      <c r="B65" s="68"/>
      <c r="C65" s="23" t="s">
        <v>17</v>
      </c>
      <c r="D65" s="11" t="s">
        <v>31</v>
      </c>
      <c r="E65" s="21" t="s">
        <v>84</v>
      </c>
      <c r="F65" s="21" t="s">
        <v>99</v>
      </c>
      <c r="G65" s="12">
        <v>1</v>
      </c>
      <c r="H65" s="34">
        <f>'[72]7-springboot-microservice-gatew'!$B$202</f>
        <v>204.41499999999999</v>
      </c>
      <c r="I65" s="39">
        <v>0</v>
      </c>
      <c r="J65" s="12" t="s">
        <v>26</v>
      </c>
      <c r="K65" s="29">
        <f>'[73]7-springboot-microservice-gatew'!$B$202</f>
        <v>202.06</v>
      </c>
      <c r="L65" s="38">
        <v>0</v>
      </c>
      <c r="M65" s="12">
        <v>300</v>
      </c>
    </row>
    <row r="66" spans="1:14" ht="58" x14ac:dyDescent="0.3">
      <c r="A66" s="68"/>
      <c r="B66" s="68"/>
      <c r="C66" s="23" t="s">
        <v>17</v>
      </c>
      <c r="D66" s="11" t="s">
        <v>31</v>
      </c>
      <c r="E66" s="17" t="s">
        <v>84</v>
      </c>
      <c r="F66" s="17" t="s">
        <v>39</v>
      </c>
      <c r="G66" s="12">
        <v>1</v>
      </c>
      <c r="H66" s="33">
        <f>'[74]7-springboot-microservice-gatew'!$B$1002</f>
        <v>342.90100000000001</v>
      </c>
      <c r="I66" s="26">
        <v>0</v>
      </c>
      <c r="J66" s="12">
        <v>2</v>
      </c>
      <c r="K66" s="29">
        <f>'[75]7-springboot-microservice-gatew'!$B$1002</f>
        <v>256.37</v>
      </c>
      <c r="L66" s="26">
        <v>0</v>
      </c>
      <c r="M66" s="7">
        <v>500</v>
      </c>
    </row>
    <row r="67" spans="1:14" ht="72.5" x14ac:dyDescent="0.3">
      <c r="A67" s="68"/>
      <c r="B67" s="68"/>
      <c r="C67" s="23" t="s">
        <v>17</v>
      </c>
      <c r="D67" s="11" t="s">
        <v>31</v>
      </c>
      <c r="E67" s="21" t="s">
        <v>48</v>
      </c>
      <c r="F67" s="21" t="s">
        <v>49</v>
      </c>
      <c r="G67" s="12">
        <v>1</v>
      </c>
      <c r="H67" s="33">
        <f>'[76]7-springboot-microservice-gatew'!$B$2002</f>
        <v>3492.1334999999999</v>
      </c>
      <c r="I67" s="26">
        <f>1/2000</f>
        <v>5.0000000000000001E-4</v>
      </c>
      <c r="J67" s="12">
        <v>2</v>
      </c>
      <c r="K67" s="29">
        <f>'[77]7-springboot-microservice-gatew'!$B$2002</f>
        <v>3212.97</v>
      </c>
      <c r="L67" s="26">
        <f>1/2000</f>
        <v>5.0000000000000001E-4</v>
      </c>
      <c r="M67" s="7">
        <v>1000</v>
      </c>
    </row>
    <row r="68" spans="1:14" ht="72.5" x14ac:dyDescent="0.3">
      <c r="A68" s="68"/>
      <c r="B68" s="68"/>
      <c r="C68" s="43" t="s">
        <v>87</v>
      </c>
      <c r="D68" s="43" t="s">
        <v>31</v>
      </c>
      <c r="E68" s="44" t="s">
        <v>50</v>
      </c>
      <c r="F68" s="44" t="s">
        <v>51</v>
      </c>
      <c r="G68" s="45">
        <v>1</v>
      </c>
      <c r="H68" s="46">
        <f>'[78]7-springboot-microservice-gatew'!$B$3002</f>
        <v>7835.5426669999997</v>
      </c>
      <c r="I68" s="47">
        <f>1733/3000</f>
        <v>0.57766666666666666</v>
      </c>
      <c r="J68" s="45">
        <v>2</v>
      </c>
      <c r="K68" s="50">
        <f>'[79]7-springboot-microservice-gatew'!$B$3002</f>
        <v>7646.0510000000004</v>
      </c>
      <c r="L68" s="47">
        <f>1681/3000</f>
        <v>0.56033333333333335</v>
      </c>
      <c r="M68" s="53">
        <v>1500</v>
      </c>
      <c r="N68" s="14" t="s">
        <v>74</v>
      </c>
    </row>
    <row r="69" spans="1:14" ht="72.5" x14ac:dyDescent="0.3">
      <c r="A69" s="68"/>
      <c r="B69" s="68"/>
      <c r="C69" s="58" t="s">
        <v>88</v>
      </c>
      <c r="D69" s="58" t="s">
        <v>31</v>
      </c>
      <c r="E69" s="52" t="s">
        <v>32</v>
      </c>
      <c r="F69" s="52" t="s">
        <v>73</v>
      </c>
      <c r="G69" s="53">
        <v>1</v>
      </c>
      <c r="H69" s="59">
        <f>'[80]7-springboot-microservice-gatew'!$B$5002</f>
        <v>15258.687400000001</v>
      </c>
      <c r="I69" s="60">
        <f>4353/5000</f>
        <v>0.87060000000000004</v>
      </c>
      <c r="J69" s="53">
        <v>2</v>
      </c>
      <c r="K69" s="59">
        <f>'[81]7-springboot-microservice-gatew'!$B$5002</f>
        <v>9242.4761999999992</v>
      </c>
      <c r="L69" s="60">
        <f>4333/5000</f>
        <v>0.86660000000000004</v>
      </c>
      <c r="M69" s="53">
        <v>2500</v>
      </c>
      <c r="N69" s="13"/>
    </row>
    <row r="70" spans="1:14" s="25" customFormat="1" ht="72.5" x14ac:dyDescent="0.3">
      <c r="A70" s="68"/>
      <c r="B70" s="68"/>
      <c r="C70" s="43" t="s">
        <v>88</v>
      </c>
      <c r="D70" s="43" t="s">
        <v>31</v>
      </c>
      <c r="E70" s="44" t="s">
        <v>52</v>
      </c>
      <c r="F70" s="44" t="s">
        <v>72</v>
      </c>
      <c r="G70" s="45">
        <v>1</v>
      </c>
      <c r="H70" s="46">
        <f>'[82]7-springboot-microservice-gatew'!$B$10002</f>
        <v>38215.710800000001</v>
      </c>
      <c r="I70" s="47">
        <f>9563/10000</f>
        <v>0.95630000000000004</v>
      </c>
      <c r="J70" s="45">
        <v>2</v>
      </c>
      <c r="K70" s="48">
        <f>'[83]7-springboot-microservice-gatew'!$B$10002</f>
        <v>16777.6018</v>
      </c>
      <c r="L70" s="47">
        <f>9618/10000</f>
        <v>0.96179999999999999</v>
      </c>
      <c r="M70" s="45">
        <v>5000</v>
      </c>
      <c r="N70" s="24"/>
    </row>
  </sheetData>
  <autoFilter ref="A1:N70" xr:uid="{6494EEAF-4EED-4EBB-957E-12F2535BD3AE}"/>
  <mergeCells count="14">
    <mergeCell ref="B2:B10"/>
    <mergeCell ref="A2:A10"/>
    <mergeCell ref="B60:B70"/>
    <mergeCell ref="A60:A70"/>
    <mergeCell ref="B11:B19"/>
    <mergeCell ref="A11:A19"/>
    <mergeCell ref="B20:B28"/>
    <mergeCell ref="A20:A28"/>
    <mergeCell ref="B29:B37"/>
    <mergeCell ref="A29:A37"/>
    <mergeCell ref="A38:A48"/>
    <mergeCell ref="B38:B48"/>
    <mergeCell ref="B49:B59"/>
    <mergeCell ref="A49:A5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A34E-B1A1-41AF-AF09-F25F39A3677E}">
  <dimension ref="A1:F6"/>
  <sheetViews>
    <sheetView topLeftCell="A25" zoomScale="115" zoomScaleNormal="115" workbookViewId="0">
      <selection activeCell="F1" sqref="F1"/>
    </sheetView>
  </sheetViews>
  <sheetFormatPr defaultRowHeight="14.5" x14ac:dyDescent="0.3"/>
  <cols>
    <col min="1" max="1" width="12.8984375" style="2" bestFit="1" customWidth="1"/>
    <col min="2" max="2" width="22.59765625" style="2" customWidth="1"/>
    <col min="3" max="3" width="23.296875" style="2" customWidth="1"/>
    <col min="4" max="4" width="10.3984375" style="2" bestFit="1" customWidth="1"/>
    <col min="5" max="5" width="20.19921875" style="2" bestFit="1" customWidth="1"/>
    <col min="6" max="6" width="19.3984375" style="2" bestFit="1" customWidth="1"/>
    <col min="7" max="7" width="14.59765625" style="2" bestFit="1" customWidth="1"/>
    <col min="8" max="16384" width="8.796875" style="2"/>
  </cols>
  <sheetData>
    <row r="1" spans="1:6" ht="43.5" x14ac:dyDescent="0.3">
      <c r="A1" s="42" t="s">
        <v>98</v>
      </c>
      <c r="B1" s="7" t="s">
        <v>100</v>
      </c>
      <c r="C1" s="7" t="s">
        <v>101</v>
      </c>
      <c r="D1" s="42" t="s">
        <v>102</v>
      </c>
      <c r="E1" s="42" t="s">
        <v>103</v>
      </c>
      <c r="F1" s="42" t="s">
        <v>104</v>
      </c>
    </row>
    <row r="2" spans="1:6" x14ac:dyDescent="0.3">
      <c r="A2" s="1">
        <v>100</v>
      </c>
      <c r="B2" s="28">
        <v>137.57</v>
      </c>
      <c r="C2" s="28">
        <v>128.47999999999999</v>
      </c>
      <c r="D2" s="61">
        <v>44.575000000000003</v>
      </c>
      <c r="E2" s="61">
        <v>43.854999999999997</v>
      </c>
      <c r="F2" s="61">
        <v>142.63</v>
      </c>
    </row>
    <row r="3" spans="1:6" x14ac:dyDescent="0.3">
      <c r="A3" s="7">
        <v>500</v>
      </c>
      <c r="B3" s="27">
        <v>118.33499999999999</v>
      </c>
      <c r="C3" s="27">
        <v>118.13200000000001</v>
      </c>
      <c r="D3" s="61">
        <v>51.219000000000001</v>
      </c>
      <c r="E3" s="61">
        <v>41.392000000000003</v>
      </c>
      <c r="F3" s="61">
        <v>137.572</v>
      </c>
    </row>
    <row r="4" spans="1:6" x14ac:dyDescent="0.3">
      <c r="A4" s="7">
        <v>1000</v>
      </c>
      <c r="B4" s="27">
        <v>296.32600000000002</v>
      </c>
      <c r="C4" s="27">
        <v>286.07900000000001</v>
      </c>
      <c r="D4" s="61">
        <v>44.276000000000003</v>
      </c>
      <c r="E4" s="61">
        <v>38.018000000000001</v>
      </c>
      <c r="F4" s="61">
        <v>793.76350000000002</v>
      </c>
    </row>
    <row r="5" spans="1:6" x14ac:dyDescent="0.3">
      <c r="A5" s="7">
        <v>1500</v>
      </c>
      <c r="B5" s="27">
        <v>1924.9263330000001</v>
      </c>
      <c r="C5" s="27">
        <v>1744.3236669999999</v>
      </c>
      <c r="D5" s="61">
        <v>39.337666669999997</v>
      </c>
      <c r="E5" s="61">
        <v>35.914999999999999</v>
      </c>
      <c r="F5" s="61">
        <v>2903.1616666666669</v>
      </c>
    </row>
    <row r="6" spans="1:6" x14ac:dyDescent="0.3">
      <c r="A6" s="7">
        <v>2500</v>
      </c>
      <c r="B6" s="27">
        <v>2074.3674000000001</v>
      </c>
      <c r="C6" s="27">
        <v>2013.7991999999999</v>
      </c>
      <c r="D6" s="61">
        <v>42.184600000000003</v>
      </c>
      <c r="E6" s="61">
        <v>40.210599999999999</v>
      </c>
      <c r="F6" s="61">
        <v>1894.5781999999999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146-CFEC-4368-96A7-B59E00117447}">
  <dimension ref="A1:E6"/>
  <sheetViews>
    <sheetView tabSelected="1" zoomScaleNormal="100" workbookViewId="0">
      <selection activeCell="B1" sqref="B1:C1"/>
    </sheetView>
  </sheetViews>
  <sheetFormatPr defaultRowHeight="14.5" x14ac:dyDescent="0.3"/>
  <cols>
    <col min="1" max="1" width="12.59765625" bestFit="1" customWidth="1"/>
    <col min="2" max="2" width="27.8984375" customWidth="1"/>
    <col min="3" max="3" width="30.19921875" customWidth="1"/>
    <col min="4" max="4" width="19.796875" bestFit="1" customWidth="1"/>
    <col min="5" max="5" width="15" bestFit="1" customWidth="1"/>
  </cols>
  <sheetData>
    <row r="1" spans="1:5" ht="29" x14ac:dyDescent="0.3">
      <c r="A1" s="1" t="s">
        <v>98</v>
      </c>
      <c r="B1" s="7" t="s">
        <v>100</v>
      </c>
      <c r="C1" s="7" t="s">
        <v>101</v>
      </c>
      <c r="D1" s="42" t="s">
        <v>103</v>
      </c>
      <c r="E1" s="42" t="s">
        <v>104</v>
      </c>
    </row>
    <row r="2" spans="1:5" x14ac:dyDescent="0.3">
      <c r="A2" s="1">
        <v>100</v>
      </c>
      <c r="B2" s="28">
        <v>212.17</v>
      </c>
      <c r="C2" s="28">
        <v>205.69</v>
      </c>
      <c r="D2" s="62">
        <v>50.115000000000002</v>
      </c>
      <c r="E2" s="62">
        <v>214.22</v>
      </c>
    </row>
    <row r="3" spans="1:5" x14ac:dyDescent="0.3">
      <c r="A3" s="1">
        <v>200</v>
      </c>
      <c r="B3" s="28">
        <v>224.21</v>
      </c>
      <c r="C3" s="28">
        <v>206.02</v>
      </c>
      <c r="D3" s="62">
        <v>48.795000000000002</v>
      </c>
      <c r="E3" s="62">
        <v>214.91499999999999</v>
      </c>
    </row>
    <row r="4" spans="1:5" x14ac:dyDescent="0.3">
      <c r="A4" s="1">
        <v>300</v>
      </c>
      <c r="B4" s="28">
        <v>204.42</v>
      </c>
      <c r="C4" s="28">
        <v>202.06</v>
      </c>
      <c r="D4" s="62">
        <v>51.391666666666666</v>
      </c>
      <c r="E4" s="62">
        <v>198.745</v>
      </c>
    </row>
    <row r="5" spans="1:5" x14ac:dyDescent="0.3">
      <c r="A5" s="7">
        <v>500</v>
      </c>
      <c r="B5" s="27">
        <v>342.90100000000001</v>
      </c>
      <c r="C5" s="27">
        <v>256.37</v>
      </c>
      <c r="D5" s="62">
        <v>52.707999999999998</v>
      </c>
      <c r="E5" s="62">
        <v>353.48700000000002</v>
      </c>
    </row>
    <row r="6" spans="1:5" x14ac:dyDescent="0.3">
      <c r="A6" s="7">
        <v>1000</v>
      </c>
      <c r="B6" s="27">
        <v>3492.1334999999999</v>
      </c>
      <c r="C6" s="27">
        <v>3212.97</v>
      </c>
      <c r="D6" s="62">
        <v>47.884</v>
      </c>
      <c r="E6" s="62">
        <v>3777.9575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4397-82CA-47E0-8821-53FFC0758531}">
  <dimension ref="A1:I7"/>
  <sheetViews>
    <sheetView topLeftCell="B1" zoomScale="85" zoomScaleNormal="85" workbookViewId="0">
      <selection activeCell="G3" sqref="G3"/>
    </sheetView>
  </sheetViews>
  <sheetFormatPr defaultRowHeight="14.5" x14ac:dyDescent="0.3"/>
  <cols>
    <col min="1" max="1" width="6.19921875" customWidth="1"/>
    <col min="2" max="2" width="27.8984375" bestFit="1" customWidth="1"/>
    <col min="3" max="3" width="39.59765625" bestFit="1" customWidth="1"/>
    <col min="4" max="4" width="18.796875" bestFit="1" customWidth="1"/>
    <col min="5" max="5" width="52.09765625" bestFit="1" customWidth="1"/>
    <col min="6" max="6" width="46" bestFit="1" customWidth="1"/>
    <col min="7" max="7" width="15" bestFit="1" customWidth="1"/>
  </cols>
  <sheetData>
    <row r="1" spans="1:9" ht="29" x14ac:dyDescent="0.3">
      <c r="A1" s="3" t="s">
        <v>0</v>
      </c>
      <c r="B1" s="3"/>
      <c r="C1" s="1" t="s">
        <v>25</v>
      </c>
      <c r="D1" s="1" t="s">
        <v>21</v>
      </c>
      <c r="E1" s="1" t="s">
        <v>22</v>
      </c>
      <c r="F1" s="1" t="s">
        <v>24</v>
      </c>
      <c r="G1" s="7" t="s">
        <v>23</v>
      </c>
      <c r="H1" s="1" t="s">
        <v>40</v>
      </c>
      <c r="I1" s="1" t="s">
        <v>53</v>
      </c>
    </row>
    <row r="2" spans="1:9" ht="72.5" x14ac:dyDescent="0.3">
      <c r="A2" s="65">
        <v>1</v>
      </c>
      <c r="B2" s="65" t="s">
        <v>55</v>
      </c>
      <c r="C2" s="5" t="s">
        <v>54</v>
      </c>
      <c r="D2" s="4" t="s">
        <v>33</v>
      </c>
      <c r="E2" s="6" t="s">
        <v>90</v>
      </c>
      <c r="F2" s="6" t="s">
        <v>92</v>
      </c>
      <c r="G2" s="8">
        <f>'[84]a-jersey-microservice-jdbc-bill'!$B$902</f>
        <v>34.848888888888887</v>
      </c>
      <c r="H2" s="10">
        <v>0</v>
      </c>
      <c r="I2" s="7" t="s">
        <v>94</v>
      </c>
    </row>
    <row r="3" spans="1:9" ht="58" x14ac:dyDescent="0.3">
      <c r="A3" s="66"/>
      <c r="B3" s="66"/>
      <c r="C3" s="5" t="s">
        <v>95</v>
      </c>
      <c r="D3" s="4" t="s">
        <v>34</v>
      </c>
      <c r="E3" s="6" t="s">
        <v>91</v>
      </c>
      <c r="F3" s="6" t="s">
        <v>93</v>
      </c>
      <c r="G3" s="8">
        <f>215</f>
        <v>215</v>
      </c>
      <c r="H3" s="10">
        <v>0</v>
      </c>
      <c r="I3" s="7" t="s">
        <v>79</v>
      </c>
    </row>
    <row r="4" spans="1:9" ht="58" x14ac:dyDescent="0.3">
      <c r="A4" s="67"/>
      <c r="B4" s="67"/>
      <c r="C4" s="5" t="s">
        <v>18</v>
      </c>
      <c r="D4" s="4" t="s">
        <v>35</v>
      </c>
      <c r="E4" s="6" t="s">
        <v>36</v>
      </c>
      <c r="F4" s="6" t="s">
        <v>37</v>
      </c>
      <c r="G4" s="8">
        <f>'[85]a-jersey-microservice-jdbc-cusc'!$B$502</f>
        <v>66.483999999999995</v>
      </c>
      <c r="H4" s="10">
        <v>0</v>
      </c>
      <c r="I4" s="7" t="s">
        <v>80</v>
      </c>
    </row>
    <row r="5" spans="1:9" ht="72.5" x14ac:dyDescent="0.3">
      <c r="A5" s="65">
        <v>2</v>
      </c>
      <c r="B5" s="65" t="s">
        <v>57</v>
      </c>
      <c r="C5" s="5" t="s">
        <v>56</v>
      </c>
      <c r="D5" s="4" t="s">
        <v>33</v>
      </c>
      <c r="E5" s="6" t="s">
        <v>90</v>
      </c>
      <c r="F5" s="6" t="s">
        <v>92</v>
      </c>
      <c r="G5" s="8">
        <f>'[86]b-springboot-microservice-jpa-b'!$B$902</f>
        <v>28.174444439999998</v>
      </c>
      <c r="H5" s="10">
        <v>0</v>
      </c>
      <c r="I5" s="7" t="s">
        <v>94</v>
      </c>
    </row>
    <row r="6" spans="1:9" ht="58" x14ac:dyDescent="0.3">
      <c r="A6" s="66"/>
      <c r="B6" s="66"/>
      <c r="C6" s="5" t="s">
        <v>96</v>
      </c>
      <c r="D6" s="4" t="s">
        <v>34</v>
      </c>
      <c r="E6" s="6" t="s">
        <v>91</v>
      </c>
      <c r="F6" s="6" t="s">
        <v>93</v>
      </c>
      <c r="G6" s="41">
        <f>'[87]b-springboot-microservice-jpa-b'!$B$1002</f>
        <v>234.75200000000001</v>
      </c>
      <c r="H6" s="10">
        <v>0</v>
      </c>
      <c r="I6" s="7" t="s">
        <v>79</v>
      </c>
    </row>
    <row r="7" spans="1:9" ht="58" x14ac:dyDescent="0.3">
      <c r="A7" s="67"/>
      <c r="B7" s="67"/>
      <c r="C7" s="5" t="s">
        <v>97</v>
      </c>
      <c r="D7" s="4" t="s">
        <v>35</v>
      </c>
      <c r="E7" s="6" t="s">
        <v>36</v>
      </c>
      <c r="F7" s="6" t="s">
        <v>37</v>
      </c>
      <c r="G7" s="8">
        <f>'[88]b-springboot-microservice-jpa-c'!$B$502</f>
        <v>64.343999999999994</v>
      </c>
      <c r="H7" s="10">
        <v>0</v>
      </c>
      <c r="I7" s="7" t="s">
        <v>80</v>
      </c>
    </row>
  </sheetData>
  <autoFilter ref="A1:G1" xr:uid="{EFF54397-82CA-47E0-8821-53FFC0758531}"/>
  <mergeCells count="4">
    <mergeCell ref="B2:B4"/>
    <mergeCell ref="A2:A4"/>
    <mergeCell ref="B5:B7"/>
    <mergeCell ref="A5:A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總覽-交易服務</vt:lpstr>
      <vt:lpstr>jersey-microservice-gateway</vt:lpstr>
      <vt:lpstr>springboot-microservice-gateway</vt:lpstr>
      <vt:lpstr>總覽-Data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2015-06-05T18:19:34Z</dcterms:created>
  <dcterms:modified xsi:type="dcterms:W3CDTF">2025-05-02T02:57:12Z</dcterms:modified>
</cp:coreProperties>
</file>