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FC72937E-BF3F-4BDD-BF63-5E932DF0DB5B}" xr6:coauthVersionLast="47" xr6:coauthVersionMax="47" xr10:uidLastSave="{00000000-0000-0000-0000-000000000000}"/>
  <bookViews>
    <workbookView xWindow="-110" yWindow="-110" windowWidth="19420" windowHeight="10300" tabRatio="672" xr2:uid="{00000000-000D-0000-FFFF-FFFF00000000}"/>
  </bookViews>
  <sheets>
    <sheet name="總覽-交易服務" sheetId="21" r:id="rId1"/>
    <sheet name="總覽-Data Service" sheetId="2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_FilterDatabase" localSheetId="1" hidden="1">'總覽-Data Service'!$A$1:$G$1</definedName>
    <definedName name="_xlnm._FilterDatabase" localSheetId="0" hidden="1">'總覽-交易服務'!$A$1:$H$55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2" l="1"/>
  <c r="G4" i="22"/>
  <c r="G2" i="22"/>
  <c r="G7" i="22"/>
  <c r="G6" i="22"/>
  <c r="G5" i="22"/>
  <c r="I23" i="21"/>
  <c r="H23" i="21"/>
  <c r="I24" i="21"/>
  <c r="H24" i="21"/>
  <c r="I25" i="21"/>
  <c r="H25" i="21"/>
  <c r="H22" i="21"/>
  <c r="H21" i="21"/>
  <c r="H20" i="21"/>
  <c r="H19" i="21"/>
  <c r="H18" i="21"/>
  <c r="I46" i="21"/>
  <c r="I47" i="21"/>
  <c r="I48" i="21"/>
  <c r="I49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I17" i="21"/>
  <c r="H17" i="21"/>
  <c r="H16" i="21"/>
  <c r="H15" i="21"/>
  <c r="H14" i="21"/>
  <c r="H13" i="21"/>
  <c r="H12" i="21"/>
  <c r="H11" i="21"/>
  <c r="H10" i="21"/>
  <c r="L57" i="21"/>
  <c r="I57" i="21"/>
  <c r="L56" i="21"/>
  <c r="I56" i="21"/>
  <c r="L55" i="21"/>
  <c r="I55" i="21"/>
  <c r="L54" i="21"/>
  <c r="I54" i="21"/>
  <c r="K57" i="21"/>
  <c r="H57" i="21"/>
  <c r="K56" i="21"/>
  <c r="H56" i="21"/>
  <c r="K55" i="21"/>
  <c r="H55" i="21"/>
  <c r="K54" i="21"/>
  <c r="H54" i="21"/>
  <c r="K53" i="21"/>
  <c r="H53" i="21"/>
  <c r="H52" i="21"/>
  <c r="H51" i="21"/>
  <c r="H50" i="21"/>
  <c r="I9" i="21"/>
  <c r="H9" i="21"/>
  <c r="H8" i="21"/>
  <c r="H7" i="21"/>
  <c r="H6" i="21"/>
  <c r="H5" i="21"/>
  <c r="H4" i="21"/>
  <c r="H3" i="21"/>
  <c r="H2" i="21"/>
  <c r="K33" i="21"/>
  <c r="K32" i="21"/>
  <c r="K31" i="21"/>
  <c r="K30" i="21"/>
  <c r="K29" i="21"/>
  <c r="H33" i="21"/>
  <c r="H32" i="21"/>
  <c r="H31" i="21"/>
  <c r="H30" i="21"/>
  <c r="H29" i="21"/>
  <c r="H28" i="21"/>
  <c r="H27" i="21"/>
  <c r="H26" i="21"/>
</calcChain>
</file>

<file path=xl/sharedStrings.xml><?xml version="1.0" encoding="utf-8"?>
<sst xmlns="http://schemas.openxmlformats.org/spreadsheetml/2006/main" count="479" uniqueCount="104">
  <si>
    <t>序號</t>
    <phoneticPr fontId="1" type="noConversion"/>
  </si>
  <si>
    <t>jersey-monolith-dispute</t>
  </si>
  <si>
    <t>jersey-monolith-management</t>
  </si>
  <si>
    <t>jersey-modular-monolith-dispute</t>
  </si>
  <si>
    <t>jersey-modular-monolith-management</t>
  </si>
  <si>
    <t>jersey-modular-monolith-transactions</t>
  </si>
  <si>
    <t>jersey-microservice-dispute</t>
  </si>
  <si>
    <t>jersey-microservice-gateway-dispute</t>
  </si>
  <si>
    <t>jersey-microservice-gateway-management</t>
  </si>
  <si>
    <t>jersey-microservice-gateway-transactions</t>
  </si>
  <si>
    <t>springboot-modular-monolith-dispute</t>
  </si>
  <si>
    <t>springboot-modular-monolith-management</t>
  </si>
  <si>
    <t>springboot-modular-monolith-transactions</t>
  </si>
  <si>
    <t>springboot-microservice-dispute</t>
  </si>
  <si>
    <t>springboot-microservice-management</t>
  </si>
  <si>
    <t>springboot-microservice-transactions</t>
  </si>
  <si>
    <t>springboot-microservice-gateway-management</t>
  </si>
  <si>
    <t>springboot-microservice-gateway-transactions</t>
  </si>
  <si>
    <t>jersey-microservice-jdbc-cuscredit</t>
  </si>
  <si>
    <r>
      <t>架構與框架（</t>
    </r>
    <r>
      <rPr>
        <sz val="11"/>
        <color rgb="FF0000FF"/>
        <rFont val="標楷體"/>
        <family val="4"/>
        <charset val="136"/>
      </rPr>
      <t>交易服務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</si>
  <si>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帳單模組</t>
  </si>
  <si>
    <t>模組類型</t>
    <phoneticPr fontId="1" type="noConversion"/>
  </si>
  <si>
    <t>模擬實際操作情境</t>
    <phoneticPr fontId="1" type="noConversion"/>
  </si>
  <si>
    <t>請求平均回覆
時間/毫秒</t>
    <phoneticPr fontId="1" type="noConversion"/>
  </si>
  <si>
    <t>Jmeter設定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</si>
  <si>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</si>
  <si>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-</t>
  </si>
  <si>
    <t>模擬 100 位用戶繳費
這些用戶會在 10 分鐘分批啟動
每位用戶會繳費 1 筆
每位用戶的每次請求之間有 5 秒間隔</t>
  </si>
  <si>
    <t>爭議處理模組</t>
  </si>
  <si>
    <t>jersey-microservice-management</t>
  </si>
  <si>
    <t>信用卡管理模組</t>
  </si>
  <si>
    <t>交易模組</t>
  </si>
  <si>
    <t>模擬 500 位用戶使用信用卡消費並查詢消費項目
這些用戶會在 10 分鐘分批啟動
每位用戶會消費 5 筆
每位用戶的每次請求之間有 2 秒間隔</t>
  </si>
  <si>
    <t>信用卡帳單紀錄</t>
  </si>
  <si>
    <t>信用卡交易紀錄</t>
  </si>
  <si>
    <t>客戶信用卡資料</t>
  </si>
  <si>
    <t>模擬 50 位有權限之人員，同時作業
這些人員會在 60 分鐘分批啟動
每位人員會連續處理 2 筆信用卡作業
每位人員的每次請求之間有 5 秒間隔</t>
  </si>
  <si>
    <t>Number of Threads(user)：50
Ramp-up period(seconds)：60
Loop Count：2
Thread Delay(in milliseconds)：5000</t>
  </si>
  <si>
    <t>jersey-monolith-transactions</t>
  </si>
  <si>
    <t>Number of Threads(user)：100
Ramp-up period(seconds)：60
Loop Count：5
Thread Delay(in milliseconds)：5000</t>
  </si>
  <si>
    <t>錯誤率</t>
    <phoneticPr fontId="1" type="noConversion"/>
  </si>
  <si>
    <t>序號</t>
  </si>
  <si>
    <t>模組類型</t>
  </si>
  <si>
    <t>模擬實際操作情境</t>
  </si>
  <si>
    <t>Jmeter設定</t>
  </si>
  <si>
    <t>instance數量</t>
  </si>
  <si>
    <t>請求平均回覆
時間/毫秒</t>
  </si>
  <si>
    <t>錯誤率</t>
  </si>
  <si>
    <t>模擬 200 位用戶使用信用卡消費並查詢消費項目
這些用戶會在 60 分鐘分批啟動
每位用戶會消費 5 筆
每位用戶的每次請求之間有 5 秒間隔</t>
  </si>
  <si>
    <t>Number of Threads(user)：200
Ramp-up period(seconds)：60
Loop Count：5
Thread Delay(in milliseconds)：5000</t>
  </si>
  <si>
    <t>模擬 300 位用戶使用信用卡消費並查詢消費項目
這些用戶會在 60 分鐘分批啟動
每位用戶會消費 5 筆
每位用戶的每次請求之間有 5 秒間隔</t>
  </si>
  <si>
    <t>Number of Threads(user)：300
Ramp-up period(seconds)：60
Loop Count：5
Thread Delay(in milliseconds)：5000</t>
  </si>
  <si>
    <t>模擬 1000 位用戶使用信用卡消費並查詢消費項目
這些用戶會在 10 分鐘分批啟動
每位用戶會消費 5 筆
每位用戶的每次請求之間有 2 秒間隔</t>
  </si>
  <si>
    <t>備註</t>
    <phoneticPr fontId="1" type="noConversion"/>
  </si>
  <si>
    <t>jersey-microservice-jdbc-billofmonth</t>
    <phoneticPr fontId="1" type="noConversion"/>
  </si>
  <si>
    <t>jersey-microservice-jdbc</t>
    <phoneticPr fontId="1" type="noConversion"/>
  </si>
  <si>
    <t>springboot-microservice-jpa-billofmonth</t>
    <phoneticPr fontId="1" type="noConversion"/>
  </si>
  <si>
    <t>springboot-microservice-jpa</t>
    <phoneticPr fontId="1" type="noConversion"/>
  </si>
  <si>
    <t>jersey-monolith-billing</t>
    <phoneticPr fontId="1" type="noConversion"/>
  </si>
  <si>
    <t>jersey-monolith</t>
    <phoneticPr fontId="1" type="noConversion"/>
  </si>
  <si>
    <t>jersey-modular-monolith-billing</t>
    <phoneticPr fontId="1" type="noConversion"/>
  </si>
  <si>
    <t>jersey-modular-monolith</t>
    <phoneticPr fontId="1" type="noConversion"/>
  </si>
  <si>
    <t>jersey-microservice-billing</t>
    <phoneticPr fontId="1" type="noConversion"/>
  </si>
  <si>
    <t>jersey-microservice</t>
    <phoneticPr fontId="1" type="noConversion"/>
  </si>
  <si>
    <t>jersey-microservice-gateway-billing</t>
    <phoneticPr fontId="1" type="noConversion"/>
  </si>
  <si>
    <t>jersey-microservice-gateway</t>
    <phoneticPr fontId="1" type="noConversion"/>
  </si>
  <si>
    <t>springboot-modular-monolith-billing</t>
    <phoneticPr fontId="1" type="noConversion"/>
  </si>
  <si>
    <t>springboot-modular-monolith</t>
    <phoneticPr fontId="1" type="noConversion"/>
  </si>
  <si>
    <t>springboot-microservice-billing</t>
    <phoneticPr fontId="1" type="noConversion"/>
  </si>
  <si>
    <t>springboot-microservice</t>
    <phoneticPr fontId="1" type="noConversion"/>
  </si>
  <si>
    <t>springboot-microservice-gateway-billing</t>
    <phoneticPr fontId="1" type="noConversion"/>
  </si>
  <si>
    <t>springboot-microservice-gateway</t>
    <phoneticPr fontId="1" type="noConversion"/>
  </si>
  <si>
    <t>Number of Threads(user)：1000
Ramp-up period(seconds)：60
Loop Count：5
Thread Delay(in milliseconds)：5000</t>
    <phoneticPr fontId="1" type="noConversion"/>
  </si>
  <si>
    <t>Number of Threads(user)：500
Ramp-up period(seconds)：60
Loop Count：5
Thread Delay(in milliseconds)：5000</t>
    <phoneticPr fontId="1" type="noConversion"/>
  </si>
  <si>
    <t>有錯為止</t>
    <phoneticPr fontId="1" type="noConversion"/>
  </si>
  <si>
    <t>模擬 100 位用戶繳費
這些用戶會在 60 分鐘分批啟動
每位用戶會繳費 1 筆
每位用戶的每次請求之間有 5 秒間隔</t>
    <phoneticPr fontId="1" type="noConversion"/>
  </si>
  <si>
    <t>Number of Threads(user)：100
Ramp-up period(seconds)：60
Loop Count：1
Thread Delay(in milliseconds)：5000</t>
    <phoneticPr fontId="1" type="noConversion"/>
  </si>
  <si>
    <t>模擬 20 位客服，同時作業
這些客服會在 60 分鐘分批啟動
每位客服會連續處理 1 筆申訴案件
每位客服的每次請求之間有 5 秒間隔</t>
    <phoneticPr fontId="1" type="noConversion"/>
  </si>
  <si>
    <t>Number of Threads(user)：300
Ramp-up period(seconds)：60
Loop Count：5
Thread Delay(in milliseconds)：5000</t>
    <phoneticPr fontId="1" type="noConversion"/>
  </si>
  <si>
    <t>總次數
500</t>
    <phoneticPr fontId="1" type="noConversion"/>
  </si>
  <si>
    <t>總次數
2500</t>
    <phoneticPr fontId="1" type="noConversion"/>
  </si>
  <si>
    <t>總次數
5000</t>
    <phoneticPr fontId="1" type="noConversion"/>
  </si>
  <si>
    <t>總次數
1000</t>
    <phoneticPr fontId="1" type="noConversion"/>
  </si>
  <si>
    <t>總次數
1500</t>
    <phoneticPr fontId="1" type="noConversion"/>
  </si>
  <si>
    <t>總次數
100</t>
    <phoneticPr fontId="1" type="noConversion"/>
  </si>
  <si>
    <t>總次數
20</t>
    <phoneticPr fontId="1" type="noConversion"/>
  </si>
  <si>
    <t>Number of Threads(user)：100
Ramp-up period(seconds)：60
Loop Count：2
Thread Delay(in milliseconds)：5000</t>
    <phoneticPr fontId="1" type="noConversion"/>
  </si>
  <si>
    <t>模擬 100 位有權限之人員，同時作業
這些人員會在 60 分鐘分批啟動
每位人員會連續處理 2 筆信用卡作業
每位人員的每次請求之間有 5 秒間隔</t>
    <phoneticPr fontId="1" type="noConversion"/>
  </si>
  <si>
    <t>總次數
200</t>
    <phoneticPr fontId="1" type="noConversion"/>
  </si>
  <si>
    <t>Number of Threads(user)：20
Ramp-up period(seconds)：60
Loop Count：1
Thread Delay(in milliseconds)：5000</t>
    <phoneticPr fontId="1" type="noConversion"/>
  </si>
  <si>
    <t>模擬 100 位有權限之人員，同時作業
這些人員會在 60 分鐘分批啟動
每位人員會連續處理 5 筆信用卡作業
每位人員的每次請求之間有 5 秒間隔</t>
    <phoneticPr fontId="1" type="noConversion"/>
  </si>
  <si>
    <t>框架架構</t>
    <phoneticPr fontId="1" type="noConversion"/>
  </si>
  <si>
    <t>springboot-microservice-gateway-dispute</t>
    <phoneticPr fontId="1" type="noConversion"/>
  </si>
  <si>
    <t>springboot-microservice-gateway-transactions</t>
    <phoneticPr fontId="1" type="noConversion"/>
  </si>
  <si>
    <t>springboo-microservice-gateway-transactions</t>
    <phoneticPr fontId="1" type="noConversion"/>
  </si>
  <si>
    <t>jersey-microservice-transactions</t>
    <phoneticPr fontId="1" type="noConversion"/>
  </si>
  <si>
    <t>以繳費高峰
模擬 100 位用戶繳費
這些用戶會在 60 分鐘分批啟動
每位用戶會繳費 3 筆
每位用戶的每次請求之間有 5 秒間隔</t>
    <phoneticPr fontId="1" type="noConversion"/>
  </si>
  <si>
    <t>模擬 100 位用戶使用信用卡消費並查詢消費項目
這些用戶會在 60 分鐘分批啟動
每位用戶會消費 5 筆
每位用戶的每次請求之間有 2 秒間隔</t>
    <phoneticPr fontId="1" type="noConversion"/>
  </si>
  <si>
    <t>Number of Threads(user)：100
Ramp-up period(seconds)：60
Loop Count：3
Thread Delay(in milliseconds)：5000</t>
    <phoneticPr fontId="1" type="noConversion"/>
  </si>
  <si>
    <t>Number of Threads(user)：100
Ramp-up period(seconds)：60
Loop Count：5
Thread Delay(in milliseconds)：5000</t>
    <phoneticPr fontId="1" type="noConversion"/>
  </si>
  <si>
    <t>總次數
300</t>
    <phoneticPr fontId="1" type="noConversion"/>
  </si>
  <si>
    <t>jersey-microservice-jdbc-billrecord</t>
    <phoneticPr fontId="1" type="noConversion"/>
  </si>
  <si>
    <t>springboot-microservice-jpa-billrecord</t>
    <phoneticPr fontId="1" type="noConversion"/>
  </si>
  <si>
    <t>springboot-microservice-jpa-cuscredit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</si>
</sst>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rgb="FF0000FF"/>
      <name val="標楷體"/>
      <family val="4"/>
      <charset val="136"/>
    </font>
    <font>
      <sz val="11"/>
      <name val="標楷體"/>
      <family val="4"/>
      <charset val="136"/>
    </font>
    <font>
      <sz val="11"/>
      <name val="Times New Roman"/>
      <family val="1"/>
    </font>
    <font>
      <sz val="11"/>
      <color rgb="FFFF0000"/>
      <name val="標楷體"/>
      <family val="4"/>
      <charset val="136"/>
    </font>
    <font>
      <sz val="11"/>
      <color theme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/>
    <xf numFmtId="0" fontId="3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/>
    <xf numFmtId="10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16" Type="http://schemas.openxmlformats.org/officeDocument/2006/relationships/externalLink" Target="externalLinks/externalLink1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billing-100instance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dispute-20instance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management-200instance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transactions-500instance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transactions-1000instance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transactions-1500instance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transactions-2500instance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transactions-5000instance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billing-100instance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dispute-20instance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management-200instance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dispute-20instance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transactions-500instance1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transactions-1000instance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billing-100instance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dispute-20instance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management-200instance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500instance1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500instance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1000instance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1000instance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1500instance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management-200instance1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1500instance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2500instance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2500instance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5000instance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4-jersey-microservice-gateway-transactions-5000instance2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billing-100instance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dispute-20instance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management-200instance1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transactions-500instance1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transactions-1000instance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transactions-500instance1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transactions-1500instance1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transactions-2500instance1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5-springboot-modular-monolith-transactions-5000instance1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billing-100instance1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dispute-20instance1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management-200instance1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transactions-500instance1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transactions-1000instance1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transactions-1500instance1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transactions-2500instance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transactions-1000instance1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6-springboot-microservice-transactions-5000instance1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billing-100instance1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dispute-20instance1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management-200instance1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500instance1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500instance2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1000instance1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1000instance2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1500instance1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1500instance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transactions-1500instance1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2500instance1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2500instance2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5000instance1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7-springboot-microservice-gateway-transactions-5000instance2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transactions-5000instance1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transactions-2500instance1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3-jersey-microservice-transactions-1500instance1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b-springboot-microservice-jpa-billofmonth-300instance1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b-springboot-microservice-jpa-billrecord-500instance1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b-springboot-microservice-jpa-cuscredit-100instance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transactions-2500instance1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a-jersey-microservice-jdbc-billofmonth-300instance1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a-jersey-microservice-jdbc-cuscredit-100instance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1-jersey-monolith-transactions-5000instance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api-test-scripts/jmeter/test-result/2-jersey-modular-monolith-billing-100instanc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billing-100in"/>
    </sheetNames>
    <sheetDataSet>
      <sheetData sheetId="0">
        <row r="102">
          <cell r="B102">
            <v>64.489999999999995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dispu"/>
    </sheetNames>
    <sheetDataSet>
      <sheetData sheetId="0">
        <row r="22">
          <cell r="B22">
            <v>50.95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manag"/>
    </sheetNames>
    <sheetDataSet>
      <sheetData sheetId="0">
        <row r="602">
          <cell r="B602">
            <v>48.311666670000001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trans"/>
    </sheetNames>
    <sheetDataSet>
      <sheetData sheetId="0">
        <row r="1002">
          <cell r="B1002">
            <v>41.392000000000003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trans"/>
    </sheetNames>
    <sheetDataSet>
      <sheetData sheetId="0">
        <row r="2002">
          <cell r="B2002">
            <v>38.018000000000001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trans"/>
    </sheetNames>
    <sheetDataSet>
      <sheetData sheetId="0">
        <row r="3002">
          <cell r="B3002">
            <v>35.914999999999999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trans"/>
    </sheetNames>
    <sheetDataSet>
      <sheetData sheetId="0">
        <row r="5002">
          <cell r="B5002">
            <v>40.210599999999999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trans"/>
    </sheetNames>
    <sheetDataSet>
      <sheetData sheetId="0">
        <row r="10002">
          <cell r="B10002">
            <v>405.17349999999999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billing-1"/>
    </sheetNames>
    <sheetDataSet>
      <sheetData sheetId="0">
        <row r="102">
          <cell r="B102">
            <v>127.16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dispute-2"/>
    </sheetNames>
    <sheetDataSet>
      <sheetData sheetId="0">
        <row r="22">
          <cell r="B22">
            <v>277.3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managemen"/>
    </sheetNames>
    <sheetDataSet>
      <sheetData sheetId="0">
        <row r="602">
          <cell r="B602">
            <v>86.263333333333335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dispute-20ins"/>
    </sheetNames>
    <sheetDataSet>
      <sheetData sheetId="0">
        <row r="22">
          <cell r="B22">
            <v>50.55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transacti"/>
    </sheetNames>
    <sheetDataSet>
      <sheetData sheetId="0">
        <row r="1002">
          <cell r="B1002">
            <v>137.572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transacti"/>
    </sheetNames>
    <sheetDataSet>
      <sheetData sheetId="0">
        <row r="2002">
          <cell r="B2002">
            <v>793.76350000000002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b"/>
    </sheetNames>
    <sheetDataSet>
      <sheetData sheetId="0">
        <row r="102">
          <cell r="B102">
            <v>80.97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d"/>
    </sheetNames>
    <sheetDataSet>
      <sheetData sheetId="0">
        <row r="22">
          <cell r="B22">
            <v>193.75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m"/>
    </sheetNames>
    <sheetDataSet>
      <sheetData sheetId="0">
        <row r="602">
          <cell r="B602">
            <v>72.833333330000002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1002">
          <cell r="B1002">
            <v>118.33499999999999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1002">
          <cell r="B1002">
            <v>118.13200000000001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2002">
          <cell r="B2002">
            <v>296.32600000000002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2002">
          <cell r="B2002">
            <v>286.07900000000001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3002">
          <cell r="B3002">
            <v>1924.9263330000001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management-20"/>
    </sheetNames>
    <sheetDataSet>
      <sheetData sheetId="0">
        <row r="602">
          <cell r="B602">
            <v>53.776666669999997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3002">
          <cell r="B3002">
            <v>1744.3236669999999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5002">
          <cell r="B5002">
            <v>2074.3674000000001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5002">
          <cell r="B5002">
            <v>2013.7991999999999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10002">
          <cell r="B10002">
            <v>2075.6810999999998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jersey-microservice-gateway-t"/>
    </sheetNames>
    <sheetDataSet>
      <sheetData sheetId="0">
        <row r="10002">
          <cell r="B10002">
            <v>2499.2819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b"/>
    </sheetNames>
    <sheetDataSet>
      <sheetData sheetId="0">
        <row r="102">
          <cell r="B102">
            <v>41.31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d"/>
    </sheetNames>
    <sheetDataSet>
      <sheetData sheetId="0">
        <row r="22">
          <cell r="B22">
            <v>42.4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m"/>
    </sheetNames>
    <sheetDataSet>
      <sheetData sheetId="0">
        <row r="602">
          <cell r="B602">
            <v>41.006666670000001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t"/>
    </sheetNames>
    <sheetDataSet>
      <sheetData sheetId="0">
        <row r="1002">
          <cell r="B1002">
            <v>52.707999999999998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t"/>
    </sheetNames>
    <sheetDataSet>
      <sheetData sheetId="0">
        <row r="2002">
          <cell r="B2002">
            <v>47.884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transactions-"/>
    </sheetNames>
    <sheetDataSet>
      <sheetData sheetId="0">
        <row r="1002">
          <cell r="B1002">
            <v>51.219000000000001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t"/>
    </sheetNames>
    <sheetDataSet>
      <sheetData sheetId="0">
        <row r="3002">
          <cell r="B3002">
            <v>47.319333329999999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t"/>
    </sheetNames>
    <sheetDataSet>
      <sheetData sheetId="0">
        <row r="5002">
          <cell r="B5002">
            <v>72.634399999999999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springboot-modular-monolith-t"/>
    </sheetNames>
    <sheetDataSet>
      <sheetData sheetId="0">
        <row r="10002">
          <cell r="B10002">
            <v>3354.4063999999998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billi"/>
    </sheetNames>
    <sheetDataSet>
      <sheetData sheetId="0">
        <row r="102">
          <cell r="B102">
            <v>87.72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dispu"/>
    </sheetNames>
    <sheetDataSet>
      <sheetData sheetId="0">
        <row r="22">
          <cell r="B22">
            <v>219.15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manag"/>
    </sheetNames>
    <sheetDataSet>
      <sheetData sheetId="0">
        <row r="602">
          <cell r="B602">
            <v>98.473333330000003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trans"/>
    </sheetNames>
    <sheetDataSet>
      <sheetData sheetId="0">
        <row r="1002">
          <cell r="B1002">
            <v>353.48700000000002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trans"/>
    </sheetNames>
    <sheetDataSet>
      <sheetData sheetId="0">
        <row r="2002">
          <cell r="B2002">
            <v>3777.9575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trans"/>
    </sheetNames>
    <sheetDataSet>
      <sheetData sheetId="0">
        <row r="3002">
          <cell r="B3002">
            <v>8178.557667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trans"/>
    </sheetNames>
    <sheetDataSet>
      <sheetData sheetId="0">
        <row r="5002">
          <cell r="B5002">
            <v>15382.041999999999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transactions-"/>
    </sheetNames>
    <sheetDataSet>
      <sheetData sheetId="0" refreshError="1">
        <row r="2002">
          <cell r="B2002">
            <v>44.276000000000003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springboot-microservice-trans"/>
    </sheetNames>
    <sheetDataSet>
      <sheetData sheetId="0">
        <row r="10002">
          <cell r="B10002">
            <v>38316.040399999998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102">
          <cell r="B102">
            <v>96.71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22">
          <cell r="B22">
            <v>210.8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602">
          <cell r="B602">
            <v>98.911666670000002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1002">
          <cell r="B1002">
            <v>342.90100000000001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1002">
          <cell r="B1002">
            <v>256.37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2002">
          <cell r="B2002">
            <v>3492.1334999999999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2002">
          <cell r="B2002">
            <v>3212.97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3002">
          <cell r="B3002">
            <v>7835.5426669999997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3002">
          <cell r="B3002">
            <v>7646.0510000000004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transactions-"/>
    </sheetNames>
    <sheetDataSet>
      <sheetData sheetId="0" refreshError="1">
        <row r="3002">
          <cell r="B3002">
            <v>39.337666669999997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5002">
          <cell r="B5002">
            <v>15258.687400000001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5002">
          <cell r="B5002">
            <v>9242.4761999999992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10002">
          <cell r="B10002">
            <v>38215.710800000001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springboot-microservice-gatew"/>
    </sheetNames>
    <sheetDataSet>
      <sheetData sheetId="0">
        <row r="10002">
          <cell r="B10002">
            <v>16777.6018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transacti"/>
    </sheetNames>
    <sheetDataSet>
      <sheetData sheetId="0">
        <row r="10002">
          <cell r="B10002">
            <v>2005.6575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transacti"/>
    </sheetNames>
    <sheetDataSet>
      <sheetData sheetId="0">
        <row r="5002">
          <cell r="B5002">
            <v>1894.5781999999999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jersey-microservice-transacti"/>
    </sheetNames>
    <sheetDataSet>
      <sheetData sheetId="0">
        <row r="3002">
          <cell r="B3002">
            <v>2903.1616666666669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springboot-microservice-jpa-b"/>
    </sheetNames>
    <sheetDataSet>
      <sheetData sheetId="0">
        <row r="902">
          <cell r="B902">
            <v>28.174444439999998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springboot-microservice-jpa-b"/>
    </sheetNames>
    <sheetDataSet>
      <sheetData sheetId="0">
        <row r="1002">
          <cell r="B1002">
            <v>234.75200000000001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springboot-microservice-jpa-c"/>
    </sheetNames>
    <sheetDataSet>
      <sheetData sheetId="0">
        <row r="502">
          <cell r="B502">
            <v>64.343999999999994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transactions-"/>
    </sheetNames>
    <sheetDataSet>
      <sheetData sheetId="0" refreshError="1">
        <row r="5002">
          <cell r="B5002">
            <v>42.184600000000003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jersey-microservice-jdbc-bill"/>
    </sheetNames>
    <sheetDataSet>
      <sheetData sheetId="0">
        <row r="902">
          <cell r="B902">
            <v>34.848888888888887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jersey-microservice-jdbc-cusc"/>
    </sheetNames>
    <sheetDataSet>
      <sheetData sheetId="0">
        <row r="502">
          <cell r="B502">
            <v>66.483999999999995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ersey-monolith-transactions-"/>
    </sheetNames>
    <sheetDataSet>
      <sheetData sheetId="0" refreshError="1">
        <row r="10002">
          <cell r="B10002">
            <v>203.24010000000001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jersey-modular-monolith-billi"/>
    </sheetNames>
    <sheetDataSet>
      <sheetData sheetId="0">
        <row r="102">
          <cell r="B102">
            <v>61.3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EEAF-4EED-4EBB-957E-12F2535BD3AE}">
  <dimension ref="A1:N57"/>
  <sheetViews>
    <sheetView tabSelected="1" zoomScale="60" zoomScaleNormal="60" workbookViewId="0">
      <pane ySplit="1" topLeftCell="A2" activePane="bottomLeft" state="frozen"/>
      <selection pane="bottomLeft" activeCell="I54" sqref="I54"/>
    </sheetView>
  </sheetViews>
  <sheetFormatPr defaultRowHeight="14.5" x14ac:dyDescent="0.3"/>
  <cols>
    <col min="1" max="1" width="5.796875" style="3" bestFit="1" customWidth="1"/>
    <col min="2" max="2" width="39.59765625" style="3" bestFit="1" customWidth="1"/>
    <col min="3" max="3" width="47.09765625" style="2" bestFit="1" customWidth="1"/>
    <col min="4" max="4" width="18.19921875" style="2" bestFit="1" customWidth="1"/>
    <col min="5" max="5" width="42" style="22" hidden="1" customWidth="1"/>
    <col min="6" max="6" width="44.5" style="22" bestFit="1" customWidth="1"/>
    <col min="7" max="7" width="22" style="3" bestFit="1" customWidth="1"/>
    <col min="8" max="8" width="22" style="9" customWidth="1"/>
    <col min="9" max="9" width="15.69921875" style="3" customWidth="1"/>
    <col min="10" max="10" width="15.69921875" style="3" hidden="1" customWidth="1"/>
    <col min="11" max="11" width="17.5" style="2" hidden="1" customWidth="1"/>
    <col min="12" max="12" width="13.5" style="2" hidden="1" customWidth="1"/>
    <col min="13" max="13" width="16.09765625" style="3" bestFit="1" customWidth="1"/>
    <col min="14" max="16384" width="8.796875" style="2"/>
  </cols>
  <sheetData>
    <row r="1" spans="1:13" s="3" customFormat="1" ht="29" x14ac:dyDescent="0.3">
      <c r="A1" s="1" t="s">
        <v>41</v>
      </c>
      <c r="B1" s="1" t="s">
        <v>91</v>
      </c>
      <c r="C1" s="1" t="s">
        <v>19</v>
      </c>
      <c r="D1" s="1" t="s">
        <v>42</v>
      </c>
      <c r="E1" s="19" t="s">
        <v>43</v>
      </c>
      <c r="F1" s="19" t="s">
        <v>44</v>
      </c>
      <c r="G1" s="1" t="s">
        <v>45</v>
      </c>
      <c r="H1" s="7" t="s">
        <v>23</v>
      </c>
      <c r="I1" s="1" t="s">
        <v>47</v>
      </c>
      <c r="J1" s="1" t="s">
        <v>45</v>
      </c>
      <c r="K1" s="7" t="s">
        <v>46</v>
      </c>
      <c r="L1" s="1" t="s">
        <v>47</v>
      </c>
      <c r="M1" s="1" t="s">
        <v>53</v>
      </c>
    </row>
    <row r="2" spans="1:13" ht="58" x14ac:dyDescent="0.3">
      <c r="A2" s="42">
        <v>1</v>
      </c>
      <c r="B2" s="42" t="s">
        <v>59</v>
      </c>
      <c r="C2" s="5" t="s">
        <v>58</v>
      </c>
      <c r="D2" s="4" t="s">
        <v>20</v>
      </c>
      <c r="E2" s="17" t="s">
        <v>75</v>
      </c>
      <c r="F2" s="17" t="s">
        <v>76</v>
      </c>
      <c r="G2" s="7">
        <v>1</v>
      </c>
      <c r="H2" s="32">
        <f>'[1]1-jersey-monolith-billing-100in'!$B$102</f>
        <v>64.489999999999995</v>
      </c>
      <c r="I2" s="36">
        <v>0</v>
      </c>
      <c r="J2" s="7" t="s">
        <v>26</v>
      </c>
      <c r="K2" s="28" t="s">
        <v>26</v>
      </c>
      <c r="L2" s="38" t="s">
        <v>26</v>
      </c>
      <c r="M2" s="7" t="s">
        <v>84</v>
      </c>
    </row>
    <row r="3" spans="1:13" ht="58" x14ac:dyDescent="0.3">
      <c r="A3" s="43"/>
      <c r="B3" s="43"/>
      <c r="C3" s="5" t="s">
        <v>1</v>
      </c>
      <c r="D3" s="4" t="s">
        <v>28</v>
      </c>
      <c r="E3" s="17" t="s">
        <v>77</v>
      </c>
      <c r="F3" s="17" t="s">
        <v>89</v>
      </c>
      <c r="G3" s="7">
        <v>1</v>
      </c>
      <c r="H3" s="32">
        <f>'[2]1-jersey-monolith-dispute-20ins'!$B$22</f>
        <v>50.55</v>
      </c>
      <c r="I3" s="36">
        <v>0</v>
      </c>
      <c r="J3" s="7" t="s">
        <v>26</v>
      </c>
      <c r="K3" s="28" t="s">
        <v>26</v>
      </c>
      <c r="L3" s="38" t="s">
        <v>26</v>
      </c>
      <c r="M3" s="7" t="s">
        <v>85</v>
      </c>
    </row>
    <row r="4" spans="1:13" ht="58" x14ac:dyDescent="0.3">
      <c r="A4" s="43"/>
      <c r="B4" s="43"/>
      <c r="C4" s="5" t="s">
        <v>2</v>
      </c>
      <c r="D4" s="4" t="s">
        <v>30</v>
      </c>
      <c r="E4" s="17" t="s">
        <v>87</v>
      </c>
      <c r="F4" s="17" t="s">
        <v>86</v>
      </c>
      <c r="G4" s="7">
        <v>1</v>
      </c>
      <c r="H4" s="32">
        <f>'[3]1-jersey-monolith-management-20'!$B$602</f>
        <v>53.776666669999997</v>
      </c>
      <c r="I4" s="36">
        <v>0</v>
      </c>
      <c r="J4" s="7" t="s">
        <v>26</v>
      </c>
      <c r="K4" s="28" t="s">
        <v>26</v>
      </c>
      <c r="L4" s="38" t="s">
        <v>26</v>
      </c>
      <c r="M4" s="7" t="s">
        <v>88</v>
      </c>
    </row>
    <row r="5" spans="1:13" ht="58" x14ac:dyDescent="0.3">
      <c r="A5" s="43"/>
      <c r="B5" s="43"/>
      <c r="C5" s="5" t="s">
        <v>38</v>
      </c>
      <c r="D5" s="4" t="s">
        <v>31</v>
      </c>
      <c r="E5" s="17" t="s">
        <v>90</v>
      </c>
      <c r="F5" s="17" t="s">
        <v>39</v>
      </c>
      <c r="G5" s="7">
        <v>1</v>
      </c>
      <c r="H5" s="33">
        <f>'[4]1-jersey-monolith-transactions-'!$B$1002</f>
        <v>51.219000000000001</v>
      </c>
      <c r="I5" s="36">
        <v>0</v>
      </c>
      <c r="J5" s="7" t="s">
        <v>26</v>
      </c>
      <c r="K5" s="28" t="s">
        <v>26</v>
      </c>
      <c r="L5" s="38" t="s">
        <v>26</v>
      </c>
      <c r="M5" s="7" t="s">
        <v>79</v>
      </c>
    </row>
    <row r="6" spans="1:13" ht="72.5" x14ac:dyDescent="0.3">
      <c r="A6" s="43"/>
      <c r="B6" s="43"/>
      <c r="C6" s="5" t="s">
        <v>38</v>
      </c>
      <c r="D6" s="4" t="s">
        <v>31</v>
      </c>
      <c r="E6" s="17" t="s">
        <v>48</v>
      </c>
      <c r="F6" s="17" t="s">
        <v>49</v>
      </c>
      <c r="G6" s="7">
        <v>1</v>
      </c>
      <c r="H6" s="33">
        <f>'[5]1-jersey-monolith-transactions-'!$B$2002</f>
        <v>44.276000000000003</v>
      </c>
      <c r="I6" s="36">
        <v>0</v>
      </c>
      <c r="J6" s="7" t="s">
        <v>26</v>
      </c>
      <c r="K6" s="28" t="s">
        <v>26</v>
      </c>
      <c r="L6" s="38" t="s">
        <v>26</v>
      </c>
      <c r="M6" s="7" t="s">
        <v>82</v>
      </c>
    </row>
    <row r="7" spans="1:13" ht="72.5" x14ac:dyDescent="0.3">
      <c r="A7" s="43"/>
      <c r="B7" s="43"/>
      <c r="C7" s="5" t="s">
        <v>38</v>
      </c>
      <c r="D7" s="4" t="s">
        <v>31</v>
      </c>
      <c r="E7" s="17" t="s">
        <v>50</v>
      </c>
      <c r="F7" s="17" t="s">
        <v>78</v>
      </c>
      <c r="G7" s="18">
        <v>1</v>
      </c>
      <c r="H7" s="33">
        <f>'[6]1-jersey-monolith-transactions-'!$B$3002</f>
        <v>39.337666669999997</v>
      </c>
      <c r="I7" s="36">
        <v>0</v>
      </c>
      <c r="J7" s="7" t="s">
        <v>26</v>
      </c>
      <c r="K7" s="28" t="s">
        <v>26</v>
      </c>
      <c r="L7" s="38" t="s">
        <v>26</v>
      </c>
      <c r="M7" s="18" t="s">
        <v>83</v>
      </c>
    </row>
    <row r="8" spans="1:13" ht="72.5" x14ac:dyDescent="0.3">
      <c r="A8" s="43"/>
      <c r="B8" s="43"/>
      <c r="C8" s="5" t="s">
        <v>38</v>
      </c>
      <c r="D8" s="4" t="s">
        <v>31</v>
      </c>
      <c r="E8" s="17" t="s">
        <v>32</v>
      </c>
      <c r="F8" s="17" t="s">
        <v>73</v>
      </c>
      <c r="G8" s="18">
        <v>1</v>
      </c>
      <c r="H8" s="33">
        <f>'[7]1-jersey-monolith-transactions-'!$B$5002</f>
        <v>42.184600000000003</v>
      </c>
      <c r="I8" s="36">
        <v>0</v>
      </c>
      <c r="J8" s="7" t="s">
        <v>26</v>
      </c>
      <c r="K8" s="28" t="s">
        <v>26</v>
      </c>
      <c r="L8" s="38" t="s">
        <v>26</v>
      </c>
      <c r="M8" s="18" t="s">
        <v>80</v>
      </c>
    </row>
    <row r="9" spans="1:13" s="25" customFormat="1" ht="72.5" x14ac:dyDescent="0.3">
      <c r="A9" s="44"/>
      <c r="B9" s="44"/>
      <c r="C9" s="23" t="s">
        <v>38</v>
      </c>
      <c r="D9" s="11" t="s">
        <v>31</v>
      </c>
      <c r="E9" s="21" t="s">
        <v>52</v>
      </c>
      <c r="F9" s="21" t="s">
        <v>72</v>
      </c>
      <c r="G9" s="12">
        <v>1</v>
      </c>
      <c r="H9" s="35">
        <f>'[8]1-jersey-monolith-transactions-'!$B$10002</f>
        <v>203.24010000000001</v>
      </c>
      <c r="I9" s="26">
        <f>327/10000</f>
        <v>3.27E-2</v>
      </c>
      <c r="J9" s="12" t="s">
        <v>26</v>
      </c>
      <c r="K9" s="29" t="s">
        <v>26</v>
      </c>
      <c r="L9" s="39" t="s">
        <v>26</v>
      </c>
      <c r="M9" s="12" t="s">
        <v>81</v>
      </c>
    </row>
    <row r="10" spans="1:13" ht="58" x14ac:dyDescent="0.3">
      <c r="A10" s="42">
        <v>2</v>
      </c>
      <c r="B10" s="42" t="s">
        <v>61</v>
      </c>
      <c r="C10" s="5" t="s">
        <v>60</v>
      </c>
      <c r="D10" s="4" t="s">
        <v>20</v>
      </c>
      <c r="E10" s="17" t="s">
        <v>75</v>
      </c>
      <c r="F10" s="17" t="s">
        <v>76</v>
      </c>
      <c r="G10" s="7">
        <v>1</v>
      </c>
      <c r="H10" s="35">
        <f>'[9]2-jersey-modular-monolith-billi'!$B$102</f>
        <v>61.3</v>
      </c>
      <c r="I10" s="40">
        <v>0</v>
      </c>
      <c r="J10" s="7" t="s">
        <v>26</v>
      </c>
      <c r="K10" s="28" t="s">
        <v>26</v>
      </c>
      <c r="L10" s="38" t="s">
        <v>26</v>
      </c>
      <c r="M10" s="7" t="s">
        <v>84</v>
      </c>
    </row>
    <row r="11" spans="1:13" ht="58" x14ac:dyDescent="0.3">
      <c r="A11" s="43"/>
      <c r="B11" s="43"/>
      <c r="C11" s="5" t="s">
        <v>3</v>
      </c>
      <c r="D11" s="4" t="s">
        <v>28</v>
      </c>
      <c r="E11" s="17" t="s">
        <v>77</v>
      </c>
      <c r="F11" s="17" t="s">
        <v>89</v>
      </c>
      <c r="G11" s="7">
        <v>1</v>
      </c>
      <c r="H11" s="35">
        <f>'[10]2-jersey-modular-monolith-dispu'!$B$22</f>
        <v>50.95</v>
      </c>
      <c r="I11" s="40">
        <v>0</v>
      </c>
      <c r="J11" s="7" t="s">
        <v>26</v>
      </c>
      <c r="K11" s="28" t="s">
        <v>26</v>
      </c>
      <c r="L11" s="38" t="s">
        <v>26</v>
      </c>
      <c r="M11" s="7" t="s">
        <v>85</v>
      </c>
    </row>
    <row r="12" spans="1:13" ht="58" x14ac:dyDescent="0.3">
      <c r="A12" s="43"/>
      <c r="B12" s="43"/>
      <c r="C12" s="5" t="s">
        <v>4</v>
      </c>
      <c r="D12" s="4" t="s">
        <v>30</v>
      </c>
      <c r="E12" s="17" t="s">
        <v>87</v>
      </c>
      <c r="F12" s="17" t="s">
        <v>86</v>
      </c>
      <c r="G12" s="7">
        <v>1</v>
      </c>
      <c r="H12" s="35">
        <f>'[11]2-jersey-modular-monolith-manag'!$B$602</f>
        <v>48.311666670000001</v>
      </c>
      <c r="I12" s="40">
        <v>0</v>
      </c>
      <c r="J12" s="7" t="s">
        <v>26</v>
      </c>
      <c r="K12" s="28" t="s">
        <v>26</v>
      </c>
      <c r="L12" s="38" t="s">
        <v>26</v>
      </c>
      <c r="M12" s="7" t="s">
        <v>88</v>
      </c>
    </row>
    <row r="13" spans="1:13" ht="58" x14ac:dyDescent="0.3">
      <c r="A13" s="43"/>
      <c r="B13" s="43"/>
      <c r="C13" s="5" t="s">
        <v>5</v>
      </c>
      <c r="D13" s="4" t="s">
        <v>31</v>
      </c>
      <c r="E13" s="17" t="s">
        <v>90</v>
      </c>
      <c r="F13" s="17" t="s">
        <v>39</v>
      </c>
      <c r="G13" s="7">
        <v>1</v>
      </c>
      <c r="H13" s="35">
        <f>'[12]2-jersey-modular-monolith-trans'!$B$1002</f>
        <v>41.392000000000003</v>
      </c>
      <c r="I13" s="40">
        <v>0</v>
      </c>
      <c r="J13" s="7" t="s">
        <v>26</v>
      </c>
      <c r="K13" s="28" t="s">
        <v>26</v>
      </c>
      <c r="L13" s="38" t="s">
        <v>26</v>
      </c>
      <c r="M13" s="7" t="s">
        <v>79</v>
      </c>
    </row>
    <row r="14" spans="1:13" ht="72.5" x14ac:dyDescent="0.3">
      <c r="A14" s="43"/>
      <c r="B14" s="43"/>
      <c r="C14" s="5" t="s">
        <v>5</v>
      </c>
      <c r="D14" s="4" t="s">
        <v>31</v>
      </c>
      <c r="E14" s="17" t="s">
        <v>48</v>
      </c>
      <c r="F14" s="17" t="s">
        <v>49</v>
      </c>
      <c r="G14" s="7">
        <v>1</v>
      </c>
      <c r="H14" s="35">
        <f>'[13]2-jersey-modular-monolith-trans'!$B$2002</f>
        <v>38.018000000000001</v>
      </c>
      <c r="I14" s="40">
        <v>0</v>
      </c>
      <c r="J14" s="7" t="s">
        <v>26</v>
      </c>
      <c r="K14" s="28" t="s">
        <v>26</v>
      </c>
      <c r="L14" s="38" t="s">
        <v>26</v>
      </c>
      <c r="M14" s="7" t="s">
        <v>82</v>
      </c>
    </row>
    <row r="15" spans="1:13" ht="72.5" x14ac:dyDescent="0.3">
      <c r="A15" s="43"/>
      <c r="B15" s="43"/>
      <c r="C15" s="5" t="s">
        <v>5</v>
      </c>
      <c r="D15" s="4" t="s">
        <v>31</v>
      </c>
      <c r="E15" s="17" t="s">
        <v>50</v>
      </c>
      <c r="F15" s="17" t="s">
        <v>78</v>
      </c>
      <c r="G15" s="18">
        <v>1</v>
      </c>
      <c r="H15" s="35">
        <f>'[14]2-jersey-modular-monolith-trans'!$B$3002</f>
        <v>35.914999999999999</v>
      </c>
      <c r="I15" s="40">
        <v>0</v>
      </c>
      <c r="J15" s="7" t="s">
        <v>26</v>
      </c>
      <c r="K15" s="28" t="s">
        <v>26</v>
      </c>
      <c r="L15" s="38" t="s">
        <v>26</v>
      </c>
      <c r="M15" s="18" t="s">
        <v>83</v>
      </c>
    </row>
    <row r="16" spans="1:13" ht="72.5" x14ac:dyDescent="0.3">
      <c r="A16" s="43"/>
      <c r="B16" s="43"/>
      <c r="C16" s="5" t="s">
        <v>5</v>
      </c>
      <c r="D16" s="4" t="s">
        <v>31</v>
      </c>
      <c r="E16" s="17" t="s">
        <v>32</v>
      </c>
      <c r="F16" s="17" t="s">
        <v>73</v>
      </c>
      <c r="G16" s="18">
        <v>1</v>
      </c>
      <c r="H16" s="35">
        <f>'[15]2-jersey-modular-monolith-trans'!$B$5002</f>
        <v>40.210599999999999</v>
      </c>
      <c r="I16" s="40">
        <v>0</v>
      </c>
      <c r="J16" s="7" t="s">
        <v>26</v>
      </c>
      <c r="K16" s="28" t="s">
        <v>26</v>
      </c>
      <c r="L16" s="38" t="s">
        <v>26</v>
      </c>
      <c r="M16" s="18" t="s">
        <v>80</v>
      </c>
    </row>
    <row r="17" spans="1:14" ht="72.5" x14ac:dyDescent="0.3">
      <c r="A17" s="44"/>
      <c r="B17" s="44"/>
      <c r="C17" s="5" t="s">
        <v>5</v>
      </c>
      <c r="D17" s="11" t="s">
        <v>31</v>
      </c>
      <c r="E17" s="21" t="s">
        <v>52</v>
      </c>
      <c r="F17" s="21" t="s">
        <v>72</v>
      </c>
      <c r="G17" s="12">
        <v>1</v>
      </c>
      <c r="H17" s="35">
        <f>'[16]2-jersey-modular-monolith-trans'!$B$10002</f>
        <v>405.17349999999999</v>
      </c>
      <c r="I17" s="26">
        <f>646/10000</f>
        <v>6.4600000000000005E-2</v>
      </c>
      <c r="J17" s="12" t="s">
        <v>26</v>
      </c>
      <c r="K17" s="29" t="s">
        <v>26</v>
      </c>
      <c r="L17" s="39" t="s">
        <v>26</v>
      </c>
      <c r="M17" s="12" t="s">
        <v>81</v>
      </c>
    </row>
    <row r="18" spans="1:14" ht="58" x14ac:dyDescent="0.3">
      <c r="A18" s="42">
        <v>3</v>
      </c>
      <c r="B18" s="42" t="s">
        <v>63</v>
      </c>
      <c r="C18" s="5" t="s">
        <v>62</v>
      </c>
      <c r="D18" s="4" t="s">
        <v>20</v>
      </c>
      <c r="E18" s="17" t="s">
        <v>75</v>
      </c>
      <c r="F18" s="17" t="s">
        <v>76</v>
      </c>
      <c r="G18" s="7">
        <v>1</v>
      </c>
      <c r="H18" s="35">
        <f>'[17]3-jersey-microservice-billing-1'!$B$102</f>
        <v>127.16</v>
      </c>
      <c r="I18" s="26">
        <v>0</v>
      </c>
      <c r="J18" s="7" t="s">
        <v>26</v>
      </c>
      <c r="K18" s="28" t="s">
        <v>26</v>
      </c>
      <c r="L18" s="38" t="s">
        <v>26</v>
      </c>
      <c r="M18" s="7" t="s">
        <v>84</v>
      </c>
    </row>
    <row r="19" spans="1:14" ht="58" x14ac:dyDescent="0.3">
      <c r="A19" s="43"/>
      <c r="B19" s="43"/>
      <c r="C19" s="5" t="s">
        <v>6</v>
      </c>
      <c r="D19" s="4" t="s">
        <v>28</v>
      </c>
      <c r="E19" s="17" t="s">
        <v>77</v>
      </c>
      <c r="F19" s="17" t="s">
        <v>89</v>
      </c>
      <c r="G19" s="7">
        <v>1</v>
      </c>
      <c r="H19" s="35">
        <f>'[18]3-jersey-microservice-dispute-2'!$B$22</f>
        <v>277.3</v>
      </c>
      <c r="I19" s="26">
        <v>0</v>
      </c>
      <c r="J19" s="7" t="s">
        <v>26</v>
      </c>
      <c r="K19" s="28" t="s">
        <v>26</v>
      </c>
      <c r="L19" s="38" t="s">
        <v>26</v>
      </c>
      <c r="M19" s="7" t="s">
        <v>85</v>
      </c>
    </row>
    <row r="20" spans="1:14" ht="58" x14ac:dyDescent="0.3">
      <c r="A20" s="43"/>
      <c r="B20" s="43"/>
      <c r="C20" s="5" t="s">
        <v>29</v>
      </c>
      <c r="D20" s="4" t="s">
        <v>30</v>
      </c>
      <c r="E20" s="17" t="s">
        <v>87</v>
      </c>
      <c r="F20" s="17" t="s">
        <v>86</v>
      </c>
      <c r="G20" s="7">
        <v>1</v>
      </c>
      <c r="H20" s="35">
        <f>'[19]3-jersey-microservice-managemen'!$B$602</f>
        <v>86.263333333333335</v>
      </c>
      <c r="I20" s="26">
        <v>0</v>
      </c>
      <c r="J20" s="7" t="s">
        <v>26</v>
      </c>
      <c r="K20" s="28" t="s">
        <v>26</v>
      </c>
      <c r="L20" s="38" t="s">
        <v>26</v>
      </c>
      <c r="M20" s="7" t="s">
        <v>88</v>
      </c>
    </row>
    <row r="21" spans="1:14" ht="58" x14ac:dyDescent="0.3">
      <c r="A21" s="43"/>
      <c r="B21" s="43"/>
      <c r="C21" s="5" t="s">
        <v>95</v>
      </c>
      <c r="D21" s="4" t="s">
        <v>31</v>
      </c>
      <c r="E21" s="17" t="s">
        <v>90</v>
      </c>
      <c r="F21" s="17" t="s">
        <v>39</v>
      </c>
      <c r="G21" s="7">
        <v>1</v>
      </c>
      <c r="H21" s="35">
        <f>'[20]3-jersey-microservice-transacti'!$B$1002</f>
        <v>137.572</v>
      </c>
      <c r="I21" s="26">
        <v>0</v>
      </c>
      <c r="J21" s="7" t="s">
        <v>26</v>
      </c>
      <c r="K21" s="28" t="s">
        <v>26</v>
      </c>
      <c r="L21" s="38" t="s">
        <v>26</v>
      </c>
      <c r="M21" s="7" t="s">
        <v>79</v>
      </c>
    </row>
    <row r="22" spans="1:14" ht="72.5" x14ac:dyDescent="0.3">
      <c r="A22" s="43"/>
      <c r="B22" s="43"/>
      <c r="C22" s="5" t="s">
        <v>95</v>
      </c>
      <c r="D22" s="4" t="s">
        <v>31</v>
      </c>
      <c r="E22" s="17" t="s">
        <v>48</v>
      </c>
      <c r="F22" s="17" t="s">
        <v>49</v>
      </c>
      <c r="G22" s="7">
        <v>1</v>
      </c>
      <c r="H22" s="35">
        <f>'[21]3-jersey-microservice-transacti'!$B$2002</f>
        <v>793.76350000000002</v>
      </c>
      <c r="I22" s="26">
        <v>0</v>
      </c>
      <c r="J22" s="7" t="s">
        <v>26</v>
      </c>
      <c r="K22" s="28" t="s">
        <v>26</v>
      </c>
      <c r="L22" s="38" t="s">
        <v>26</v>
      </c>
      <c r="M22" s="7" t="s">
        <v>82</v>
      </c>
    </row>
    <row r="23" spans="1:14" ht="72.5" x14ac:dyDescent="0.3">
      <c r="A23" s="43"/>
      <c r="B23" s="43"/>
      <c r="C23" s="5" t="s">
        <v>95</v>
      </c>
      <c r="D23" s="4" t="s">
        <v>31</v>
      </c>
      <c r="E23" s="17" t="s">
        <v>50</v>
      </c>
      <c r="F23" s="17" t="s">
        <v>78</v>
      </c>
      <c r="G23" s="18">
        <v>1</v>
      </c>
      <c r="H23" s="35">
        <f>'[66]3-jersey-microservice-transacti'!$B$3002</f>
        <v>2903.1616666666669</v>
      </c>
      <c r="I23" s="40">
        <f>1161/3000</f>
        <v>0.38700000000000001</v>
      </c>
      <c r="J23" s="7" t="s">
        <v>26</v>
      </c>
      <c r="K23" s="28" t="s">
        <v>26</v>
      </c>
      <c r="L23" s="38" t="s">
        <v>26</v>
      </c>
      <c r="M23" s="18" t="s">
        <v>83</v>
      </c>
    </row>
    <row r="24" spans="1:14" ht="72.5" x14ac:dyDescent="0.3">
      <c r="A24" s="43"/>
      <c r="B24" s="43"/>
      <c r="C24" s="5" t="s">
        <v>95</v>
      </c>
      <c r="D24" s="4" t="s">
        <v>31</v>
      </c>
      <c r="E24" s="17" t="s">
        <v>32</v>
      </c>
      <c r="F24" s="17" t="s">
        <v>73</v>
      </c>
      <c r="G24" s="18">
        <v>1</v>
      </c>
      <c r="H24" s="35">
        <f>'[65]3-jersey-microservice-transacti'!$B$5002</f>
        <v>1894.5781999999999</v>
      </c>
      <c r="I24" s="40">
        <f>3331/5000</f>
        <v>0.66620000000000001</v>
      </c>
      <c r="J24" s="7" t="s">
        <v>26</v>
      </c>
      <c r="K24" s="28" t="s">
        <v>26</v>
      </c>
      <c r="L24" s="38" t="s">
        <v>26</v>
      </c>
      <c r="M24" s="18" t="s">
        <v>80</v>
      </c>
    </row>
    <row r="25" spans="1:14" ht="72.5" x14ac:dyDescent="0.3">
      <c r="A25" s="43"/>
      <c r="B25" s="43"/>
      <c r="C25" s="5" t="s">
        <v>95</v>
      </c>
      <c r="D25" s="11" t="s">
        <v>31</v>
      </c>
      <c r="E25" s="21" t="s">
        <v>52</v>
      </c>
      <c r="F25" s="21" t="s">
        <v>72</v>
      </c>
      <c r="G25" s="12">
        <v>1</v>
      </c>
      <c r="H25" s="35">
        <f>'[64]3-jersey-microservice-transacti'!$B$10002</f>
        <v>2005.6575</v>
      </c>
      <c r="I25" s="26">
        <f>8717/10000</f>
        <v>0.87170000000000003</v>
      </c>
      <c r="J25" s="12" t="s">
        <v>26</v>
      </c>
      <c r="K25" s="29" t="s">
        <v>26</v>
      </c>
      <c r="L25" s="39" t="s">
        <v>26</v>
      </c>
      <c r="M25" s="12" t="s">
        <v>81</v>
      </c>
    </row>
    <row r="26" spans="1:14" ht="58" x14ac:dyDescent="0.3">
      <c r="A26" s="42">
        <v>4</v>
      </c>
      <c r="B26" s="42" t="s">
        <v>65</v>
      </c>
      <c r="C26" s="5" t="s">
        <v>64</v>
      </c>
      <c r="D26" s="4" t="s">
        <v>20</v>
      </c>
      <c r="E26" s="17" t="s">
        <v>75</v>
      </c>
      <c r="F26" s="17" t="s">
        <v>76</v>
      </c>
      <c r="G26" s="7">
        <v>1</v>
      </c>
      <c r="H26" s="33">
        <f>'[22]4-jersey-microservice-gateway-b'!$B$102</f>
        <v>80.97</v>
      </c>
      <c r="I26" s="37">
        <v>0</v>
      </c>
      <c r="J26" s="7" t="s">
        <v>26</v>
      </c>
      <c r="K26" s="27" t="s">
        <v>26</v>
      </c>
      <c r="L26" s="38" t="s">
        <v>26</v>
      </c>
      <c r="M26" s="7" t="s">
        <v>84</v>
      </c>
    </row>
    <row r="27" spans="1:14" ht="58" x14ac:dyDescent="0.3">
      <c r="A27" s="43"/>
      <c r="B27" s="43"/>
      <c r="C27" s="5" t="s">
        <v>7</v>
      </c>
      <c r="D27" s="4" t="s">
        <v>28</v>
      </c>
      <c r="E27" s="17" t="s">
        <v>77</v>
      </c>
      <c r="F27" s="17" t="s">
        <v>89</v>
      </c>
      <c r="G27" s="7">
        <v>1</v>
      </c>
      <c r="H27" s="33">
        <f>'[23]4-jersey-microservice-gateway-d'!$B$22</f>
        <v>193.75</v>
      </c>
      <c r="I27" s="37">
        <v>0</v>
      </c>
      <c r="J27" s="7" t="s">
        <v>26</v>
      </c>
      <c r="K27" s="27" t="s">
        <v>26</v>
      </c>
      <c r="L27" s="38" t="s">
        <v>26</v>
      </c>
      <c r="M27" s="7" t="s">
        <v>85</v>
      </c>
    </row>
    <row r="28" spans="1:14" ht="58" x14ac:dyDescent="0.3">
      <c r="A28" s="43"/>
      <c r="B28" s="43"/>
      <c r="C28" s="5" t="s">
        <v>8</v>
      </c>
      <c r="D28" s="4" t="s">
        <v>30</v>
      </c>
      <c r="E28" s="17" t="s">
        <v>87</v>
      </c>
      <c r="F28" s="17" t="s">
        <v>86</v>
      </c>
      <c r="G28" s="7">
        <v>1</v>
      </c>
      <c r="H28" s="33">
        <f>'[24]4-jersey-microservice-gateway-m'!$B$602</f>
        <v>72.833333330000002</v>
      </c>
      <c r="I28" s="37">
        <v>0</v>
      </c>
      <c r="J28" s="7" t="s">
        <v>26</v>
      </c>
      <c r="K28" s="27" t="s">
        <v>26</v>
      </c>
      <c r="L28" s="38" t="s">
        <v>26</v>
      </c>
      <c r="M28" s="7" t="s">
        <v>88</v>
      </c>
    </row>
    <row r="29" spans="1:14" ht="58" x14ac:dyDescent="0.3">
      <c r="A29" s="43"/>
      <c r="B29" s="43"/>
      <c r="C29" s="5" t="s">
        <v>9</v>
      </c>
      <c r="D29" s="4" t="s">
        <v>31</v>
      </c>
      <c r="E29" s="17" t="s">
        <v>90</v>
      </c>
      <c r="F29" s="17" t="s">
        <v>39</v>
      </c>
      <c r="G29" s="7">
        <v>1</v>
      </c>
      <c r="H29" s="33">
        <f>'[25]4-jersey-microservice-gateway-t'!$B$1002</f>
        <v>118.33499999999999</v>
      </c>
      <c r="I29" s="37">
        <v>0</v>
      </c>
      <c r="J29" s="7">
        <v>2</v>
      </c>
      <c r="K29" s="27">
        <f>'[26]4-jersey-microservice-gateway-t'!$B$1002</f>
        <v>118.13200000000001</v>
      </c>
      <c r="L29" s="37">
        <v>0</v>
      </c>
      <c r="M29" s="7" t="s">
        <v>79</v>
      </c>
    </row>
    <row r="30" spans="1:14" ht="72.5" x14ac:dyDescent="0.3">
      <c r="A30" s="43"/>
      <c r="B30" s="43"/>
      <c r="C30" s="5" t="s">
        <v>9</v>
      </c>
      <c r="D30" s="4" t="s">
        <v>31</v>
      </c>
      <c r="E30" s="17" t="s">
        <v>48</v>
      </c>
      <c r="F30" s="17" t="s">
        <v>49</v>
      </c>
      <c r="G30" s="7">
        <v>1</v>
      </c>
      <c r="H30" s="33">
        <f>'[27]4-jersey-microservice-gateway-t'!$B$2002</f>
        <v>296.32600000000002</v>
      </c>
      <c r="I30" s="37">
        <v>0</v>
      </c>
      <c r="J30" s="7">
        <v>2</v>
      </c>
      <c r="K30" s="30">
        <f>'[28]4-jersey-microservice-gateway-t'!$B$2002</f>
        <v>286.07900000000001</v>
      </c>
      <c r="L30" s="37">
        <v>0</v>
      </c>
      <c r="M30" s="7" t="s">
        <v>82</v>
      </c>
    </row>
    <row r="31" spans="1:14" ht="72.5" x14ac:dyDescent="0.3">
      <c r="A31" s="43"/>
      <c r="B31" s="43"/>
      <c r="C31" s="15" t="s">
        <v>9</v>
      </c>
      <c r="D31" s="16" t="s">
        <v>31</v>
      </c>
      <c r="E31" s="17" t="s">
        <v>50</v>
      </c>
      <c r="F31" s="17" t="s">
        <v>78</v>
      </c>
      <c r="G31" s="18">
        <v>1</v>
      </c>
      <c r="H31" s="33">
        <f>'[29]4-jersey-microservice-gateway-t'!$B$3002</f>
        <v>1924.9263330000001</v>
      </c>
      <c r="I31" s="36">
        <v>0</v>
      </c>
      <c r="J31" s="18">
        <v>2</v>
      </c>
      <c r="K31" s="30">
        <f>'[30]4-jersey-microservice-gateway-t'!$B$3002</f>
        <v>1744.3236669999999</v>
      </c>
      <c r="L31" s="36">
        <v>0</v>
      </c>
      <c r="M31" s="18" t="s">
        <v>83</v>
      </c>
      <c r="N31" s="20"/>
    </row>
    <row r="32" spans="1:14" s="13" customFormat="1" ht="72.5" x14ac:dyDescent="0.3">
      <c r="A32" s="43"/>
      <c r="B32" s="43"/>
      <c r="C32" s="15" t="s">
        <v>9</v>
      </c>
      <c r="D32" s="16" t="s">
        <v>31</v>
      </c>
      <c r="E32" s="17" t="s">
        <v>32</v>
      </c>
      <c r="F32" s="17" t="s">
        <v>73</v>
      </c>
      <c r="G32" s="18">
        <v>1</v>
      </c>
      <c r="H32" s="33">
        <f>'[31]4-jersey-microservice-gateway-t'!$B$5002</f>
        <v>2074.3674000000001</v>
      </c>
      <c r="I32" s="36">
        <v>0</v>
      </c>
      <c r="J32" s="18">
        <v>2</v>
      </c>
      <c r="K32" s="30">
        <f>'[32]4-jersey-microservice-gateway-t'!$B$5002</f>
        <v>2013.7991999999999</v>
      </c>
      <c r="L32" s="36">
        <v>0</v>
      </c>
      <c r="M32" s="18" t="s">
        <v>80</v>
      </c>
    </row>
    <row r="33" spans="1:14" s="25" customFormat="1" ht="72.5" x14ac:dyDescent="0.3">
      <c r="A33" s="43"/>
      <c r="B33" s="43"/>
      <c r="C33" s="23" t="s">
        <v>9</v>
      </c>
      <c r="D33" s="11" t="s">
        <v>31</v>
      </c>
      <c r="E33" s="21" t="s">
        <v>52</v>
      </c>
      <c r="F33" s="21" t="s">
        <v>72</v>
      </c>
      <c r="G33" s="12">
        <v>1</v>
      </c>
      <c r="H33" s="35">
        <f>'[33]4-jersey-microservice-gateway-t'!$B$10002</f>
        <v>2075.6810999999998</v>
      </c>
      <c r="I33" s="26">
        <v>0</v>
      </c>
      <c r="J33" s="12">
        <v>2</v>
      </c>
      <c r="K33" s="31">
        <f>'[34]4-jersey-microservice-gateway-t'!$B$10002</f>
        <v>2499.2819</v>
      </c>
      <c r="L33" s="26">
        <v>0</v>
      </c>
      <c r="M33" s="12" t="s">
        <v>81</v>
      </c>
      <c r="N33" s="24"/>
    </row>
    <row r="34" spans="1:14" ht="58" x14ac:dyDescent="0.3">
      <c r="A34" s="42">
        <v>5</v>
      </c>
      <c r="B34" s="42" t="s">
        <v>67</v>
      </c>
      <c r="C34" s="5" t="s">
        <v>66</v>
      </c>
      <c r="D34" s="4" t="s">
        <v>20</v>
      </c>
      <c r="E34" s="17" t="s">
        <v>75</v>
      </c>
      <c r="F34" s="17" t="s">
        <v>76</v>
      </c>
      <c r="G34" s="7">
        <v>1</v>
      </c>
      <c r="H34" s="34">
        <f>'[35]5-springboot-modular-monolith-b'!$B$102</f>
        <v>41.31</v>
      </c>
      <c r="I34" s="26">
        <v>0</v>
      </c>
      <c r="J34" s="7" t="s">
        <v>26</v>
      </c>
      <c r="K34" s="28" t="s">
        <v>26</v>
      </c>
      <c r="L34" s="37" t="s">
        <v>26</v>
      </c>
      <c r="M34" s="7" t="s">
        <v>84</v>
      </c>
    </row>
    <row r="35" spans="1:14" ht="58" x14ac:dyDescent="0.3">
      <c r="A35" s="43"/>
      <c r="B35" s="43"/>
      <c r="C35" s="5" t="s">
        <v>10</v>
      </c>
      <c r="D35" s="4" t="s">
        <v>28</v>
      </c>
      <c r="E35" s="17" t="s">
        <v>77</v>
      </c>
      <c r="F35" s="17" t="s">
        <v>89</v>
      </c>
      <c r="G35" s="7">
        <v>1</v>
      </c>
      <c r="H35" s="34">
        <f>'[36]5-springboot-modular-monolith-d'!$B$22</f>
        <v>42.4</v>
      </c>
      <c r="I35" s="26">
        <v>0</v>
      </c>
      <c r="J35" s="7" t="s">
        <v>26</v>
      </c>
      <c r="K35" s="28" t="s">
        <v>26</v>
      </c>
      <c r="L35" s="37" t="s">
        <v>26</v>
      </c>
      <c r="M35" s="7" t="s">
        <v>85</v>
      </c>
    </row>
    <row r="36" spans="1:14" ht="58" x14ac:dyDescent="0.3">
      <c r="A36" s="43"/>
      <c r="B36" s="43"/>
      <c r="C36" s="5" t="s">
        <v>11</v>
      </c>
      <c r="D36" s="4" t="s">
        <v>30</v>
      </c>
      <c r="E36" s="17" t="s">
        <v>87</v>
      </c>
      <c r="F36" s="17" t="s">
        <v>86</v>
      </c>
      <c r="G36" s="7">
        <v>1</v>
      </c>
      <c r="H36" s="34">
        <f>'[37]5-springboot-modular-monolith-m'!$B$602</f>
        <v>41.006666670000001</v>
      </c>
      <c r="I36" s="26">
        <v>0</v>
      </c>
      <c r="J36" s="7" t="s">
        <v>26</v>
      </c>
      <c r="K36" s="28" t="s">
        <v>26</v>
      </c>
      <c r="L36" s="37" t="s">
        <v>26</v>
      </c>
      <c r="M36" s="7" t="s">
        <v>88</v>
      </c>
    </row>
    <row r="37" spans="1:14" ht="58" x14ac:dyDescent="0.3">
      <c r="A37" s="43"/>
      <c r="B37" s="43"/>
      <c r="C37" s="5" t="s">
        <v>12</v>
      </c>
      <c r="D37" s="4" t="s">
        <v>31</v>
      </c>
      <c r="E37" s="17" t="s">
        <v>90</v>
      </c>
      <c r="F37" s="17" t="s">
        <v>39</v>
      </c>
      <c r="G37" s="7">
        <v>1</v>
      </c>
      <c r="H37" s="35">
        <f>'[38]5-springboot-modular-monolith-t'!$B$1002</f>
        <v>52.707999999999998</v>
      </c>
      <c r="I37" s="26">
        <v>0</v>
      </c>
      <c r="J37" s="7" t="s">
        <v>26</v>
      </c>
      <c r="K37" s="28" t="s">
        <v>26</v>
      </c>
      <c r="L37" s="37" t="s">
        <v>26</v>
      </c>
      <c r="M37" s="7" t="s">
        <v>79</v>
      </c>
    </row>
    <row r="38" spans="1:14" ht="72.5" x14ac:dyDescent="0.3">
      <c r="A38" s="43"/>
      <c r="B38" s="43"/>
      <c r="C38" s="5" t="s">
        <v>12</v>
      </c>
      <c r="D38" s="4" t="s">
        <v>31</v>
      </c>
      <c r="E38" s="17" t="s">
        <v>48</v>
      </c>
      <c r="F38" s="17" t="s">
        <v>49</v>
      </c>
      <c r="G38" s="7">
        <v>1</v>
      </c>
      <c r="H38" s="35">
        <f>'[39]5-springboot-modular-monolith-t'!$B$2002</f>
        <v>47.884</v>
      </c>
      <c r="I38" s="26">
        <v>0</v>
      </c>
      <c r="J38" s="7" t="s">
        <v>26</v>
      </c>
      <c r="K38" s="28" t="s">
        <v>26</v>
      </c>
      <c r="L38" s="38" t="s">
        <v>26</v>
      </c>
      <c r="M38" s="7" t="s">
        <v>82</v>
      </c>
    </row>
    <row r="39" spans="1:14" ht="72.5" x14ac:dyDescent="0.3">
      <c r="A39" s="43"/>
      <c r="B39" s="43"/>
      <c r="C39" s="5" t="s">
        <v>12</v>
      </c>
      <c r="D39" s="4" t="s">
        <v>31</v>
      </c>
      <c r="E39" s="17" t="s">
        <v>50</v>
      </c>
      <c r="F39" s="17" t="s">
        <v>78</v>
      </c>
      <c r="G39" s="18">
        <v>1</v>
      </c>
      <c r="H39" s="35">
        <f>'[40]5-springboot-modular-monolith-t'!$B$3002</f>
        <v>47.319333329999999</v>
      </c>
      <c r="I39" s="26">
        <v>0</v>
      </c>
      <c r="J39" s="7" t="s">
        <v>26</v>
      </c>
      <c r="K39" s="28" t="s">
        <v>26</v>
      </c>
      <c r="L39" s="38" t="s">
        <v>26</v>
      </c>
      <c r="M39" s="18" t="s">
        <v>83</v>
      </c>
    </row>
    <row r="40" spans="1:14" ht="72.5" x14ac:dyDescent="0.3">
      <c r="A40" s="43"/>
      <c r="B40" s="43"/>
      <c r="C40" s="5" t="s">
        <v>12</v>
      </c>
      <c r="D40" s="4" t="s">
        <v>31</v>
      </c>
      <c r="E40" s="17" t="s">
        <v>32</v>
      </c>
      <c r="F40" s="17" t="s">
        <v>73</v>
      </c>
      <c r="G40" s="18">
        <v>1</v>
      </c>
      <c r="H40" s="35">
        <f>'[41]5-springboot-modular-monolith-t'!$B$5002</f>
        <v>72.634399999999999</v>
      </c>
      <c r="I40" s="26">
        <v>0</v>
      </c>
      <c r="J40" s="7" t="s">
        <v>26</v>
      </c>
      <c r="K40" s="28" t="s">
        <v>26</v>
      </c>
      <c r="L40" s="38" t="s">
        <v>26</v>
      </c>
      <c r="M40" s="18" t="s">
        <v>80</v>
      </c>
    </row>
    <row r="41" spans="1:14" ht="72.5" x14ac:dyDescent="0.3">
      <c r="A41" s="44"/>
      <c r="B41" s="44"/>
      <c r="C41" s="5" t="s">
        <v>12</v>
      </c>
      <c r="D41" s="11" t="s">
        <v>31</v>
      </c>
      <c r="E41" s="21" t="s">
        <v>52</v>
      </c>
      <c r="F41" s="21" t="s">
        <v>72</v>
      </c>
      <c r="G41" s="12">
        <v>1</v>
      </c>
      <c r="H41" s="35">
        <f>'[42]5-springboot-modular-monolith-t'!$B$10002</f>
        <v>3354.4063999999998</v>
      </c>
      <c r="I41" s="26">
        <v>0</v>
      </c>
      <c r="J41" s="12" t="s">
        <v>26</v>
      </c>
      <c r="K41" s="29" t="s">
        <v>26</v>
      </c>
      <c r="L41" s="39" t="s">
        <v>26</v>
      </c>
      <c r="M41" s="12" t="s">
        <v>81</v>
      </c>
    </row>
    <row r="42" spans="1:14" ht="58" x14ac:dyDescent="0.3">
      <c r="A42" s="42">
        <v>6</v>
      </c>
      <c r="B42" s="42" t="s">
        <v>69</v>
      </c>
      <c r="C42" s="5" t="s">
        <v>68</v>
      </c>
      <c r="D42" s="4" t="s">
        <v>20</v>
      </c>
      <c r="E42" s="17" t="s">
        <v>27</v>
      </c>
      <c r="F42" s="17" t="s">
        <v>76</v>
      </c>
      <c r="G42" s="7">
        <v>1</v>
      </c>
      <c r="H42" s="41">
        <f>'[43]6-springboot-microservice-billi'!$B$102</f>
        <v>87.72</v>
      </c>
      <c r="I42" s="26">
        <v>0</v>
      </c>
      <c r="J42" s="7" t="s">
        <v>26</v>
      </c>
      <c r="K42" s="28" t="s">
        <v>26</v>
      </c>
      <c r="L42" s="37" t="s">
        <v>26</v>
      </c>
      <c r="M42" s="7" t="s">
        <v>84</v>
      </c>
    </row>
    <row r="43" spans="1:14" ht="58" x14ac:dyDescent="0.3">
      <c r="A43" s="43"/>
      <c r="B43" s="43"/>
      <c r="C43" s="5" t="s">
        <v>13</v>
      </c>
      <c r="D43" s="4" t="s">
        <v>28</v>
      </c>
      <c r="E43" s="17" t="s">
        <v>77</v>
      </c>
      <c r="F43" s="17" t="s">
        <v>89</v>
      </c>
      <c r="G43" s="7">
        <v>1</v>
      </c>
      <c r="H43" s="41">
        <f>'[44]6-springboot-microservice-dispu'!$B$22</f>
        <v>219.15</v>
      </c>
      <c r="I43" s="26">
        <v>0</v>
      </c>
      <c r="J43" s="7" t="s">
        <v>26</v>
      </c>
      <c r="K43" s="28" t="s">
        <v>26</v>
      </c>
      <c r="L43" s="37" t="s">
        <v>26</v>
      </c>
      <c r="M43" s="7" t="s">
        <v>85</v>
      </c>
    </row>
    <row r="44" spans="1:14" ht="58" x14ac:dyDescent="0.3">
      <c r="A44" s="43"/>
      <c r="B44" s="43"/>
      <c r="C44" s="5" t="s">
        <v>14</v>
      </c>
      <c r="D44" s="4" t="s">
        <v>30</v>
      </c>
      <c r="E44" s="17" t="s">
        <v>87</v>
      </c>
      <c r="F44" s="17" t="s">
        <v>86</v>
      </c>
      <c r="G44" s="7">
        <v>1</v>
      </c>
      <c r="H44" s="41">
        <f>'[45]6-springboot-microservice-manag'!$B$602</f>
        <v>98.473333330000003</v>
      </c>
      <c r="I44" s="26">
        <v>0</v>
      </c>
      <c r="J44" s="7" t="s">
        <v>26</v>
      </c>
      <c r="K44" s="28" t="s">
        <v>26</v>
      </c>
      <c r="L44" s="37" t="s">
        <v>26</v>
      </c>
      <c r="M44" s="7" t="s">
        <v>88</v>
      </c>
    </row>
    <row r="45" spans="1:14" ht="58" x14ac:dyDescent="0.3">
      <c r="A45" s="43"/>
      <c r="B45" s="43"/>
      <c r="C45" s="5" t="s">
        <v>15</v>
      </c>
      <c r="D45" s="4" t="s">
        <v>31</v>
      </c>
      <c r="E45" s="17" t="s">
        <v>90</v>
      </c>
      <c r="F45" s="17" t="s">
        <v>39</v>
      </c>
      <c r="G45" s="7">
        <v>1</v>
      </c>
      <c r="H45" s="35">
        <f>'[46]6-springboot-microservice-trans'!$B$1002</f>
        <v>353.48700000000002</v>
      </c>
      <c r="I45" s="26">
        <v>0</v>
      </c>
      <c r="J45" s="7" t="s">
        <v>26</v>
      </c>
      <c r="K45" s="28" t="s">
        <v>26</v>
      </c>
      <c r="L45" s="37" t="s">
        <v>26</v>
      </c>
      <c r="M45" s="7" t="s">
        <v>79</v>
      </c>
    </row>
    <row r="46" spans="1:14" ht="72.5" x14ac:dyDescent="0.3">
      <c r="A46" s="43"/>
      <c r="B46" s="43"/>
      <c r="C46" s="5" t="s">
        <v>15</v>
      </c>
      <c r="D46" s="4" t="s">
        <v>31</v>
      </c>
      <c r="E46" s="17" t="s">
        <v>48</v>
      </c>
      <c r="F46" s="17" t="s">
        <v>49</v>
      </c>
      <c r="G46" s="7">
        <v>1</v>
      </c>
      <c r="H46" s="35">
        <f>'[47]6-springboot-microservice-trans'!$B$2002</f>
        <v>3777.9575</v>
      </c>
      <c r="I46" s="40">
        <f>2/2000</f>
        <v>1E-3</v>
      </c>
      <c r="J46" s="7" t="s">
        <v>26</v>
      </c>
      <c r="K46" s="28" t="s">
        <v>26</v>
      </c>
      <c r="L46" s="38" t="s">
        <v>26</v>
      </c>
      <c r="M46" s="7" t="s">
        <v>82</v>
      </c>
    </row>
    <row r="47" spans="1:14" ht="72.5" x14ac:dyDescent="0.3">
      <c r="A47" s="43"/>
      <c r="B47" s="43"/>
      <c r="C47" s="5" t="s">
        <v>15</v>
      </c>
      <c r="D47" s="4" t="s">
        <v>31</v>
      </c>
      <c r="E47" s="17" t="s">
        <v>50</v>
      </c>
      <c r="F47" s="17" t="s">
        <v>78</v>
      </c>
      <c r="G47" s="18">
        <v>1</v>
      </c>
      <c r="H47" s="35">
        <f>'[48]6-springboot-microservice-trans'!$B$3002</f>
        <v>8178.557667</v>
      </c>
      <c r="I47" s="40">
        <f>1991/3000</f>
        <v>0.66366666666666663</v>
      </c>
      <c r="J47" s="7" t="s">
        <v>26</v>
      </c>
      <c r="K47" s="28" t="s">
        <v>26</v>
      </c>
      <c r="L47" s="38" t="s">
        <v>26</v>
      </c>
      <c r="M47" s="18" t="s">
        <v>83</v>
      </c>
    </row>
    <row r="48" spans="1:14" ht="72.5" x14ac:dyDescent="0.3">
      <c r="A48" s="43"/>
      <c r="B48" s="43"/>
      <c r="C48" s="5" t="s">
        <v>15</v>
      </c>
      <c r="D48" s="4" t="s">
        <v>31</v>
      </c>
      <c r="E48" s="17" t="s">
        <v>32</v>
      </c>
      <c r="F48" s="17" t="s">
        <v>73</v>
      </c>
      <c r="G48" s="18">
        <v>1</v>
      </c>
      <c r="H48" s="35">
        <f>'[49]6-springboot-microservice-trans'!$B$5002</f>
        <v>15382.041999999999</v>
      </c>
      <c r="I48" s="40">
        <f>4353/5000</f>
        <v>0.87060000000000004</v>
      </c>
      <c r="J48" s="7" t="s">
        <v>26</v>
      </c>
      <c r="K48" s="28" t="s">
        <v>26</v>
      </c>
      <c r="L48" s="38" t="s">
        <v>26</v>
      </c>
      <c r="M48" s="18" t="s">
        <v>80</v>
      </c>
    </row>
    <row r="49" spans="1:14" ht="72.5" x14ac:dyDescent="0.3">
      <c r="A49" s="44"/>
      <c r="B49" s="44"/>
      <c r="C49" s="5" t="s">
        <v>15</v>
      </c>
      <c r="D49" s="11" t="s">
        <v>31</v>
      </c>
      <c r="E49" s="21" t="s">
        <v>52</v>
      </c>
      <c r="F49" s="21" t="s">
        <v>72</v>
      </c>
      <c r="G49" s="12">
        <v>1</v>
      </c>
      <c r="H49" s="35">
        <f>'[50]6-springboot-microservice-trans'!$B$10002</f>
        <v>38316.040399999998</v>
      </c>
      <c r="I49" s="26">
        <f>9578/10000</f>
        <v>0.95779999999999998</v>
      </c>
      <c r="J49" s="12" t="s">
        <v>26</v>
      </c>
      <c r="K49" s="29" t="s">
        <v>26</v>
      </c>
      <c r="L49" s="39" t="s">
        <v>26</v>
      </c>
      <c r="M49" s="12" t="s">
        <v>81</v>
      </c>
    </row>
    <row r="50" spans="1:14" ht="58" x14ac:dyDescent="0.3">
      <c r="A50" s="48">
        <v>7</v>
      </c>
      <c r="B50" s="45" t="s">
        <v>71</v>
      </c>
      <c r="C50" s="5" t="s">
        <v>70</v>
      </c>
      <c r="D50" s="4" t="s">
        <v>20</v>
      </c>
      <c r="E50" s="17" t="s">
        <v>75</v>
      </c>
      <c r="F50" s="17" t="s">
        <v>76</v>
      </c>
      <c r="G50" s="7">
        <v>1</v>
      </c>
      <c r="H50" s="32">
        <f>'[51]7-springboot-microservice-gatew'!$B$102</f>
        <v>96.71</v>
      </c>
      <c r="I50" s="37">
        <v>0</v>
      </c>
      <c r="J50" s="7" t="s">
        <v>26</v>
      </c>
      <c r="K50" s="28" t="s">
        <v>26</v>
      </c>
      <c r="L50" s="37" t="s">
        <v>26</v>
      </c>
      <c r="M50" s="7" t="s">
        <v>84</v>
      </c>
    </row>
    <row r="51" spans="1:14" ht="58" x14ac:dyDescent="0.3">
      <c r="A51" s="49"/>
      <c r="B51" s="46"/>
      <c r="C51" s="5" t="s">
        <v>92</v>
      </c>
      <c r="D51" s="4" t="s">
        <v>28</v>
      </c>
      <c r="E51" s="17" t="s">
        <v>77</v>
      </c>
      <c r="F51" s="17" t="s">
        <v>89</v>
      </c>
      <c r="G51" s="7">
        <v>1</v>
      </c>
      <c r="H51" s="32">
        <f>'[52]7-springboot-microservice-gatew'!$B$22</f>
        <v>210.8</v>
      </c>
      <c r="I51" s="37">
        <v>0</v>
      </c>
      <c r="J51" s="7" t="s">
        <v>26</v>
      </c>
      <c r="K51" s="28" t="s">
        <v>26</v>
      </c>
      <c r="L51" s="37" t="s">
        <v>26</v>
      </c>
      <c r="M51" s="7" t="s">
        <v>85</v>
      </c>
    </row>
    <row r="52" spans="1:14" ht="58" x14ac:dyDescent="0.3">
      <c r="A52" s="49"/>
      <c r="B52" s="46"/>
      <c r="C52" s="5" t="s">
        <v>16</v>
      </c>
      <c r="D52" s="4" t="s">
        <v>30</v>
      </c>
      <c r="E52" s="17" t="s">
        <v>87</v>
      </c>
      <c r="F52" s="17" t="s">
        <v>86</v>
      </c>
      <c r="G52" s="7">
        <v>1</v>
      </c>
      <c r="H52" s="32">
        <f>'[53]7-springboot-microservice-gatew'!$B$602</f>
        <v>98.911666670000002</v>
      </c>
      <c r="I52" s="37">
        <v>0</v>
      </c>
      <c r="J52" s="7" t="s">
        <v>26</v>
      </c>
      <c r="K52" s="28" t="s">
        <v>26</v>
      </c>
      <c r="L52" s="37" t="s">
        <v>26</v>
      </c>
      <c r="M52" s="7" t="s">
        <v>88</v>
      </c>
    </row>
    <row r="53" spans="1:14" ht="58" x14ac:dyDescent="0.3">
      <c r="A53" s="49"/>
      <c r="B53" s="46"/>
      <c r="C53" s="23" t="s">
        <v>17</v>
      </c>
      <c r="D53" s="11" t="s">
        <v>31</v>
      </c>
      <c r="E53" s="17" t="s">
        <v>90</v>
      </c>
      <c r="F53" s="17" t="s">
        <v>39</v>
      </c>
      <c r="G53" s="12">
        <v>1</v>
      </c>
      <c r="H53" s="34">
        <f>'[54]7-springboot-microservice-gatew'!$B$1002</f>
        <v>342.90100000000001</v>
      </c>
      <c r="I53" s="26">
        <v>0</v>
      </c>
      <c r="J53" s="12">
        <v>2</v>
      </c>
      <c r="K53" s="29">
        <f>'[55]7-springboot-microservice-gatew'!$B$1002</f>
        <v>256.37</v>
      </c>
      <c r="L53" s="26">
        <v>0</v>
      </c>
      <c r="M53" s="12" t="s">
        <v>79</v>
      </c>
    </row>
    <row r="54" spans="1:14" ht="72.5" x14ac:dyDescent="0.3">
      <c r="A54" s="49"/>
      <c r="B54" s="46"/>
      <c r="C54" s="23" t="s">
        <v>17</v>
      </c>
      <c r="D54" s="11" t="s">
        <v>31</v>
      </c>
      <c r="E54" s="21" t="s">
        <v>48</v>
      </c>
      <c r="F54" s="21" t="s">
        <v>49</v>
      </c>
      <c r="G54" s="12">
        <v>1</v>
      </c>
      <c r="H54" s="34">
        <f>'[56]7-springboot-microservice-gatew'!$B$2002</f>
        <v>3492.1334999999999</v>
      </c>
      <c r="I54" s="26">
        <f>1/2000</f>
        <v>5.0000000000000001E-4</v>
      </c>
      <c r="J54" s="12">
        <v>2</v>
      </c>
      <c r="K54" s="29">
        <f>'[57]7-springboot-microservice-gatew'!$B$2002</f>
        <v>3212.97</v>
      </c>
      <c r="L54" s="26">
        <f>1/2000</f>
        <v>5.0000000000000001E-4</v>
      </c>
      <c r="M54" s="12" t="s">
        <v>82</v>
      </c>
    </row>
    <row r="55" spans="1:14" ht="72.5" x14ac:dyDescent="0.3">
      <c r="A55" s="49"/>
      <c r="B55" s="46"/>
      <c r="C55" s="23" t="s">
        <v>93</v>
      </c>
      <c r="D55" s="11" t="s">
        <v>31</v>
      </c>
      <c r="E55" s="21" t="s">
        <v>50</v>
      </c>
      <c r="F55" s="21" t="s">
        <v>51</v>
      </c>
      <c r="G55" s="12">
        <v>1</v>
      </c>
      <c r="H55" s="34">
        <f>'[58]7-springboot-microservice-gatew'!$B$3002</f>
        <v>7835.5426669999997</v>
      </c>
      <c r="I55" s="26">
        <f>1733/3000</f>
        <v>0.57766666666666666</v>
      </c>
      <c r="J55" s="12">
        <v>2</v>
      </c>
      <c r="K55" s="29">
        <f>'[59]7-springboot-microservice-gatew'!$B$3002</f>
        <v>7646.0510000000004</v>
      </c>
      <c r="L55" s="26">
        <f>1681/3000</f>
        <v>0.56033333333333335</v>
      </c>
      <c r="M55" s="12" t="s">
        <v>83</v>
      </c>
      <c r="N55" s="14" t="s">
        <v>74</v>
      </c>
    </row>
    <row r="56" spans="1:14" ht="72.5" x14ac:dyDescent="0.3">
      <c r="A56" s="49"/>
      <c r="B56" s="46"/>
      <c r="C56" s="15" t="s">
        <v>94</v>
      </c>
      <c r="D56" s="16" t="s">
        <v>31</v>
      </c>
      <c r="E56" s="17" t="s">
        <v>32</v>
      </c>
      <c r="F56" s="17" t="s">
        <v>73</v>
      </c>
      <c r="G56" s="18">
        <v>1</v>
      </c>
      <c r="H56" s="33">
        <f>'[60]7-springboot-microservice-gatew'!$B$5002</f>
        <v>15258.687400000001</v>
      </c>
      <c r="I56" s="36">
        <f>4353/5000</f>
        <v>0.87060000000000004</v>
      </c>
      <c r="J56" s="18">
        <v>2</v>
      </c>
      <c r="K56" s="30">
        <f>'[61]7-springboot-microservice-gatew'!$B$5002</f>
        <v>9242.4761999999992</v>
      </c>
      <c r="L56" s="36">
        <f>4333/5000</f>
        <v>0.86660000000000004</v>
      </c>
      <c r="M56" s="18" t="s">
        <v>80</v>
      </c>
      <c r="N56" s="13"/>
    </row>
    <row r="57" spans="1:14" s="25" customFormat="1" ht="72.5" x14ac:dyDescent="0.3">
      <c r="A57" s="49"/>
      <c r="B57" s="47"/>
      <c r="C57" s="23" t="s">
        <v>94</v>
      </c>
      <c r="D57" s="11" t="s">
        <v>31</v>
      </c>
      <c r="E57" s="21" t="s">
        <v>52</v>
      </c>
      <c r="F57" s="21" t="s">
        <v>72</v>
      </c>
      <c r="G57" s="12">
        <v>1</v>
      </c>
      <c r="H57" s="35">
        <f>'[62]7-springboot-microservice-gatew'!$B$10002</f>
        <v>38215.710800000001</v>
      </c>
      <c r="I57" s="26">
        <f>9563/10000</f>
        <v>0.95630000000000004</v>
      </c>
      <c r="J57" s="12">
        <v>2</v>
      </c>
      <c r="K57" s="31">
        <f>'[63]7-springboot-microservice-gatew'!$B$10002</f>
        <v>16777.6018</v>
      </c>
      <c r="L57" s="26">
        <f>9618/10000</f>
        <v>0.96179999999999999</v>
      </c>
      <c r="M57" s="12" t="s">
        <v>81</v>
      </c>
      <c r="N57" s="24"/>
    </row>
  </sheetData>
  <autoFilter ref="A1:H55" xr:uid="{6494EEAF-4EED-4EBB-957E-12F2535BD3AE}"/>
  <mergeCells count="14">
    <mergeCell ref="B2:B9"/>
    <mergeCell ref="A2:A9"/>
    <mergeCell ref="B50:B57"/>
    <mergeCell ref="A50:A57"/>
    <mergeCell ref="B10:B17"/>
    <mergeCell ref="A10:A17"/>
    <mergeCell ref="B18:B25"/>
    <mergeCell ref="A18:A25"/>
    <mergeCell ref="B26:B33"/>
    <mergeCell ref="A26:A33"/>
    <mergeCell ref="A34:A41"/>
    <mergeCell ref="B34:B41"/>
    <mergeCell ref="B42:B49"/>
    <mergeCell ref="A42:A4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4397-82CA-47E0-8821-53FFC0758531}">
  <dimension ref="A1:I7"/>
  <sheetViews>
    <sheetView topLeftCell="B1" zoomScale="85" zoomScaleNormal="85" workbookViewId="0">
      <selection activeCell="G3" sqref="G3"/>
    </sheetView>
  </sheetViews>
  <sheetFormatPr defaultRowHeight="14.5" x14ac:dyDescent="0.3"/>
  <cols>
    <col min="1" max="1" width="6.19921875" customWidth="1"/>
    <col min="2" max="2" width="27.8984375" bestFit="1" customWidth="1"/>
    <col min="3" max="3" width="39.59765625" bestFit="1" customWidth="1"/>
    <col min="4" max="4" width="18.796875" bestFit="1" customWidth="1"/>
    <col min="5" max="5" width="52.09765625" bestFit="1" customWidth="1"/>
    <col min="6" max="6" width="46" bestFit="1" customWidth="1"/>
    <col min="7" max="7" width="15" bestFit="1" customWidth="1"/>
  </cols>
  <sheetData>
    <row r="1" spans="1:9" ht="29" x14ac:dyDescent="0.3">
      <c r="A1" s="3" t="s">
        <v>0</v>
      </c>
      <c r="B1" s="3"/>
      <c r="C1" s="1" t="s">
        <v>25</v>
      </c>
      <c r="D1" s="1" t="s">
        <v>21</v>
      </c>
      <c r="E1" s="1" t="s">
        <v>22</v>
      </c>
      <c r="F1" s="1" t="s">
        <v>24</v>
      </c>
      <c r="G1" s="7" t="s">
        <v>23</v>
      </c>
      <c r="H1" s="1" t="s">
        <v>40</v>
      </c>
      <c r="I1" s="1" t="s">
        <v>53</v>
      </c>
    </row>
    <row r="2" spans="1:9" ht="72.5" x14ac:dyDescent="0.3">
      <c r="A2" s="42">
        <v>1</v>
      </c>
      <c r="B2" s="42" t="s">
        <v>55</v>
      </c>
      <c r="C2" s="5" t="s">
        <v>54</v>
      </c>
      <c r="D2" s="4" t="s">
        <v>33</v>
      </c>
      <c r="E2" s="6" t="s">
        <v>96</v>
      </c>
      <c r="F2" s="6" t="s">
        <v>98</v>
      </c>
      <c r="G2" s="8">
        <f>'[70]a-jersey-microservice-jdbc-bill'!$B$902</f>
        <v>34.848888888888887</v>
      </c>
      <c r="H2" s="10">
        <v>0</v>
      </c>
      <c r="I2" s="7" t="s">
        <v>100</v>
      </c>
    </row>
    <row r="3" spans="1:9" ht="58" x14ac:dyDescent="0.3">
      <c r="A3" s="43"/>
      <c r="B3" s="43"/>
      <c r="C3" s="5" t="s">
        <v>101</v>
      </c>
      <c r="D3" s="4" t="s">
        <v>34</v>
      </c>
      <c r="E3" s="6" t="s">
        <v>97</v>
      </c>
      <c r="F3" s="6" t="s">
        <v>99</v>
      </c>
      <c r="G3" s="8">
        <f>215</f>
        <v>215</v>
      </c>
      <c r="H3" s="10">
        <v>0</v>
      </c>
      <c r="I3" s="7" t="s">
        <v>79</v>
      </c>
    </row>
    <row r="4" spans="1:9" ht="58" x14ac:dyDescent="0.3">
      <c r="A4" s="44"/>
      <c r="B4" s="44"/>
      <c r="C4" s="5" t="s">
        <v>18</v>
      </c>
      <c r="D4" s="4" t="s">
        <v>35</v>
      </c>
      <c r="E4" s="6" t="s">
        <v>36</v>
      </c>
      <c r="F4" s="6" t="s">
        <v>37</v>
      </c>
      <c r="G4" s="8">
        <f>'[71]a-jersey-microservice-jdbc-cusc'!$B$502</f>
        <v>66.483999999999995</v>
      </c>
      <c r="H4" s="10">
        <v>0</v>
      </c>
      <c r="I4" s="7" t="s">
        <v>84</v>
      </c>
    </row>
    <row r="5" spans="1:9" ht="72.5" x14ac:dyDescent="0.3">
      <c r="A5" s="42">
        <v>2</v>
      </c>
      <c r="B5" s="42" t="s">
        <v>57</v>
      </c>
      <c r="C5" s="5" t="s">
        <v>56</v>
      </c>
      <c r="D5" s="4" t="s">
        <v>33</v>
      </c>
      <c r="E5" s="6" t="s">
        <v>96</v>
      </c>
      <c r="F5" s="6" t="s">
        <v>98</v>
      </c>
      <c r="G5" s="8">
        <f>'[67]b-springboot-microservice-jpa-b'!$B$902</f>
        <v>28.174444439999998</v>
      </c>
      <c r="H5" s="10">
        <v>0</v>
      </c>
      <c r="I5" s="7" t="s">
        <v>100</v>
      </c>
    </row>
    <row r="6" spans="1:9" ht="58" x14ac:dyDescent="0.3">
      <c r="A6" s="43"/>
      <c r="B6" s="43"/>
      <c r="C6" s="5" t="s">
        <v>102</v>
      </c>
      <c r="D6" s="4" t="s">
        <v>34</v>
      </c>
      <c r="E6" s="6" t="s">
        <v>97</v>
      </c>
      <c r="F6" s="6" t="s">
        <v>99</v>
      </c>
      <c r="G6" s="50">
        <f>'[68]b-springboot-microservice-jpa-b'!$B$1002</f>
        <v>234.75200000000001</v>
      </c>
      <c r="H6" s="10">
        <v>0</v>
      </c>
      <c r="I6" s="7" t="s">
        <v>79</v>
      </c>
    </row>
    <row r="7" spans="1:9" ht="58" x14ac:dyDescent="0.3">
      <c r="A7" s="44"/>
      <c r="B7" s="44"/>
      <c r="C7" s="5" t="s">
        <v>103</v>
      </c>
      <c r="D7" s="4" t="s">
        <v>35</v>
      </c>
      <c r="E7" s="6" t="s">
        <v>36</v>
      </c>
      <c r="F7" s="6" t="s">
        <v>37</v>
      </c>
      <c r="G7" s="8">
        <f>'[69]b-springboot-microservice-jpa-c'!$B$502</f>
        <v>64.343999999999994</v>
      </c>
      <c r="H7" s="10">
        <v>0</v>
      </c>
      <c r="I7" s="7" t="s">
        <v>84</v>
      </c>
    </row>
  </sheetData>
  <autoFilter ref="A1:G1" xr:uid="{EFF54397-82CA-47E0-8821-53FFC0758531}"/>
  <mergeCells count="4">
    <mergeCell ref="B2:B4"/>
    <mergeCell ref="A2:A4"/>
    <mergeCell ref="B5:B7"/>
    <mergeCell ref="A5:A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總覽-交易服務</vt:lpstr>
      <vt:lpstr>總覽-Data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2025-05-01T10:06:46Z</dcterms:modified>
</cp:coreProperties>
</file>