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he/Documents/VT/R01/Data/"/>
    </mc:Choice>
  </mc:AlternateContent>
  <xr:revisionPtr revIDLastSave="0" documentId="13_ncr:1_{119A8E06-CD04-384E-AF06-EBBD97D0E584}" xr6:coauthVersionLast="47" xr6:coauthVersionMax="47" xr10:uidLastSave="{00000000-0000-0000-0000-000000000000}"/>
  <bookViews>
    <workbookView xWindow="8960" yWindow="500" windowWidth="38400" windowHeight="2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4" i="1" l="1"/>
  <c r="F53" i="1"/>
  <c r="E54" i="1"/>
  <c r="E53" i="1"/>
  <c r="D54" i="1"/>
  <c r="D53" i="1"/>
  <c r="C54" i="1"/>
  <c r="C53" i="1"/>
  <c r="B54" i="1"/>
  <c r="B53" i="1"/>
  <c r="Q47" i="1"/>
  <c r="U45" i="1"/>
  <c r="J47" i="1"/>
  <c r="L47" i="1"/>
  <c r="C47" i="1"/>
  <c r="E47" i="1"/>
  <c r="Q46" i="1"/>
  <c r="S46" i="1"/>
  <c r="L46" i="1"/>
  <c r="J46" i="1"/>
  <c r="C46" i="1"/>
  <c r="E46" i="1"/>
  <c r="Q45" i="1"/>
  <c r="S45" i="1"/>
  <c r="J45" i="1"/>
  <c r="L45" i="1"/>
  <c r="C45" i="1"/>
  <c r="E45" i="1"/>
  <c r="Q39" i="1"/>
  <c r="S39" i="1"/>
  <c r="J39" i="1"/>
  <c r="L39" i="1"/>
  <c r="C39" i="1"/>
  <c r="E39" i="1"/>
  <c r="Q38" i="1"/>
  <c r="S38" i="1"/>
  <c r="J38" i="1"/>
  <c r="N37" i="1"/>
  <c r="C38" i="1"/>
  <c r="E38" i="1"/>
  <c r="Q37" i="1"/>
  <c r="S37" i="1"/>
  <c r="J37" i="1"/>
  <c r="L37" i="1"/>
  <c r="C37" i="1"/>
  <c r="E37" i="1"/>
  <c r="Q31" i="1"/>
  <c r="S31" i="1"/>
  <c r="L31" i="1"/>
  <c r="J31" i="1"/>
  <c r="C31" i="1"/>
  <c r="E31" i="1"/>
  <c r="Q30" i="1"/>
  <c r="S30" i="1"/>
  <c r="J30" i="1"/>
  <c r="L30" i="1"/>
  <c r="C30" i="1"/>
  <c r="E30" i="1"/>
  <c r="Q29" i="1"/>
  <c r="J29" i="1"/>
  <c r="N29" i="1"/>
  <c r="C29" i="1"/>
  <c r="E29" i="1"/>
  <c r="Q23" i="1"/>
  <c r="S23" i="1"/>
  <c r="L23" i="1"/>
  <c r="J23" i="1"/>
  <c r="C23" i="1"/>
  <c r="E23" i="1"/>
  <c r="Q22" i="1"/>
  <c r="S22" i="1"/>
  <c r="J22" i="1"/>
  <c r="E22" i="1"/>
  <c r="C22" i="1"/>
  <c r="Q21" i="1"/>
  <c r="U21" i="1"/>
  <c r="J21" i="1"/>
  <c r="L21" i="1"/>
  <c r="C21" i="1"/>
  <c r="E21" i="1"/>
  <c r="U13" i="1"/>
  <c r="S13" i="1"/>
  <c r="T13" i="1"/>
  <c r="L13" i="1"/>
  <c r="J13" i="1"/>
  <c r="Q15" i="1"/>
  <c r="S15" i="1"/>
  <c r="Q14" i="1"/>
  <c r="S14" i="1"/>
  <c r="Q13" i="1"/>
  <c r="J15" i="1"/>
  <c r="L15" i="1"/>
  <c r="C15" i="1"/>
  <c r="E15" i="1"/>
  <c r="J14" i="1"/>
  <c r="L14" i="1"/>
  <c r="C14" i="1"/>
  <c r="E14" i="1"/>
  <c r="C13" i="1"/>
  <c r="E13" i="1"/>
  <c r="G45" i="1"/>
  <c r="N45" i="1"/>
  <c r="M45" i="1"/>
  <c r="S47" i="1"/>
  <c r="T45" i="1"/>
  <c r="U37" i="1"/>
  <c r="M37" i="1"/>
  <c r="L38" i="1"/>
  <c r="F45" i="1"/>
  <c r="T37" i="1"/>
  <c r="G37" i="1"/>
  <c r="F37" i="1"/>
  <c r="U29" i="1"/>
  <c r="L29" i="1"/>
  <c r="M29" i="1"/>
  <c r="F29" i="1"/>
  <c r="G29" i="1"/>
  <c r="S29" i="1"/>
  <c r="T29" i="1"/>
  <c r="N21" i="1"/>
  <c r="G21" i="1"/>
  <c r="F21" i="1"/>
  <c r="L22" i="1"/>
  <c r="M21" i="1"/>
  <c r="S21" i="1"/>
  <c r="T21" i="1"/>
  <c r="N13" i="1"/>
  <c r="M13" i="1"/>
  <c r="G13" i="1"/>
  <c r="F13" i="1"/>
</calcChain>
</file>

<file path=xl/sharedStrings.xml><?xml version="1.0" encoding="utf-8"?>
<sst xmlns="http://schemas.openxmlformats.org/spreadsheetml/2006/main" count="184" uniqueCount="41">
  <si>
    <t>Sample</t>
  </si>
  <si>
    <t>Counter Read</t>
  </si>
  <si>
    <t>Cells/mL</t>
  </si>
  <si>
    <t>mL of cells</t>
  </si>
  <si>
    <t>Total cell number</t>
  </si>
  <si>
    <t>Average total cell #</t>
  </si>
  <si>
    <t>Stdev</t>
  </si>
  <si>
    <t>Veh</t>
  </si>
  <si>
    <t>Coulter Counter Counts: Palbo Sensitivity Check on 12-month Longterm Cells</t>
  </si>
  <si>
    <r>
      <rPr>
        <b/>
        <sz val="11"/>
        <color indexed="8"/>
        <rFont val="Calibri"/>
        <family val="2"/>
      </rPr>
      <t>Friday 6/17/22</t>
    </r>
    <r>
      <rPr>
        <sz val="11"/>
        <color theme="1"/>
        <rFont val="Calibri"/>
        <family val="2"/>
        <scheme val="minor"/>
      </rPr>
      <t>, Dosed wells with Veh, 500nM, and 750nM Palbo. Washed each well 1x with PBS first to remove ICI/drugs they were plated with.</t>
    </r>
  </si>
  <si>
    <r>
      <rPr>
        <b/>
        <sz val="11"/>
        <color indexed="8"/>
        <rFont val="Calibri"/>
        <family val="2"/>
      </rPr>
      <t xml:space="preserve">Tuesday 6/21/22 </t>
    </r>
    <r>
      <rPr>
        <sz val="11"/>
        <color indexed="8"/>
        <rFont val="Calibri"/>
        <family val="2"/>
      </rPr>
      <t>Re-dosed wells</t>
    </r>
  </si>
  <si>
    <r>
      <rPr>
        <b/>
        <sz val="11"/>
        <color indexed="8"/>
        <rFont val="Calibri"/>
        <family val="2"/>
      </rPr>
      <t xml:space="preserve">Thursday 6/23/202, </t>
    </r>
    <r>
      <rPr>
        <sz val="11"/>
        <color theme="1"/>
        <rFont val="Calibri"/>
        <family val="2"/>
        <scheme val="minor"/>
      </rPr>
      <t>Trypsinzed/counted each well 3x with coulter counter.</t>
    </r>
  </si>
  <si>
    <r>
      <rPr>
        <b/>
        <sz val="11"/>
        <color indexed="8"/>
        <rFont val="Calibri"/>
        <family val="2"/>
      </rPr>
      <t xml:space="preserve">Thursday 6/16/22 </t>
    </r>
    <r>
      <rPr>
        <sz val="11"/>
        <color indexed="8"/>
        <rFont val="Calibri"/>
        <family val="2"/>
      </rPr>
      <t>When ending/counting the plates for the end of month 12, plated 50k of each "cell line" on (3) wells of a 6-well plate to treat with Veh/500nM/750nM Palbo for 6days. Plated cells WITH drugs in the media; alternating cells have been on ICI/AZD+ICI for month 12, kept the cells in this condition DID NOT switch back to palbo. (Also put remaining cells into flasks to plate for lysates/freeze down later, still on ICI conditions in flasks.) Also plated MCF7 parentals, p82+12+15+22+2+21</t>
    </r>
  </si>
  <si>
    <t>MCF7 Parental (p82+12+15+22+2+21)</t>
  </si>
  <si>
    <t>500nM Palbo</t>
  </si>
  <si>
    <t>750nM Palbo</t>
  </si>
  <si>
    <t>Constant Palbo (p12)</t>
  </si>
  <si>
    <t>MCF7-p: Veh</t>
  </si>
  <si>
    <t>MCF7-p: 500nM</t>
  </si>
  <si>
    <t>MCF7-p: 750nM</t>
  </si>
  <si>
    <t>Constant ICI (p12)</t>
  </si>
  <si>
    <t>Alternating ICI: Veh</t>
  </si>
  <si>
    <t>Constant ICI: Veh</t>
  </si>
  <si>
    <t>Constant Palbo: Veh</t>
  </si>
  <si>
    <t>Constant Palbo: 500nM</t>
  </si>
  <si>
    <t>Constant Palbo: 750nM</t>
  </si>
  <si>
    <t>Constant ICI: 500nM</t>
  </si>
  <si>
    <t>Constant ICI: 750nM</t>
  </si>
  <si>
    <t>Alternating ICI: 500nM</t>
  </si>
  <si>
    <t>Alternating ICI (p12)</t>
  </si>
  <si>
    <t>Alternating ICI: 750nM</t>
  </si>
  <si>
    <t>Alternating AZD+ICI (p12)</t>
  </si>
  <si>
    <t>Alternating AZD+ICI: Veh</t>
  </si>
  <si>
    <t>Alternating AZD+ICI: 500nM</t>
  </si>
  <si>
    <t>Alternating AZD+ICI: 750nM</t>
  </si>
  <si>
    <t>Normalized to own Veh:</t>
  </si>
  <si>
    <t>MCF7-p</t>
  </si>
  <si>
    <t>Constant Palbo</t>
  </si>
  <si>
    <t>Constant ICI</t>
  </si>
  <si>
    <t>Alt: ICI</t>
  </si>
  <si>
    <t>Alt: AZD+ICI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</si>
</sst>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5" fillId="0" borderId="0" xfId="0" applyFont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8" fillId="0" borderId="4" xfId="0" applyNumberFormat="1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11" fillId="0" borderId="13" xfId="0" applyFont="1" applyBorder="1" applyAlignment="1">
      <alignment horizontal="center"/>
    </xf>
    <xf numFmtId="164" fontId="11" fillId="0" borderId="0" xfId="0" applyNumberFormat="1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7" fillId="0" borderId="0" xfId="0" applyFont="1" applyAlignment="1">
      <alignment vertical="center"/>
    </xf>
    <xf numFmtId="0" fontId="11" fillId="0" borderId="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164" fontId="14" fillId="0" borderId="0" xfId="0" applyNumberFormat="1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164" fontId="16" fillId="0" borderId="0" xfId="0" applyNumberFormat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164" fontId="20" fillId="0" borderId="0" xfId="0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5" fontId="0" fillId="0" borderId="0" xfId="0" applyNumberFormat="1"/>
    <xf numFmtId="1" fontId="0" fillId="0" borderId="0" xfId="0" applyNumberFormat="1"/>
    <xf numFmtId="0" fontId="6" fillId="0" borderId="0" xfId="0" applyFont="1" applyAlignment="1">
      <alignment horizontal="right"/>
    </xf>
    <xf numFmtId="0" fontId="3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1" fontId="4" fillId="0" borderId="0" xfId="0" applyNumberFormat="1" applyFont="1"/>
    <xf numFmtId="165" fontId="4" fillId="0" borderId="0" xfId="0" applyNumberFormat="1" applyFont="1"/>
    <xf numFmtId="0" fontId="14" fillId="0" borderId="0" xfId="0" applyFont="1" applyAlignment="1">
      <alignment horizontal="center" wrapText="1"/>
    </xf>
    <xf numFmtId="1" fontId="15" fillId="0" borderId="0" xfId="0" applyNumberFormat="1" applyFont="1"/>
    <xf numFmtId="165" fontId="15" fillId="0" borderId="0" xfId="0" applyNumberFormat="1" applyFont="1"/>
    <xf numFmtId="0" fontId="16" fillId="0" borderId="0" xfId="0" applyFont="1" applyAlignment="1">
      <alignment horizontal="center" wrapText="1"/>
    </xf>
    <xf numFmtId="1" fontId="17" fillId="0" borderId="0" xfId="0" applyNumberFormat="1" applyFont="1"/>
    <xf numFmtId="165" fontId="17" fillId="0" borderId="0" xfId="0" applyNumberFormat="1" applyFont="1"/>
    <xf numFmtId="0" fontId="20" fillId="0" borderId="0" xfId="0" applyFont="1" applyAlignment="1">
      <alignment horizontal="center" wrapText="1"/>
    </xf>
    <xf numFmtId="1" fontId="21" fillId="0" borderId="0" xfId="0" applyNumberFormat="1" applyFont="1"/>
    <xf numFmtId="165" fontId="21" fillId="0" borderId="0" xfId="0" applyNumberFormat="1" applyFont="1"/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9" fillId="0" borderId="7" xfId="0" applyFont="1" applyBorder="1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9" fillId="0" borderId="9" xfId="0" applyFont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0" fontId="10" fillId="0" borderId="8" xfId="0" applyFont="1" applyBorder="1" applyAlignment="1">
      <alignment horizontal="center" wrapText="1"/>
    </xf>
    <xf numFmtId="0" fontId="10" fillId="0" borderId="9" xfId="0" applyFont="1" applyBorder="1" applyAlignment="1">
      <alignment horizontal="center" wrapText="1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left" vertical="top" wrapText="1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3" fillId="0" borderId="0" xfId="0" applyFont="1" applyAlignment="1"/>
    <xf numFmtId="0" fontId="12" fillId="0" borderId="10" xfId="0" applyFont="1" applyBorder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7"/>
  <sheetViews>
    <sheetView tabSelected="1" topLeftCell="A28" zoomScale="79" workbookViewId="0">
      <selection activeCell="A57" sqref="A57"/>
    </sheetView>
  </sheetViews>
  <sheetFormatPr baseColWidth="10" defaultRowHeight="15" x14ac:dyDescent="0.2"/>
  <cols>
    <col min="1" max="1" width="23.1640625" customWidth="1"/>
    <col min="2" max="2" width="9.1640625" bestFit="1" customWidth="1"/>
    <col min="3" max="3" width="9.5" bestFit="1" customWidth="1"/>
    <col min="4" max="4" width="8.83203125" customWidth="1"/>
    <col min="5" max="5" width="10.5" customWidth="1"/>
    <col min="6" max="7" width="9.5" bestFit="1" customWidth="1"/>
    <col min="8" max="8" width="24.6640625" bestFit="1" customWidth="1"/>
    <col min="9" max="9" width="15" customWidth="1"/>
    <col min="10" max="14" width="9.5" bestFit="1" customWidth="1"/>
    <col min="15" max="15" width="24.6640625" bestFit="1" customWidth="1"/>
    <col min="16" max="16" width="8.83203125" customWidth="1"/>
    <col min="17" max="17" width="16.1640625" customWidth="1"/>
    <col min="18" max="18" width="8.83203125" customWidth="1"/>
    <col min="19" max="21" width="9.5" bestFit="1" customWidth="1"/>
    <col min="22" max="256" width="8.83203125" customWidth="1"/>
  </cols>
  <sheetData>
    <row r="1" spans="1:21" ht="19" x14ac:dyDescent="0.25">
      <c r="A1" s="1" t="s">
        <v>8</v>
      </c>
    </row>
    <row r="2" spans="1:21" ht="14.5" customHeight="1" x14ac:dyDescent="0.2">
      <c r="A2" s="71" t="s">
        <v>12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</row>
    <row r="3" spans="1:21" x14ac:dyDescent="0.2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</row>
    <row r="4" spans="1:21" x14ac:dyDescent="0.2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</row>
    <row r="5" spans="1:21" x14ac:dyDescent="0.2">
      <c r="A5" s="67" t="s">
        <v>9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</row>
    <row r="6" spans="1:21" ht="15" customHeight="1" x14ac:dyDescent="0.2">
      <c r="A6" s="68" t="s">
        <v>10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</row>
    <row r="7" spans="1:21" ht="15.75" customHeight="1" x14ac:dyDescent="0.2">
      <c r="A7" s="70" t="s">
        <v>11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</row>
    <row r="8" spans="1:21" x14ac:dyDescent="0.2">
      <c r="A8" s="78"/>
      <c r="B8" s="78"/>
      <c r="C8" s="78"/>
      <c r="D8" s="78"/>
    </row>
    <row r="9" spans="1:21" ht="16" thickBot="1" x14ac:dyDescent="0.25"/>
    <row r="10" spans="1:21" ht="20" thickBot="1" x14ac:dyDescent="0.3">
      <c r="A10" s="72" t="s">
        <v>13</v>
      </c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4"/>
    </row>
    <row r="11" spans="1:21" ht="17.5" customHeight="1" x14ac:dyDescent="0.2">
      <c r="A11" s="58" t="s">
        <v>7</v>
      </c>
      <c r="B11" s="59"/>
      <c r="C11" s="59"/>
      <c r="D11" s="59"/>
      <c r="E11" s="59"/>
      <c r="F11" s="59"/>
      <c r="G11" s="60"/>
      <c r="H11" s="61" t="s">
        <v>14</v>
      </c>
      <c r="I11" s="62"/>
      <c r="J11" s="62"/>
      <c r="K11" s="62"/>
      <c r="L11" s="62"/>
      <c r="M11" s="62"/>
      <c r="N11" s="63"/>
      <c r="O11" s="61" t="s">
        <v>15</v>
      </c>
      <c r="P11" s="62"/>
      <c r="Q11" s="62"/>
      <c r="R11" s="62"/>
      <c r="S11" s="62"/>
      <c r="T11" s="62"/>
      <c r="U11" s="63"/>
    </row>
    <row r="12" spans="1:21" ht="32" x14ac:dyDescent="0.2">
      <c r="A12" s="7" t="s">
        <v>0</v>
      </c>
      <c r="B12" s="5" t="s">
        <v>1</v>
      </c>
      <c r="C12" s="5" t="s">
        <v>2</v>
      </c>
      <c r="D12" s="5" t="s">
        <v>3</v>
      </c>
      <c r="E12" s="5" t="s">
        <v>4</v>
      </c>
      <c r="F12" s="6" t="s">
        <v>5</v>
      </c>
      <c r="G12" s="8" t="s">
        <v>6</v>
      </c>
      <c r="H12" s="7" t="s">
        <v>0</v>
      </c>
      <c r="I12" s="5" t="s">
        <v>1</v>
      </c>
      <c r="J12" s="5" t="s">
        <v>2</v>
      </c>
      <c r="K12" s="5" t="s">
        <v>3</v>
      </c>
      <c r="L12" s="5" t="s">
        <v>4</v>
      </c>
      <c r="M12" s="6" t="s">
        <v>5</v>
      </c>
      <c r="N12" s="8" t="s">
        <v>6</v>
      </c>
      <c r="O12" s="7" t="s">
        <v>0</v>
      </c>
      <c r="P12" s="5" t="s">
        <v>1</v>
      </c>
      <c r="Q12" s="5" t="s">
        <v>2</v>
      </c>
      <c r="R12" s="5" t="s">
        <v>3</v>
      </c>
      <c r="S12" s="5" t="s">
        <v>4</v>
      </c>
      <c r="T12" s="6" t="s">
        <v>5</v>
      </c>
      <c r="U12" s="8" t="s">
        <v>6</v>
      </c>
    </row>
    <row r="13" spans="1:21" x14ac:dyDescent="0.2">
      <c r="A13" s="14" t="s">
        <v>17</v>
      </c>
      <c r="B13" s="2">
        <v>1148</v>
      </c>
      <c r="C13" s="3">
        <f>B13*400</f>
        <v>459200</v>
      </c>
      <c r="D13" s="2">
        <v>1.2</v>
      </c>
      <c r="E13" s="3">
        <f>C13*D13</f>
        <v>551040</v>
      </c>
      <c r="F13" s="15">
        <f>AVERAGE(E13:E15)</f>
        <v>547040</v>
      </c>
      <c r="G13" s="9">
        <f>_xlfn.STDEV.S(E13:E15)</f>
        <v>13183.26211527329</v>
      </c>
      <c r="H13" s="14" t="s">
        <v>18</v>
      </c>
      <c r="I13" s="2">
        <v>139</v>
      </c>
      <c r="J13" s="3">
        <f>I13*400</f>
        <v>55600</v>
      </c>
      <c r="K13" s="2">
        <v>1.2</v>
      </c>
      <c r="L13" s="3">
        <f>J13*K13</f>
        <v>66720</v>
      </c>
      <c r="M13" s="15">
        <f>AVERAGE(L13:L15)</f>
        <v>74880</v>
      </c>
      <c r="N13" s="9">
        <f>_xlfn.STDEV.S(J13:J15)</f>
        <v>6157.921727336261</v>
      </c>
      <c r="O13" s="14" t="s">
        <v>19</v>
      </c>
      <c r="P13" s="2">
        <v>103</v>
      </c>
      <c r="Q13" s="3">
        <f>P13*400</f>
        <v>41200</v>
      </c>
      <c r="R13" s="2">
        <v>1.2</v>
      </c>
      <c r="S13" s="3">
        <f>Q13*R13</f>
        <v>49440</v>
      </c>
      <c r="T13" s="15">
        <f>AVERAGE(S13:S15)</f>
        <v>53760</v>
      </c>
      <c r="U13" s="9">
        <f>_xlfn.STDEV.S(Q13:Q15)</f>
        <v>3417.6014981270123</v>
      </c>
    </row>
    <row r="14" spans="1:21" x14ac:dyDescent="0.2">
      <c r="A14" s="14" t="s">
        <v>17</v>
      </c>
      <c r="B14" s="2">
        <v>1109</v>
      </c>
      <c r="C14" s="3">
        <f>B14*400</f>
        <v>443600</v>
      </c>
      <c r="D14" s="2">
        <v>1.2</v>
      </c>
      <c r="E14" s="3">
        <f>C14*D14</f>
        <v>532320</v>
      </c>
      <c r="F14" s="3"/>
      <c r="G14" s="10"/>
      <c r="H14" s="14" t="s">
        <v>18</v>
      </c>
      <c r="I14" s="2">
        <v>169</v>
      </c>
      <c r="J14" s="3">
        <f>I14*400</f>
        <v>67600</v>
      </c>
      <c r="K14" s="2">
        <v>1.2</v>
      </c>
      <c r="L14" s="3">
        <f>J14*K14</f>
        <v>81120</v>
      </c>
      <c r="M14" s="3"/>
      <c r="N14" s="10"/>
      <c r="O14" s="14" t="s">
        <v>19</v>
      </c>
      <c r="P14" s="2">
        <v>113</v>
      </c>
      <c r="Q14" s="3">
        <f>P14*400</f>
        <v>45200</v>
      </c>
      <c r="R14" s="2">
        <v>1.2</v>
      </c>
      <c r="S14" s="3">
        <f>Q14*R14</f>
        <v>54240</v>
      </c>
      <c r="T14" s="3"/>
      <c r="U14" s="10"/>
    </row>
    <row r="15" spans="1:21" ht="16" thickBot="1" x14ac:dyDescent="0.25">
      <c r="A15" s="16" t="s">
        <v>17</v>
      </c>
      <c r="B15" s="11">
        <v>1162</v>
      </c>
      <c r="C15" s="12">
        <f>B15*400</f>
        <v>464800</v>
      </c>
      <c r="D15" s="11">
        <v>1.2</v>
      </c>
      <c r="E15" s="12">
        <f>C15*D15</f>
        <v>557760</v>
      </c>
      <c r="F15" s="12"/>
      <c r="G15" s="13"/>
      <c r="H15" s="16" t="s">
        <v>18</v>
      </c>
      <c r="I15" s="11">
        <v>160</v>
      </c>
      <c r="J15" s="12">
        <f>I15*400</f>
        <v>64000</v>
      </c>
      <c r="K15" s="11">
        <v>1.2</v>
      </c>
      <c r="L15" s="12">
        <f>J15*K15</f>
        <v>76800</v>
      </c>
      <c r="M15" s="12"/>
      <c r="N15" s="13"/>
      <c r="O15" s="16" t="s">
        <v>19</v>
      </c>
      <c r="P15" s="11">
        <v>120</v>
      </c>
      <c r="Q15" s="12">
        <f>P15*400</f>
        <v>48000</v>
      </c>
      <c r="R15" s="11">
        <v>1.2</v>
      </c>
      <c r="S15" s="12">
        <f>Q15*R15</f>
        <v>57600</v>
      </c>
      <c r="T15" s="12"/>
      <c r="U15" s="13"/>
    </row>
    <row r="16" spans="1:21" x14ac:dyDescent="0.2">
      <c r="A16" s="18"/>
      <c r="B16" s="2"/>
      <c r="C16" s="3"/>
      <c r="D16" s="2"/>
      <c r="E16" s="3"/>
      <c r="F16" s="3"/>
      <c r="G16" s="3"/>
      <c r="H16" s="18"/>
      <c r="I16" s="2"/>
      <c r="J16" s="3"/>
      <c r="K16" s="2"/>
      <c r="L16" s="3"/>
      <c r="M16" s="3"/>
      <c r="N16" s="3"/>
      <c r="O16" s="18"/>
      <c r="P16" s="2"/>
      <c r="Q16" s="3"/>
      <c r="R16" s="2"/>
      <c r="S16" s="3"/>
      <c r="T16" s="3"/>
      <c r="U16" s="3"/>
    </row>
    <row r="17" spans="1:21" ht="16" thickBot="1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</row>
    <row r="18" spans="1:21" ht="20" thickBot="1" x14ac:dyDescent="0.3">
      <c r="A18" s="79" t="s">
        <v>16</v>
      </c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7"/>
    </row>
    <row r="19" spans="1:21" ht="22.75" customHeight="1" x14ac:dyDescent="0.2">
      <c r="A19" s="58" t="s">
        <v>7</v>
      </c>
      <c r="B19" s="59"/>
      <c r="C19" s="59"/>
      <c r="D19" s="59"/>
      <c r="E19" s="59"/>
      <c r="F19" s="59"/>
      <c r="G19" s="60"/>
      <c r="H19" s="61" t="s">
        <v>14</v>
      </c>
      <c r="I19" s="62"/>
      <c r="J19" s="62"/>
      <c r="K19" s="62"/>
      <c r="L19" s="62"/>
      <c r="M19" s="62"/>
      <c r="N19" s="63"/>
      <c r="O19" s="61" t="s">
        <v>15</v>
      </c>
      <c r="P19" s="62"/>
      <c r="Q19" s="62"/>
      <c r="R19" s="62"/>
      <c r="S19" s="62"/>
      <c r="T19" s="62"/>
      <c r="U19" s="63"/>
    </row>
    <row r="20" spans="1:21" ht="32" x14ac:dyDescent="0.2">
      <c r="A20" s="7" t="s">
        <v>0</v>
      </c>
      <c r="B20" s="5" t="s">
        <v>1</v>
      </c>
      <c r="C20" s="5" t="s">
        <v>2</v>
      </c>
      <c r="D20" s="5" t="s">
        <v>3</v>
      </c>
      <c r="E20" s="5" t="s">
        <v>4</v>
      </c>
      <c r="F20" s="6" t="s">
        <v>5</v>
      </c>
      <c r="G20" s="8" t="s">
        <v>6</v>
      </c>
      <c r="H20" s="7" t="s">
        <v>0</v>
      </c>
      <c r="I20" s="5" t="s">
        <v>1</v>
      </c>
      <c r="J20" s="5" t="s">
        <v>2</v>
      </c>
      <c r="K20" s="5" t="s">
        <v>3</v>
      </c>
      <c r="L20" s="5" t="s">
        <v>4</v>
      </c>
      <c r="M20" s="6" t="s">
        <v>5</v>
      </c>
      <c r="N20" s="8" t="s">
        <v>6</v>
      </c>
      <c r="O20" s="7" t="s">
        <v>0</v>
      </c>
      <c r="P20" s="5" t="s">
        <v>1</v>
      </c>
      <c r="Q20" s="5" t="s">
        <v>2</v>
      </c>
      <c r="R20" s="5" t="s">
        <v>3</v>
      </c>
      <c r="S20" s="5" t="s">
        <v>4</v>
      </c>
      <c r="T20" s="6" t="s">
        <v>5</v>
      </c>
      <c r="U20" s="8" t="s">
        <v>6</v>
      </c>
    </row>
    <row r="21" spans="1:21" x14ac:dyDescent="0.2">
      <c r="A21" s="19" t="s">
        <v>23</v>
      </c>
      <c r="B21" s="20">
        <v>629</v>
      </c>
      <c r="C21" s="3">
        <f>B21*400</f>
        <v>251600</v>
      </c>
      <c r="D21" s="2">
        <v>1.2</v>
      </c>
      <c r="E21" s="3">
        <f>C21*D21</f>
        <v>301920</v>
      </c>
      <c r="F21" s="4">
        <f>AVERAGE(E21:E23)</f>
        <v>316160</v>
      </c>
      <c r="G21" s="9">
        <f>_xlfn.STDEV.S(E21:E23)</f>
        <v>19885.753694542233</v>
      </c>
      <c r="H21" s="19" t="s">
        <v>24</v>
      </c>
      <c r="I21" s="20">
        <v>492</v>
      </c>
      <c r="J21" s="3">
        <f>I21*400</f>
        <v>196800</v>
      </c>
      <c r="K21" s="2">
        <v>1.2</v>
      </c>
      <c r="L21" s="3">
        <f>J21*K21</f>
        <v>236160</v>
      </c>
      <c r="M21" s="4">
        <f>AVERAGE(L21:L23)</f>
        <v>238240</v>
      </c>
      <c r="N21" s="9">
        <f>_xlfn.STDEV.S(J21:J23)</f>
        <v>4085.7475856118831</v>
      </c>
      <c r="O21" s="19" t="s">
        <v>25</v>
      </c>
      <c r="P21" s="20">
        <v>429</v>
      </c>
      <c r="Q21" s="3">
        <f>P21*400</f>
        <v>171600</v>
      </c>
      <c r="R21" s="2">
        <v>1.2</v>
      </c>
      <c r="S21" s="3">
        <f>Q21*R21</f>
        <v>205920</v>
      </c>
      <c r="T21" s="4">
        <f>AVERAGE(S21:S23)</f>
        <v>203040</v>
      </c>
      <c r="U21" s="9">
        <f>_xlfn.STDEV.S(Q21:Q23)</f>
        <v>10605.658866850281</v>
      </c>
    </row>
    <row r="22" spans="1:21" x14ac:dyDescent="0.2">
      <c r="A22" s="19" t="s">
        <v>23</v>
      </c>
      <c r="B22" s="20">
        <v>706</v>
      </c>
      <c r="C22" s="3">
        <f>B22*400</f>
        <v>282400</v>
      </c>
      <c r="D22" s="2">
        <v>1.2</v>
      </c>
      <c r="E22" s="3">
        <f>C22*D22</f>
        <v>338880</v>
      </c>
      <c r="F22" s="3"/>
      <c r="G22" s="10"/>
      <c r="H22" s="19" t="s">
        <v>24</v>
      </c>
      <c r="I22" s="20">
        <v>489</v>
      </c>
      <c r="J22" s="3">
        <f>I22*400</f>
        <v>195600</v>
      </c>
      <c r="K22" s="2">
        <v>1.2</v>
      </c>
      <c r="L22" s="3">
        <f>J22*K22</f>
        <v>234720</v>
      </c>
      <c r="M22" s="3"/>
      <c r="N22" s="10"/>
      <c r="O22" s="19" t="s">
        <v>25</v>
      </c>
      <c r="P22" s="20">
        <v>394</v>
      </c>
      <c r="Q22" s="3">
        <f>P22*400</f>
        <v>157600</v>
      </c>
      <c r="R22" s="2">
        <v>1.2</v>
      </c>
      <c r="S22" s="3">
        <f>Q22*R22</f>
        <v>189120</v>
      </c>
      <c r="T22" s="3"/>
      <c r="U22" s="10"/>
    </row>
    <row r="23" spans="1:21" ht="16" thickBot="1" x14ac:dyDescent="0.25">
      <c r="A23" s="22" t="s">
        <v>23</v>
      </c>
      <c r="B23" s="21">
        <v>641</v>
      </c>
      <c r="C23" s="12">
        <f>B23*400</f>
        <v>256400</v>
      </c>
      <c r="D23" s="11">
        <v>1.2</v>
      </c>
      <c r="E23" s="12">
        <f>C23*D23</f>
        <v>307680</v>
      </c>
      <c r="F23" s="12"/>
      <c r="G23" s="13"/>
      <c r="H23" s="22" t="s">
        <v>24</v>
      </c>
      <c r="I23" s="21">
        <v>508</v>
      </c>
      <c r="J23" s="12">
        <f>I23*400</f>
        <v>203200</v>
      </c>
      <c r="K23" s="11">
        <v>1.2</v>
      </c>
      <c r="L23" s="12">
        <f>J23*K23</f>
        <v>243840</v>
      </c>
      <c r="M23" s="12"/>
      <c r="N23" s="13"/>
      <c r="O23" s="22" t="s">
        <v>25</v>
      </c>
      <c r="P23" s="21">
        <v>446</v>
      </c>
      <c r="Q23" s="12">
        <f>P23*400</f>
        <v>178400</v>
      </c>
      <c r="R23" s="11">
        <v>1.2</v>
      </c>
      <c r="S23" s="12">
        <f>Q23*R23</f>
        <v>214080</v>
      </c>
      <c r="T23" s="12"/>
      <c r="U23" s="13"/>
    </row>
    <row r="25" spans="1:21" ht="16" thickBot="1" x14ac:dyDescent="0.25"/>
    <row r="26" spans="1:21" ht="20" thickBot="1" x14ac:dyDescent="0.3">
      <c r="A26" s="75" t="s">
        <v>20</v>
      </c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7"/>
    </row>
    <row r="27" spans="1:21" ht="16" x14ac:dyDescent="0.2">
      <c r="A27" s="58" t="s">
        <v>7</v>
      </c>
      <c r="B27" s="59"/>
      <c r="C27" s="59"/>
      <c r="D27" s="59"/>
      <c r="E27" s="59"/>
      <c r="F27" s="59"/>
      <c r="G27" s="60"/>
      <c r="H27" s="61" t="s">
        <v>14</v>
      </c>
      <c r="I27" s="62"/>
      <c r="J27" s="62"/>
      <c r="K27" s="62"/>
      <c r="L27" s="62"/>
      <c r="M27" s="62"/>
      <c r="N27" s="63"/>
      <c r="O27" s="61" t="s">
        <v>15</v>
      </c>
      <c r="P27" s="62"/>
      <c r="Q27" s="62"/>
      <c r="R27" s="62"/>
      <c r="S27" s="62"/>
      <c r="T27" s="62"/>
      <c r="U27" s="63"/>
    </row>
    <row r="28" spans="1:21" ht="32" x14ac:dyDescent="0.2">
      <c r="A28" s="7" t="s">
        <v>0</v>
      </c>
      <c r="B28" s="5" t="s">
        <v>1</v>
      </c>
      <c r="C28" s="5" t="s">
        <v>2</v>
      </c>
      <c r="D28" s="5" t="s">
        <v>3</v>
      </c>
      <c r="E28" s="5" t="s">
        <v>4</v>
      </c>
      <c r="F28" s="6" t="s">
        <v>5</v>
      </c>
      <c r="G28" s="8" t="s">
        <v>6</v>
      </c>
      <c r="H28" s="7" t="s">
        <v>0</v>
      </c>
      <c r="I28" s="5" t="s">
        <v>1</v>
      </c>
      <c r="J28" s="5" t="s">
        <v>2</v>
      </c>
      <c r="K28" s="5" t="s">
        <v>3</v>
      </c>
      <c r="L28" s="5" t="s">
        <v>4</v>
      </c>
      <c r="M28" s="6" t="s">
        <v>5</v>
      </c>
      <c r="N28" s="8" t="s">
        <v>6</v>
      </c>
      <c r="O28" s="7" t="s">
        <v>0</v>
      </c>
      <c r="P28" s="5" t="s">
        <v>1</v>
      </c>
      <c r="Q28" s="5" t="s">
        <v>2</v>
      </c>
      <c r="R28" s="5" t="s">
        <v>3</v>
      </c>
      <c r="S28" s="5" t="s">
        <v>4</v>
      </c>
      <c r="T28" s="6" t="s">
        <v>5</v>
      </c>
      <c r="U28" s="8" t="s">
        <v>6</v>
      </c>
    </row>
    <row r="29" spans="1:21" x14ac:dyDescent="0.2">
      <c r="A29" s="23" t="s">
        <v>22</v>
      </c>
      <c r="B29" s="24">
        <v>372</v>
      </c>
      <c r="C29" s="3">
        <f>B29*400</f>
        <v>148800</v>
      </c>
      <c r="D29" s="2">
        <v>1.2</v>
      </c>
      <c r="E29" s="3">
        <f>C29*D29</f>
        <v>178560</v>
      </c>
      <c r="F29" s="26">
        <f>AVERAGE(E29:E31)</f>
        <v>181440</v>
      </c>
      <c r="G29" s="9">
        <f>_xlfn.STDEV.S(E29:E31)</f>
        <v>7619.7637758660212</v>
      </c>
      <c r="H29" s="23" t="s">
        <v>26</v>
      </c>
      <c r="I29" s="24">
        <v>98</v>
      </c>
      <c r="J29" s="3">
        <f>I29*400</f>
        <v>39200</v>
      </c>
      <c r="K29" s="2">
        <v>1.2</v>
      </c>
      <c r="L29" s="3">
        <f>J29*K29</f>
        <v>47040</v>
      </c>
      <c r="M29" s="26">
        <f>AVERAGE(L29:L31)</f>
        <v>56960</v>
      </c>
      <c r="N29" s="9">
        <f>_xlfn.STDEV.S(J29:J31)</f>
        <v>7335.7571751887681</v>
      </c>
      <c r="O29" s="23" t="s">
        <v>27</v>
      </c>
      <c r="P29" s="24">
        <v>122</v>
      </c>
      <c r="Q29" s="3">
        <f>P29*400</f>
        <v>48800</v>
      </c>
      <c r="R29" s="2">
        <v>1.2</v>
      </c>
      <c r="S29" s="3">
        <f>Q29*R29</f>
        <v>58560</v>
      </c>
      <c r="T29" s="26">
        <f>AVERAGE(S29:S31)</f>
        <v>57600</v>
      </c>
      <c r="U29" s="9">
        <f>_xlfn.STDEV.S(Q29:Q31)</f>
        <v>4059.5566260368878</v>
      </c>
    </row>
    <row r="30" spans="1:21" x14ac:dyDescent="0.2">
      <c r="A30" s="23" t="s">
        <v>22</v>
      </c>
      <c r="B30" s="24">
        <v>396</v>
      </c>
      <c r="C30" s="3">
        <f>B30*400</f>
        <v>158400</v>
      </c>
      <c r="D30" s="2">
        <v>1.2</v>
      </c>
      <c r="E30" s="3">
        <f>C30*D30</f>
        <v>190080</v>
      </c>
      <c r="F30" s="3"/>
      <c r="G30" s="10"/>
      <c r="H30" s="23" t="s">
        <v>26</v>
      </c>
      <c r="I30" s="24">
        <v>125</v>
      </c>
      <c r="J30" s="3">
        <f>I30*400</f>
        <v>50000</v>
      </c>
      <c r="K30" s="2">
        <v>1.2</v>
      </c>
      <c r="L30" s="3">
        <f>J30*K30</f>
        <v>60000</v>
      </c>
      <c r="M30" s="3"/>
      <c r="N30" s="10"/>
      <c r="O30" s="23" t="s">
        <v>27</v>
      </c>
      <c r="P30" s="24">
        <v>129</v>
      </c>
      <c r="Q30" s="3">
        <f>P30*400</f>
        <v>51600</v>
      </c>
      <c r="R30" s="2">
        <v>1.2</v>
      </c>
      <c r="S30" s="3">
        <f>Q30*R30</f>
        <v>61920</v>
      </c>
      <c r="T30" s="3"/>
      <c r="U30" s="10"/>
    </row>
    <row r="31" spans="1:21" ht="16" thickBot="1" x14ac:dyDescent="0.25">
      <c r="A31" s="27" t="s">
        <v>22</v>
      </c>
      <c r="B31" s="25">
        <v>366</v>
      </c>
      <c r="C31" s="12">
        <f>B31*400</f>
        <v>146400</v>
      </c>
      <c r="D31" s="11">
        <v>1.2</v>
      </c>
      <c r="E31" s="12">
        <f>C31*D31</f>
        <v>175680</v>
      </c>
      <c r="F31" s="12"/>
      <c r="G31" s="13"/>
      <c r="H31" s="27" t="s">
        <v>26</v>
      </c>
      <c r="I31" s="25">
        <v>133</v>
      </c>
      <c r="J31" s="12">
        <f>I31*400</f>
        <v>53200</v>
      </c>
      <c r="K31" s="11">
        <v>1.2</v>
      </c>
      <c r="L31" s="12">
        <f>J31*K31</f>
        <v>63840</v>
      </c>
      <c r="M31" s="12"/>
      <c r="N31" s="13"/>
      <c r="O31" s="27" t="s">
        <v>27</v>
      </c>
      <c r="P31" s="25">
        <v>109</v>
      </c>
      <c r="Q31" s="12">
        <f>P31*400</f>
        <v>43600</v>
      </c>
      <c r="R31" s="11">
        <v>1.2</v>
      </c>
      <c r="S31" s="12">
        <f>Q31*R31</f>
        <v>52320</v>
      </c>
      <c r="T31" s="12"/>
      <c r="U31" s="13"/>
    </row>
    <row r="33" spans="1:21" ht="16" thickBot="1" x14ac:dyDescent="0.25"/>
    <row r="34" spans="1:21" ht="20" thickBot="1" x14ac:dyDescent="0.3">
      <c r="A34" s="64" t="s">
        <v>29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6"/>
    </row>
    <row r="35" spans="1:21" ht="16" x14ac:dyDescent="0.2">
      <c r="A35" s="58" t="s">
        <v>7</v>
      </c>
      <c r="B35" s="59"/>
      <c r="C35" s="59"/>
      <c r="D35" s="59"/>
      <c r="E35" s="59"/>
      <c r="F35" s="59"/>
      <c r="G35" s="60"/>
      <c r="H35" s="61" t="s">
        <v>14</v>
      </c>
      <c r="I35" s="62"/>
      <c r="J35" s="62"/>
      <c r="K35" s="62"/>
      <c r="L35" s="62"/>
      <c r="M35" s="62"/>
      <c r="N35" s="63"/>
      <c r="O35" s="61" t="s">
        <v>15</v>
      </c>
      <c r="P35" s="62"/>
      <c r="Q35" s="62"/>
      <c r="R35" s="62"/>
      <c r="S35" s="62"/>
      <c r="T35" s="62"/>
      <c r="U35" s="63"/>
    </row>
    <row r="36" spans="1:21" ht="32" x14ac:dyDescent="0.2">
      <c r="A36" s="7" t="s">
        <v>0</v>
      </c>
      <c r="B36" s="5" t="s">
        <v>1</v>
      </c>
      <c r="C36" s="5" t="s">
        <v>2</v>
      </c>
      <c r="D36" s="5" t="s">
        <v>3</v>
      </c>
      <c r="E36" s="5" t="s">
        <v>4</v>
      </c>
      <c r="F36" s="6" t="s">
        <v>5</v>
      </c>
      <c r="G36" s="8" t="s">
        <v>6</v>
      </c>
      <c r="H36" s="7" t="s">
        <v>0</v>
      </c>
      <c r="I36" s="5" t="s">
        <v>1</v>
      </c>
      <c r="J36" s="5" t="s">
        <v>2</v>
      </c>
      <c r="K36" s="5" t="s">
        <v>3</v>
      </c>
      <c r="L36" s="5" t="s">
        <v>4</v>
      </c>
      <c r="M36" s="6" t="s">
        <v>5</v>
      </c>
      <c r="N36" s="8" t="s">
        <v>6</v>
      </c>
      <c r="O36" s="7" t="s">
        <v>0</v>
      </c>
      <c r="P36" s="5" t="s">
        <v>1</v>
      </c>
      <c r="Q36" s="5" t="s">
        <v>2</v>
      </c>
      <c r="R36" s="5" t="s">
        <v>3</v>
      </c>
      <c r="S36" s="5" t="s">
        <v>4</v>
      </c>
      <c r="T36" s="6" t="s">
        <v>5</v>
      </c>
      <c r="U36" s="8" t="s">
        <v>6</v>
      </c>
    </row>
    <row r="37" spans="1:21" x14ac:dyDescent="0.2">
      <c r="A37" s="28" t="s">
        <v>21</v>
      </c>
      <c r="B37" s="30">
        <v>460</v>
      </c>
      <c r="C37" s="3">
        <f>B37*400</f>
        <v>184000</v>
      </c>
      <c r="D37" s="2">
        <v>1.2</v>
      </c>
      <c r="E37" s="3">
        <f>C37*D37</f>
        <v>220800</v>
      </c>
      <c r="F37" s="29">
        <f>AVERAGE(E37:E39)</f>
        <v>213440</v>
      </c>
      <c r="G37" s="9">
        <f>_xlfn.STDEV.S(E37:E39)</f>
        <v>10354.361399912599</v>
      </c>
      <c r="H37" s="28" t="s">
        <v>28</v>
      </c>
      <c r="I37" s="30">
        <v>192</v>
      </c>
      <c r="J37" s="3">
        <f>I37*400</f>
        <v>76800</v>
      </c>
      <c r="K37" s="2">
        <v>1.2</v>
      </c>
      <c r="L37" s="3">
        <f>J37*K37</f>
        <v>92160</v>
      </c>
      <c r="M37" s="29">
        <f>AVERAGE(L37:L39)</f>
        <v>91680</v>
      </c>
      <c r="N37" s="9">
        <f>_xlfn.STDEV.S(J37:J39)</f>
        <v>6609.0846567433227</v>
      </c>
      <c r="O37" s="28" t="s">
        <v>30</v>
      </c>
      <c r="P37" s="30">
        <v>157</v>
      </c>
      <c r="Q37" s="3">
        <f>P37*400</f>
        <v>62800</v>
      </c>
      <c r="R37" s="2">
        <v>1.2</v>
      </c>
      <c r="S37" s="3">
        <f>Q37*R37</f>
        <v>75360</v>
      </c>
      <c r="T37" s="29">
        <f>AVERAGE(S37:S39)</f>
        <v>69920</v>
      </c>
      <c r="U37" s="9">
        <f>_xlfn.STDEV.S(Q37:Q39)</f>
        <v>3946.3062898529979</v>
      </c>
    </row>
    <row r="38" spans="1:21" x14ac:dyDescent="0.2">
      <c r="A38" s="28" t="s">
        <v>21</v>
      </c>
      <c r="B38" s="30">
        <v>454</v>
      </c>
      <c r="C38" s="3">
        <f>B38*400</f>
        <v>181600</v>
      </c>
      <c r="D38" s="2">
        <v>1.2</v>
      </c>
      <c r="E38" s="3">
        <f>C38*D38</f>
        <v>217920</v>
      </c>
      <c r="F38" s="3"/>
      <c r="G38" s="10"/>
      <c r="H38" s="28" t="s">
        <v>28</v>
      </c>
      <c r="I38" s="30">
        <v>174</v>
      </c>
      <c r="J38" s="3">
        <f>I38*400</f>
        <v>69600</v>
      </c>
      <c r="K38" s="2">
        <v>1.2</v>
      </c>
      <c r="L38" s="3">
        <f>J38*K38</f>
        <v>83520</v>
      </c>
      <c r="M38" s="3"/>
      <c r="N38" s="10"/>
      <c r="O38" s="28" t="s">
        <v>30</v>
      </c>
      <c r="P38" s="30">
        <v>139</v>
      </c>
      <c r="Q38" s="3">
        <f>P38*400</f>
        <v>55600</v>
      </c>
      <c r="R38" s="2">
        <v>1.2</v>
      </c>
      <c r="S38" s="3">
        <f>Q38*R38</f>
        <v>66720</v>
      </c>
      <c r="T38" s="3"/>
      <c r="U38" s="10"/>
    </row>
    <row r="39" spans="1:21" ht="16" thickBot="1" x14ac:dyDescent="0.25">
      <c r="A39" s="32" t="s">
        <v>21</v>
      </c>
      <c r="B39" s="31">
        <v>420</v>
      </c>
      <c r="C39" s="12">
        <f>B39*400</f>
        <v>168000</v>
      </c>
      <c r="D39" s="11">
        <v>1.2</v>
      </c>
      <c r="E39" s="12">
        <f>C39*D39</f>
        <v>201600</v>
      </c>
      <c r="F39" s="12"/>
      <c r="G39" s="13"/>
      <c r="H39" s="32" t="s">
        <v>28</v>
      </c>
      <c r="I39" s="31">
        <v>207</v>
      </c>
      <c r="J39" s="12">
        <f>I39*400</f>
        <v>82800</v>
      </c>
      <c r="K39" s="11">
        <v>1.2</v>
      </c>
      <c r="L39" s="12">
        <f>J39*K39</f>
        <v>99360</v>
      </c>
      <c r="M39" s="12"/>
      <c r="N39" s="13"/>
      <c r="O39" s="32" t="s">
        <v>30</v>
      </c>
      <c r="P39" s="31">
        <v>141</v>
      </c>
      <c r="Q39" s="12">
        <f>P39*400</f>
        <v>56400</v>
      </c>
      <c r="R39" s="11">
        <v>1.2</v>
      </c>
      <c r="S39" s="12">
        <f>Q39*R39</f>
        <v>67680</v>
      </c>
      <c r="T39" s="12"/>
      <c r="U39" s="13"/>
    </row>
    <row r="41" spans="1:21" ht="16" thickBot="1" x14ac:dyDescent="0.25"/>
    <row r="42" spans="1:21" ht="20" thickBot="1" x14ac:dyDescent="0.3">
      <c r="A42" s="55" t="s">
        <v>31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7"/>
    </row>
    <row r="43" spans="1:21" ht="16" x14ac:dyDescent="0.2">
      <c r="A43" s="58" t="s">
        <v>7</v>
      </c>
      <c r="B43" s="59"/>
      <c r="C43" s="59"/>
      <c r="D43" s="59"/>
      <c r="E43" s="59"/>
      <c r="F43" s="59"/>
      <c r="G43" s="60"/>
      <c r="H43" s="61" t="s">
        <v>14</v>
      </c>
      <c r="I43" s="62"/>
      <c r="J43" s="62"/>
      <c r="K43" s="62"/>
      <c r="L43" s="62"/>
      <c r="M43" s="62"/>
      <c r="N43" s="63"/>
      <c r="O43" s="61" t="s">
        <v>15</v>
      </c>
      <c r="P43" s="62"/>
      <c r="Q43" s="62"/>
      <c r="R43" s="62"/>
      <c r="S43" s="62"/>
      <c r="T43" s="62"/>
      <c r="U43" s="63"/>
    </row>
    <row r="44" spans="1:21" ht="32" x14ac:dyDescent="0.2">
      <c r="A44" s="7" t="s">
        <v>0</v>
      </c>
      <c r="B44" s="5" t="s">
        <v>1</v>
      </c>
      <c r="C44" s="5" t="s">
        <v>2</v>
      </c>
      <c r="D44" s="5" t="s">
        <v>3</v>
      </c>
      <c r="E44" s="5" t="s">
        <v>4</v>
      </c>
      <c r="F44" s="6" t="s">
        <v>5</v>
      </c>
      <c r="G44" s="8" t="s">
        <v>6</v>
      </c>
      <c r="H44" s="7" t="s">
        <v>0</v>
      </c>
      <c r="I44" s="5" t="s">
        <v>1</v>
      </c>
      <c r="J44" s="5" t="s">
        <v>2</v>
      </c>
      <c r="K44" s="5" t="s">
        <v>3</v>
      </c>
      <c r="L44" s="5" t="s">
        <v>4</v>
      </c>
      <c r="M44" s="6" t="s">
        <v>5</v>
      </c>
      <c r="N44" s="8" t="s">
        <v>6</v>
      </c>
      <c r="O44" s="7" t="s">
        <v>0</v>
      </c>
      <c r="P44" s="5" t="s">
        <v>1</v>
      </c>
      <c r="Q44" s="5" t="s">
        <v>2</v>
      </c>
      <c r="R44" s="5" t="s">
        <v>3</v>
      </c>
      <c r="S44" s="5" t="s">
        <v>4</v>
      </c>
      <c r="T44" s="6" t="s">
        <v>5</v>
      </c>
      <c r="U44" s="8" t="s">
        <v>6</v>
      </c>
    </row>
    <row r="45" spans="1:21" x14ac:dyDescent="0.2">
      <c r="A45" s="33" t="s">
        <v>32</v>
      </c>
      <c r="B45" s="34">
        <v>282</v>
      </c>
      <c r="C45" s="3">
        <f>B45*400</f>
        <v>112800</v>
      </c>
      <c r="D45" s="2">
        <v>1.2</v>
      </c>
      <c r="E45" s="3">
        <f>C45*D45</f>
        <v>135360</v>
      </c>
      <c r="F45" s="37">
        <f>AVERAGE(E45:E47)</f>
        <v>140000</v>
      </c>
      <c r="G45" s="9">
        <f>_xlfn.STDEV.S(E45:E47)</f>
        <v>4355.4104284211835</v>
      </c>
      <c r="H45" s="33" t="s">
        <v>33</v>
      </c>
      <c r="I45" s="34">
        <v>131</v>
      </c>
      <c r="J45" s="3">
        <f>I45*400</f>
        <v>52400</v>
      </c>
      <c r="K45" s="2">
        <v>1.2</v>
      </c>
      <c r="L45" s="3">
        <f>J45*K45</f>
        <v>62880</v>
      </c>
      <c r="M45" s="37">
        <f>AVERAGE(L45:L47)</f>
        <v>65760</v>
      </c>
      <c r="N45" s="9">
        <f>_xlfn.STDEV.S(J45:J47)</f>
        <v>2884.4410203711914</v>
      </c>
      <c r="O45" s="33" t="s">
        <v>34</v>
      </c>
      <c r="P45" s="34">
        <v>108</v>
      </c>
      <c r="Q45" s="3">
        <f>P45*400</f>
        <v>43200</v>
      </c>
      <c r="R45" s="2">
        <v>1.2</v>
      </c>
      <c r="S45" s="3">
        <f>Q45*R45</f>
        <v>51840</v>
      </c>
      <c r="T45" s="37">
        <f>AVERAGE(S45:S47)</f>
        <v>52800</v>
      </c>
      <c r="U45" s="9">
        <f>_xlfn.STDEV.S(Q45:Q47)</f>
        <v>1385.6406460551018</v>
      </c>
    </row>
    <row r="46" spans="1:21" x14ac:dyDescent="0.2">
      <c r="A46" s="33" t="s">
        <v>32</v>
      </c>
      <c r="B46" s="34">
        <v>300</v>
      </c>
      <c r="C46" s="3">
        <f>B46*400</f>
        <v>120000</v>
      </c>
      <c r="D46" s="2">
        <v>1.2</v>
      </c>
      <c r="E46" s="3">
        <f>C46*D46</f>
        <v>144000</v>
      </c>
      <c r="F46" s="3"/>
      <c r="G46" s="10"/>
      <c r="H46" s="33" t="s">
        <v>33</v>
      </c>
      <c r="I46" s="34">
        <v>145</v>
      </c>
      <c r="J46" s="3">
        <f>I46*400</f>
        <v>58000</v>
      </c>
      <c r="K46" s="2">
        <v>1.2</v>
      </c>
      <c r="L46" s="3">
        <f>J46*K46</f>
        <v>69600</v>
      </c>
      <c r="M46" s="3"/>
      <c r="N46" s="10"/>
      <c r="O46" s="33" t="s">
        <v>34</v>
      </c>
      <c r="P46" s="34">
        <v>108</v>
      </c>
      <c r="Q46" s="3">
        <f>P46*400</f>
        <v>43200</v>
      </c>
      <c r="R46" s="2">
        <v>1.2</v>
      </c>
      <c r="S46" s="3">
        <f>Q46*R46</f>
        <v>51840</v>
      </c>
      <c r="T46" s="3"/>
      <c r="U46" s="10"/>
    </row>
    <row r="47" spans="1:21" ht="16" thickBot="1" x14ac:dyDescent="0.25">
      <c r="A47" s="35" t="s">
        <v>32</v>
      </c>
      <c r="B47" s="36">
        <v>293</v>
      </c>
      <c r="C47" s="12">
        <f>B47*400</f>
        <v>117200</v>
      </c>
      <c r="D47" s="11">
        <v>1.2</v>
      </c>
      <c r="E47" s="12">
        <f>C47*D47</f>
        <v>140640</v>
      </c>
      <c r="F47" s="12"/>
      <c r="G47" s="13"/>
      <c r="H47" s="35" t="s">
        <v>33</v>
      </c>
      <c r="I47" s="36">
        <v>135</v>
      </c>
      <c r="J47" s="12">
        <f>I47*400</f>
        <v>54000</v>
      </c>
      <c r="K47" s="11">
        <v>1.2</v>
      </c>
      <c r="L47" s="12">
        <f>J47*K47</f>
        <v>64800</v>
      </c>
      <c r="M47" s="12"/>
      <c r="N47" s="13"/>
      <c r="O47" s="35" t="s">
        <v>34</v>
      </c>
      <c r="P47" s="36">
        <v>114</v>
      </c>
      <c r="Q47" s="12">
        <f>P47*400</f>
        <v>45600</v>
      </c>
      <c r="R47" s="11">
        <v>1.2</v>
      </c>
      <c r="S47" s="12">
        <f>Q47*R47</f>
        <v>54720</v>
      </c>
      <c r="T47" s="12"/>
      <c r="U47" s="13"/>
    </row>
    <row r="50" spans="1:6" x14ac:dyDescent="0.2">
      <c r="A50" s="38" t="s">
        <v>35</v>
      </c>
    </row>
    <row r="51" spans="1:6" ht="32" x14ac:dyDescent="0.2">
      <c r="B51" s="42" t="s">
        <v>36</v>
      </c>
      <c r="C51" s="43" t="s">
        <v>37</v>
      </c>
      <c r="D51" s="46" t="s">
        <v>38</v>
      </c>
      <c r="E51" s="49" t="s">
        <v>39</v>
      </c>
      <c r="F51" s="52" t="s">
        <v>40</v>
      </c>
    </row>
    <row r="52" spans="1:6" x14ac:dyDescent="0.2">
      <c r="A52" s="41" t="s">
        <v>7</v>
      </c>
      <c r="B52" s="40">
        <v>1</v>
      </c>
      <c r="C52" s="44">
        <v>1</v>
      </c>
      <c r="D52" s="47">
        <v>1</v>
      </c>
      <c r="E52" s="50">
        <v>1</v>
      </c>
      <c r="F52" s="53">
        <v>1</v>
      </c>
    </row>
    <row r="53" spans="1:6" x14ac:dyDescent="0.2">
      <c r="A53" s="41" t="s">
        <v>14</v>
      </c>
      <c r="B53" s="39">
        <f>M13/F13</f>
        <v>0.13688212927756654</v>
      </c>
      <c r="C53" s="45">
        <f>M21/F21</f>
        <v>0.75354251012145745</v>
      </c>
      <c r="D53" s="48">
        <f>M29/F29</f>
        <v>0.31393298059964725</v>
      </c>
      <c r="E53" s="51">
        <f>M37/F37</f>
        <v>0.42953523238380809</v>
      </c>
      <c r="F53" s="54">
        <f>M45/F45</f>
        <v>0.4697142857142857</v>
      </c>
    </row>
    <row r="54" spans="1:6" x14ac:dyDescent="0.2">
      <c r="A54" s="41" t="s">
        <v>15</v>
      </c>
      <c r="B54" s="39">
        <f>T13/F13</f>
        <v>9.8274349224919566E-2</v>
      </c>
      <c r="C54" s="45">
        <f>T21/F21</f>
        <v>0.64220647773279349</v>
      </c>
      <c r="D54" s="48">
        <f>T29/F29</f>
        <v>0.31746031746031744</v>
      </c>
      <c r="E54" s="51">
        <f>T37/F37</f>
        <v>0.32758620689655171</v>
      </c>
      <c r="F54" s="54">
        <f>T45/F45</f>
        <v>0.37714285714285717</v>
      </c>
    </row>
    <row r="57" spans="1:6" x14ac:dyDescent="0.2">
      <c r="A57" s="80">
        <v>48500</v>
      </c>
    </row>
  </sheetData>
  <mergeCells count="25">
    <mergeCell ref="A26:U26"/>
    <mergeCell ref="A8:D8"/>
    <mergeCell ref="A11:G11"/>
    <mergeCell ref="H11:N11"/>
    <mergeCell ref="O11:U11"/>
    <mergeCell ref="A18:U18"/>
    <mergeCell ref="A19:G19"/>
    <mergeCell ref="H19:N19"/>
    <mergeCell ref="O19:U19"/>
    <mergeCell ref="A5:Q5"/>
    <mergeCell ref="A6:Q6"/>
    <mergeCell ref="A7:S7"/>
    <mergeCell ref="A2:S4"/>
    <mergeCell ref="A10:U10"/>
    <mergeCell ref="A42:U42"/>
    <mergeCell ref="A43:G43"/>
    <mergeCell ref="H43:N43"/>
    <mergeCell ref="O43:U43"/>
    <mergeCell ref="A27:G27"/>
    <mergeCell ref="H27:N27"/>
    <mergeCell ref="O27:U27"/>
    <mergeCell ref="A34:U34"/>
    <mergeCell ref="A35:G35"/>
    <mergeCell ref="H35:N35"/>
    <mergeCell ref="O35:U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Diane Marie Demas</dc:creator>
  <cp:lastModifiedBy>Microsoft Office User</cp:lastModifiedBy>
  <dcterms:created xsi:type="dcterms:W3CDTF">2020-11-04T16:42:49Z</dcterms:created>
  <dcterms:modified xsi:type="dcterms:W3CDTF">2022-06-24T03:42:48Z</dcterms:modified>
</cp:coreProperties>
</file>