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lloworldmail-my.sharepoint.com/personal/matthew_chen_qbt_travel/Documents/Desktop/"/>
    </mc:Choice>
  </mc:AlternateContent>
  <xr:revisionPtr revIDLastSave="20" documentId="8_{09B87887-B0D8-4BBB-A7EB-C291CD4417CA}" xr6:coauthVersionLast="47" xr6:coauthVersionMax="47" xr10:uidLastSave="{BFD6E47E-D5F0-4013-92B5-4F4606EBC8DF}"/>
  <bookViews>
    <workbookView xWindow="-108" yWindow="-108" windowWidth="23256" windowHeight="12576" tabRatio="676" xr2:uid="{FE379DD9-9445-456A-AEFE-D4F8A8B7D51A}"/>
  </bookViews>
  <sheets>
    <sheet name="Coverpage" sheetId="1" r:id="rId1"/>
    <sheet name="Ongoing Timing Difference" sheetId="5" r:id="rId2"/>
    <sheet name="Small Variance" sheetId="2" r:id="rId3"/>
    <sheet name="Airticket Fees" sheetId="3" r:id="rId4"/>
    <sheet name="Commission Only" sheetId="4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6" i="1" l="1"/>
  <c r="C34" i="1"/>
  <c r="C36" i="1"/>
  <c r="C32" i="1"/>
  <c r="C60" i="1"/>
  <c r="D16" i="1" l="1"/>
  <c r="C64" i="1"/>
  <c r="C62" i="1"/>
  <c r="A62" i="1"/>
  <c r="A60" i="1"/>
  <c r="C51" i="1"/>
  <c r="C41" i="1"/>
  <c r="C56" i="1" s="1"/>
  <c r="C38" i="1"/>
  <c r="D36" i="1"/>
  <c r="D34" i="1"/>
  <c r="C53" i="1"/>
  <c r="D32" i="1"/>
  <c r="C22" i="1"/>
  <c r="D26" i="1" s="1"/>
  <c r="B10" i="1"/>
  <c r="D8" i="1"/>
  <c r="D2" i="1"/>
  <c r="B48" i="1" s="1"/>
  <c r="C54" i="1" l="1"/>
  <c r="B12" i="1"/>
  <c r="B14" i="1"/>
  <c r="C55" i="1"/>
  <c r="D46" i="1"/>
  <c r="D48" i="1" s="1"/>
  <c r="C52" i="1"/>
</calcChain>
</file>

<file path=xl/sharedStrings.xml><?xml version="1.0" encoding="utf-8"?>
<sst xmlns="http://schemas.openxmlformats.org/spreadsheetml/2006/main" count="289" uniqueCount="71">
  <si>
    <t xml:space="preserve">Balance Sheet Account Reconciliation </t>
  </si>
  <si>
    <t xml:space="preserve">First date of BSP period </t>
  </si>
  <si>
    <t xml:space="preserve">Last date of BSP period </t>
  </si>
  <si>
    <t xml:space="preserve">Account Name/Code </t>
  </si>
  <si>
    <t xml:space="preserve">BSP Control account </t>
  </si>
  <si>
    <t>320202-640</t>
  </si>
  <si>
    <t xml:space="preserve">Period </t>
  </si>
  <si>
    <t xml:space="preserve">Prepared by: </t>
  </si>
  <si>
    <t xml:space="preserve">Date Prepared: </t>
  </si>
  <si>
    <t>Review by:</t>
  </si>
  <si>
    <t>Date Review:</t>
  </si>
  <si>
    <t>Opening  Account Name/Code - BSP Control account (320202 - 640)</t>
  </si>
  <si>
    <t xml:space="preserve">BSP NETT Payment </t>
  </si>
  <si>
    <t>Check against BSP - AGM Reconciliation, and BSP Upload File</t>
  </si>
  <si>
    <t xml:space="preserve">AIRTICKET NETT Payment </t>
  </si>
  <si>
    <t>Check against Ats stm and bank statement</t>
  </si>
  <si>
    <t>Total Difference to be reconcile, Reclassify or pending correction</t>
  </si>
  <si>
    <t>BSP Reconciling Items(s)</t>
  </si>
  <si>
    <t>Sub-Total</t>
  </si>
  <si>
    <t xml:space="preserve">Total </t>
  </si>
  <si>
    <t>Permanent Differences</t>
  </si>
  <si>
    <t>Miscellaneous Variance -1</t>
  </si>
  <si>
    <t>(AirTicket nett charge OBFCA, SA-Commission)</t>
  </si>
  <si>
    <t>Total Reconciling Items(s)</t>
  </si>
  <si>
    <t>AIRTICKET Reconciling Items(s)</t>
  </si>
  <si>
    <t>Small Variance</t>
  </si>
  <si>
    <t>Airticket Fees</t>
  </si>
  <si>
    <t xml:space="preserve">Commission only Variance </t>
  </si>
  <si>
    <t>FIN</t>
  </si>
  <si>
    <t>(Unreconciled balance as of 31.03.2019)</t>
  </si>
  <si>
    <t>Miscellaneous Variance -2</t>
  </si>
  <si>
    <t>Matches ticket with Rounding Error</t>
  </si>
  <si>
    <t>Total Difference to be reconcile, Reclassify or correct</t>
  </si>
  <si>
    <t>Closing - Account Name/Code - BSP Control account (320202 - 640)</t>
  </si>
  <si>
    <t>BSP - Miscellaneous Variance -1</t>
  </si>
  <si>
    <t>FIN to be posted</t>
  </si>
  <si>
    <t>ATs - Small Variance</t>
  </si>
  <si>
    <t>ATs - Airticket Fees</t>
  </si>
  <si>
    <t xml:space="preserve">ATs - Commission only Variance </t>
  </si>
  <si>
    <t>ATs - Miscellaneous Variance -1</t>
  </si>
  <si>
    <t>ATs - Miscellaneous Variance -2</t>
  </si>
  <si>
    <t>TIMING Difference</t>
  </si>
  <si>
    <t>Further investigation</t>
  </si>
  <si>
    <t>Unreconciled Balance</t>
  </si>
  <si>
    <t>Ticket</t>
  </si>
  <si>
    <t>Data Source</t>
  </si>
  <si>
    <t>Fare Price (BSP)</t>
  </si>
  <si>
    <t>Airport Tax (BSP)</t>
  </si>
  <si>
    <t>Sales Price (BSP)</t>
  </si>
  <si>
    <t>GST (BSP)</t>
  </si>
  <si>
    <t>Commission (BSP)</t>
  </si>
  <si>
    <t>UATP (BSP)</t>
  </si>
  <si>
    <t>Nett Paid (BSP)</t>
  </si>
  <si>
    <t>Fare Price (AIR)</t>
  </si>
  <si>
    <t>Airport Tax (AIR)</t>
  </si>
  <si>
    <t>Fees (AIR)</t>
  </si>
  <si>
    <t>Sales Price (AIR)</t>
  </si>
  <si>
    <t>GST (AIR)</t>
  </si>
  <si>
    <t>Commission (AIR)</t>
  </si>
  <si>
    <t>UATP (AIR)</t>
  </si>
  <si>
    <t>Nett Paid (AIR)</t>
  </si>
  <si>
    <t>Fare Price (DIFF)</t>
  </si>
  <si>
    <t>Airport Tax (DIFF)</t>
  </si>
  <si>
    <t>Sales Price (DIFF)</t>
  </si>
  <si>
    <t>GST (DIFF)</t>
  </si>
  <si>
    <t>Commission (DIFF)</t>
  </si>
  <si>
    <t>UATP (DIFF)</t>
  </si>
  <si>
    <t>Nett Paid (DIFF)</t>
  </si>
  <si>
    <t>Variance (DIFF)</t>
  </si>
  <si>
    <t>BSP Source data 2021.04.18</t>
  </si>
  <si>
    <t>BSP Source data 2021.04.25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</si>
</sst>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  <numFmt numFmtId="165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Arial Narrow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8">
    <xf numFmtId="0" fontId="0" fillId="0" borderId="0" xfId="0"/>
    <xf numFmtId="14" fontId="6" fillId="2" borderId="1" xfId="0" applyNumberFormat="1" applyFont="1" applyFill="1" applyBorder="1"/>
    <xf numFmtId="14" fontId="6" fillId="0" borderId="1" xfId="0" applyNumberFormat="1" applyFont="1" applyBorder="1"/>
    <xf numFmtId="14" fontId="6" fillId="0" borderId="0" xfId="0" applyNumberFormat="1" applyFont="1"/>
    <xf numFmtId="0" fontId="7" fillId="0" borderId="0" xfId="0" applyFont="1"/>
    <xf numFmtId="0" fontId="7" fillId="0" borderId="0" xfId="0" applyFont="1" applyAlignment="1">
      <alignment horizontal="right"/>
    </xf>
    <xf numFmtId="0" fontId="6" fillId="0" borderId="0" xfId="0" applyFont="1"/>
    <xf numFmtId="17" fontId="6" fillId="0" borderId="0" xfId="0" applyNumberFormat="1" applyFont="1" applyAlignment="1">
      <alignment horizontal="right"/>
    </xf>
    <xf numFmtId="0" fontId="6" fillId="0" borderId="2" xfId="0" applyFont="1" applyBorder="1"/>
    <xf numFmtId="0" fontId="6" fillId="0" borderId="0" xfId="0" applyFont="1" applyAlignment="1">
      <alignment horizontal="right"/>
    </xf>
    <xf numFmtId="14" fontId="6" fillId="2" borderId="1" xfId="0" quotePrefix="1" applyNumberFormat="1" applyFont="1" applyFill="1" applyBorder="1" applyAlignment="1">
      <alignment horizontal="right"/>
    </xf>
    <xf numFmtId="14" fontId="6" fillId="2" borderId="2" xfId="0" applyNumberFormat="1" applyFont="1" applyFill="1" applyBorder="1" applyAlignment="1">
      <alignment horizontal="right"/>
    </xf>
    <xf numFmtId="164" fontId="0" fillId="0" borderId="0" xfId="0" applyNumberFormat="1"/>
    <xf numFmtId="0" fontId="7" fillId="0" borderId="3" xfId="0" applyFont="1" applyBorder="1"/>
    <xf numFmtId="44" fontId="7" fillId="3" borderId="5" xfId="1" applyFont="1" applyFill="1" applyBorder="1"/>
    <xf numFmtId="44" fontId="7" fillId="2" borderId="5" xfId="1" applyFont="1" applyFill="1" applyBorder="1"/>
    <xf numFmtId="164" fontId="4" fillId="4" borderId="0" xfId="0" applyNumberFormat="1" applyFont="1" applyFill="1"/>
    <xf numFmtId="0" fontId="2" fillId="0" borderId="0" xfId="0" applyFont="1"/>
    <xf numFmtId="44" fontId="7" fillId="0" borderId="0" xfId="1" applyFont="1" applyBorder="1"/>
    <xf numFmtId="44" fontId="7" fillId="0" borderId="5" xfId="1" applyFont="1" applyBorder="1"/>
    <xf numFmtId="0" fontId="3" fillId="0" borderId="6" xfId="0" applyFont="1" applyBorder="1"/>
    <xf numFmtId="0" fontId="3" fillId="0" borderId="5" xfId="0" applyFont="1" applyBorder="1" applyAlignment="1">
      <alignment horizontal="center"/>
    </xf>
    <xf numFmtId="0" fontId="0" fillId="0" borderId="7" xfId="0" applyBorder="1" applyAlignment="1">
      <alignment horizontal="right"/>
    </xf>
    <xf numFmtId="0" fontId="0" fillId="0" borderId="7" xfId="0" applyBorder="1"/>
    <xf numFmtId="44" fontId="0" fillId="0" borderId="8" xfId="1" applyFont="1" applyBorder="1"/>
    <xf numFmtId="0" fontId="0" fillId="0" borderId="8" xfId="0" applyBorder="1"/>
    <xf numFmtId="0" fontId="8" fillId="0" borderId="7" xfId="0" applyFont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44" fontId="0" fillId="0" borderId="8" xfId="1" applyFont="1" applyFill="1" applyBorder="1"/>
    <xf numFmtId="0" fontId="0" fillId="0" borderId="10" xfId="0" applyBorder="1"/>
    <xf numFmtId="0" fontId="0" fillId="0" borderId="11" xfId="0" applyBorder="1"/>
    <xf numFmtId="44" fontId="3" fillId="0" borderId="6" xfId="1" applyFont="1" applyBorder="1"/>
    <xf numFmtId="0" fontId="3" fillId="0" borderId="0" xfId="0" applyFont="1"/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8" xfId="0" applyFont="1" applyBorder="1"/>
    <xf numFmtId="0" fontId="8" fillId="0" borderId="9" xfId="0" applyFont="1" applyBorder="1"/>
    <xf numFmtId="0" fontId="3" fillId="0" borderId="7" xfId="0" applyFont="1" applyBorder="1" applyAlignment="1">
      <alignment horizontal="center"/>
    </xf>
    <xf numFmtId="44" fontId="0" fillId="5" borderId="8" xfId="1" applyFont="1" applyFill="1" applyBorder="1"/>
    <xf numFmtId="44" fontId="0" fillId="6" borderId="8" xfId="1" applyFont="1" applyFill="1" applyBorder="1" applyAlignment="1">
      <alignment horizontal="center" vertical="center"/>
    </xf>
    <xf numFmtId="44" fontId="0" fillId="0" borderId="0" xfId="0" applyNumberFormat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center" wrapText="1"/>
    </xf>
    <xf numFmtId="44" fontId="3" fillId="0" borderId="5" xfId="1" applyFont="1" applyBorder="1"/>
    <xf numFmtId="0" fontId="7" fillId="0" borderId="7" xfId="0" applyFont="1" applyBorder="1"/>
    <xf numFmtId="0" fontId="7" fillId="0" borderId="7" xfId="0" applyFont="1" applyBorder="1" applyAlignment="1">
      <alignment horizontal="center"/>
    </xf>
    <xf numFmtId="0" fontId="7" fillId="0" borderId="0" xfId="0" applyFont="1" applyAlignment="1">
      <alignment horizontal="center"/>
    </xf>
    <xf numFmtId="44" fontId="7" fillId="0" borderId="8" xfId="1" applyFont="1" applyFill="1" applyBorder="1"/>
    <xf numFmtId="44" fontId="0" fillId="0" borderId="0" xfId="1" applyFont="1" applyBorder="1"/>
    <xf numFmtId="0" fontId="9" fillId="0" borderId="0" xfId="0" applyFont="1"/>
    <xf numFmtId="0" fontId="10" fillId="0" borderId="0" xfId="0" applyFont="1"/>
    <xf numFmtId="44" fontId="11" fillId="0" borderId="0" xfId="1" applyFont="1" applyBorder="1"/>
    <xf numFmtId="0" fontId="12" fillId="0" borderId="7" xfId="0" applyFont="1" applyBorder="1" applyAlignment="1">
      <alignment horizontal="center"/>
    </xf>
    <xf numFmtId="0" fontId="12" fillId="0" borderId="0" xfId="0" applyFont="1" applyAlignment="1">
      <alignment horizontal="center"/>
    </xf>
    <xf numFmtId="44" fontId="12" fillId="0" borderId="8" xfId="1" applyFont="1" applyFill="1" applyBorder="1"/>
    <xf numFmtId="165" fontId="0" fillId="0" borderId="0" xfId="0" applyNumberFormat="1"/>
    <xf numFmtId="44" fontId="0" fillId="0" borderId="0" xfId="1" applyFont="1" applyFill="1" applyBorder="1"/>
    <xf numFmtId="0" fontId="0" fillId="0" borderId="2" xfId="0" applyBorder="1"/>
    <xf numFmtId="0" fontId="3" fillId="0" borderId="0" xfId="0" applyFont="1" applyAlignment="1">
      <alignment horizontal="left"/>
    </xf>
    <xf numFmtId="44" fontId="3" fillId="0" borderId="0" xfId="0" applyNumberFormat="1" applyFont="1" applyAlignment="1">
      <alignment horizontal="left"/>
    </xf>
    <xf numFmtId="164" fontId="4" fillId="0" borderId="0" xfId="0" applyNumberFormat="1" applyFont="1" applyFill="1"/>
    <xf numFmtId="164" fontId="3" fillId="0" borderId="6" xfId="0" applyNumberFormat="1" applyFont="1" applyBorder="1"/>
    <xf numFmtId="0" fontId="7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4" xfId="0" applyFont="1" applyBorder="1"/>
    <xf numFmtId="0" fontId="0" fillId="0" borderId="0" xfId="0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7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11" xfId="0" applyFont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140</xdr:row>
      <xdr:rowOff>180975</xdr:rowOff>
    </xdr:from>
    <xdr:to>
      <xdr:col>0</xdr:col>
      <xdr:colOff>4124325</xdr:colOff>
      <xdr:row>142</xdr:row>
      <xdr:rowOff>114300</xdr:rowOff>
    </xdr:to>
    <xdr:sp macro="" textlink="">
      <xdr:nvSpPr>
        <xdr:cNvPr id="2" name="Rounded Rectangle 5">
          <a:extLst>
            <a:ext uri="{FF2B5EF4-FFF2-40B4-BE49-F238E27FC236}">
              <a16:creationId xmlns:a16="http://schemas.microsoft.com/office/drawing/2014/main" id="{202170D6-F7CD-4CED-92CD-2F0CC981FF51}"/>
            </a:ext>
          </a:extLst>
        </xdr:cNvPr>
        <xdr:cNvSpPr/>
      </xdr:nvSpPr>
      <xdr:spPr>
        <a:xfrm>
          <a:off x="9525" y="27365325"/>
          <a:ext cx="4114800" cy="314325"/>
        </a:xfrm>
        <a:prstGeom prst="roundRect">
          <a:avLst/>
        </a:prstGeom>
        <a:noFill/>
        <a:ln w="3810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9-25%20Apr/4.%20Weekly%20Reconciliation%202021.04.25%20-%20CF%20to%20WE2May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page Monthly"/>
      <sheetName val="&lt; Step 6 Auto allocation  "/>
      <sheetName val="Auto allocation"/>
      <sheetName val="&lt; Step 5 Journals  "/>
      <sheetName val="Journal Template"/>
      <sheetName val="FIN"/>
      <sheetName val="&lt; Step 4 query to ATs items  "/>
      <sheetName val="ATs - Commission only Variance "/>
      <sheetName val="ATs - Small Variance"/>
      <sheetName val="ATs - Airticket Fees"/>
      <sheetName val="Steps"/>
      <sheetName val="Instruction"/>
      <sheetName val="Coverpage Weekly"/>
      <sheetName val="&lt; Step 3 ongoing timing diff"/>
      <sheetName val="Further Investigation"/>
      <sheetName val="Ongoing Timing Difference"/>
      <sheetName val="Timing Difference Matched"/>
      <sheetName val="Miscellaneous Variance -1"/>
      <sheetName val="Miscellaneous Variance -2"/>
      <sheetName val="&lt; Step 2 Timing diff current"/>
      <sheetName val="Reconciliation"/>
      <sheetName val="Current Timing Difference"/>
      <sheetName val="AIRTICKET FEES"/>
      <sheetName val="Commission Only"/>
      <sheetName val="UATP TICKETS "/>
      <sheetName val="Small Variance"/>
      <sheetName val="Matches"/>
      <sheetName val="&lt; Step 1 Data Files"/>
      <sheetName val="BSP Source data"/>
      <sheetName val="Airticket statement"/>
      <sheetName val="Remove duplicate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1">
          <cell r="F21" t="str">
            <v>FIN</v>
          </cell>
        </row>
        <row r="26">
          <cell r="F26" t="str">
            <v>FIN</v>
          </cell>
        </row>
        <row r="31">
          <cell r="F31" t="str">
            <v/>
          </cell>
        </row>
        <row r="35">
          <cell r="F35" t="str">
            <v/>
          </cell>
        </row>
        <row r="40">
          <cell r="F40" t="str">
            <v xml:space="preserve">FIN </v>
          </cell>
        </row>
        <row r="46">
          <cell r="E46">
            <v>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1">
          <cell r="Y1">
            <v>0</v>
          </cell>
        </row>
      </sheetData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>
        <row r="1">
          <cell r="Y1">
            <v>0</v>
          </cell>
        </row>
      </sheetData>
      <sheetData sheetId="22"/>
      <sheetData sheetId="23"/>
      <sheetData sheetId="24" refreshError="1"/>
      <sheetData sheetId="25"/>
      <sheetData sheetId="26" refreshError="1"/>
      <sheetData sheetId="27" refreshError="1"/>
      <sheetData sheetId="28"/>
      <sheetData sheetId="29"/>
      <sheetData sheetId="3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E48FE-2128-4BFD-90D0-A24EBCD1B464}">
  <dimension ref="A1:L86"/>
  <sheetViews>
    <sheetView tabSelected="1" workbookViewId="0">
      <selection activeCell="D1" sqref="D1"/>
    </sheetView>
  </sheetViews>
  <sheetFormatPr defaultRowHeight="14.4" x14ac:dyDescent="0.3"/>
  <cols>
    <col min="1" max="1" width="71.33203125" customWidth="1"/>
    <col min="2" max="2" width="14.88671875" customWidth="1"/>
    <col min="3" max="3" width="22" customWidth="1"/>
    <col min="4" max="4" width="19.88671875" customWidth="1"/>
    <col min="5" max="5" width="57" bestFit="1" customWidth="1"/>
    <col min="6" max="6" width="14.33203125" bestFit="1" customWidth="1"/>
    <col min="8" max="8" width="14" bestFit="1" customWidth="1"/>
    <col min="9" max="12" width="14" customWidth="1"/>
  </cols>
  <sheetData>
    <row r="1" spans="1:7" ht="24" thickBot="1" x14ac:dyDescent="0.5">
      <c r="A1" s="65" t="s">
        <v>0</v>
      </c>
      <c r="B1" s="65"/>
      <c r="C1" t="s">
        <v>1</v>
      </c>
      <c r="D1" s="1"/>
    </row>
    <row r="2" spans="1:7" ht="16.2" thickBot="1" x14ac:dyDescent="0.35">
      <c r="C2" t="s">
        <v>2</v>
      </c>
      <c r="D2" s="2">
        <f>D1+6</f>
        <v>6</v>
      </c>
    </row>
    <row r="3" spans="1:7" ht="15.6" x14ac:dyDescent="0.3">
      <c r="D3" s="3"/>
    </row>
    <row r="4" spans="1:7" ht="15.6" x14ac:dyDescent="0.3">
      <c r="A4" s="4" t="s">
        <v>3</v>
      </c>
      <c r="B4" s="66" t="s">
        <v>4</v>
      </c>
      <c r="C4" s="66"/>
      <c r="D4" s="5" t="s">
        <v>5</v>
      </c>
    </row>
    <row r="5" spans="1:7" ht="15.6" x14ac:dyDescent="0.3">
      <c r="A5" s="6" t="s">
        <v>6</v>
      </c>
      <c r="B5" s="6"/>
      <c r="C5" s="6"/>
      <c r="D5" s="7"/>
    </row>
    <row r="6" spans="1:7" ht="16.2" thickBot="1" x14ac:dyDescent="0.35">
      <c r="A6" s="6" t="s">
        <v>7</v>
      </c>
      <c r="B6" s="8"/>
      <c r="C6" s="9" t="s">
        <v>8</v>
      </c>
      <c r="D6" s="10">
        <v>44910</v>
      </c>
    </row>
    <row r="7" spans="1:7" ht="15.6" x14ac:dyDescent="0.3">
      <c r="A7" s="6"/>
      <c r="B7" s="6"/>
      <c r="C7" s="6"/>
      <c r="D7" s="6"/>
    </row>
    <row r="8" spans="1:7" ht="16.2" thickBot="1" x14ac:dyDescent="0.35">
      <c r="A8" s="6" t="s">
        <v>9</v>
      </c>
      <c r="B8" s="8"/>
      <c r="C8" s="9" t="s">
        <v>10</v>
      </c>
      <c r="D8" s="11">
        <f>D6+1</f>
        <v>44911</v>
      </c>
    </row>
    <row r="9" spans="1:7" ht="16.2" thickBot="1" x14ac:dyDescent="0.35">
      <c r="A9" s="6"/>
      <c r="B9" s="8"/>
      <c r="C9" s="9"/>
      <c r="D9" s="8"/>
      <c r="E9" s="12"/>
    </row>
    <row r="10" spans="1:7" ht="16.2" thickBot="1" x14ac:dyDescent="0.35">
      <c r="A10" s="13" t="s">
        <v>11</v>
      </c>
      <c r="B10" s="64" t="str">
        <f>+"As of  "&amp;TEXT(D1,"dd-mmm-yyyy")</f>
        <v>As of  00-Jan-1900</v>
      </c>
      <c r="C10" s="64"/>
      <c r="D10" s="14"/>
    </row>
    <row r="11" spans="1:7" ht="16.2" thickBot="1" x14ac:dyDescent="0.35">
      <c r="A11" s="6"/>
      <c r="B11" s="6"/>
      <c r="C11" s="6"/>
      <c r="D11" s="6"/>
      <c r="E11" s="12"/>
    </row>
    <row r="12" spans="1:7" ht="16.2" thickBot="1" x14ac:dyDescent="0.35">
      <c r="A12" s="13" t="s">
        <v>12</v>
      </c>
      <c r="B12" s="67" t="str">
        <f>"For Week Ending "&amp;TEXT(D2,"dd-mmm-yyyy")</f>
        <v>For Week Ending 06-Jan-1900</v>
      </c>
      <c r="C12" s="67"/>
      <c r="D12" s="15"/>
      <c r="E12" s="16" t="s">
        <v>13</v>
      </c>
      <c r="F12" s="62"/>
      <c r="G12" s="17"/>
    </row>
    <row r="13" spans="1:7" ht="16.2" thickBot="1" x14ac:dyDescent="0.35">
      <c r="A13" s="4"/>
      <c r="B13" s="4"/>
      <c r="C13" s="4"/>
      <c r="D13" s="18"/>
      <c r="E13" s="12"/>
    </row>
    <row r="14" spans="1:7" ht="16.2" thickBot="1" x14ac:dyDescent="0.35">
      <c r="A14" s="13" t="s">
        <v>14</v>
      </c>
      <c r="B14" s="67" t="str">
        <f>"For Week Ending "&amp;TEXT(D2,"dd-mmm-yyyy")</f>
        <v>For Week Ending 06-Jan-1900</v>
      </c>
      <c r="C14" s="67"/>
      <c r="D14" s="15"/>
      <c r="E14" s="16" t="s">
        <v>15</v>
      </c>
      <c r="F14" s="62"/>
    </row>
    <row r="15" spans="1:7" ht="16.2" thickBot="1" x14ac:dyDescent="0.35">
      <c r="A15" s="4"/>
      <c r="B15" s="4"/>
      <c r="C15" s="4"/>
      <c r="D15" s="18"/>
      <c r="E15" s="12"/>
    </row>
    <row r="16" spans="1:7" ht="16.2" thickBot="1" x14ac:dyDescent="0.35">
      <c r="A16" s="13" t="s">
        <v>16</v>
      </c>
      <c r="B16" s="64"/>
      <c r="C16" s="64"/>
      <c r="D16" s="19">
        <f>D12+D14</f>
        <v>0</v>
      </c>
    </row>
    <row r="17" spans="1:6" ht="15" thickBot="1" x14ac:dyDescent="0.35"/>
    <row r="18" spans="1:6" ht="15" thickBot="1" x14ac:dyDescent="0.35">
      <c r="A18" s="20" t="s">
        <v>17</v>
      </c>
      <c r="B18" s="69" t="s">
        <v>18</v>
      </c>
      <c r="C18" s="70"/>
      <c r="D18" s="21" t="s">
        <v>19</v>
      </c>
    </row>
    <row r="19" spans="1:6" x14ac:dyDescent="0.3">
      <c r="A19" s="22"/>
      <c r="B19" s="23"/>
      <c r="C19" s="24"/>
      <c r="D19" s="25"/>
    </row>
    <row r="20" spans="1:6" x14ac:dyDescent="0.3">
      <c r="A20" s="26" t="s">
        <v>20</v>
      </c>
      <c r="B20" s="23"/>
      <c r="C20" s="24"/>
      <c r="D20" s="25"/>
    </row>
    <row r="21" spans="1:6" x14ac:dyDescent="0.3">
      <c r="A21" s="22"/>
      <c r="B21" s="23"/>
      <c r="C21" s="24"/>
      <c r="D21" s="25"/>
    </row>
    <row r="22" spans="1:6" x14ac:dyDescent="0.3">
      <c r="A22" s="27" t="s">
        <v>21</v>
      </c>
      <c r="B22" s="23"/>
      <c r="C22" s="24">
        <f>+'[1]Journal Template'!E45</f>
        <v>0</v>
      </c>
      <c r="D22" s="25"/>
    </row>
    <row r="23" spans="1:6" x14ac:dyDescent="0.3">
      <c r="A23" s="28" t="s">
        <v>22</v>
      </c>
      <c r="B23" s="23"/>
      <c r="C23" s="24"/>
      <c r="D23" s="25"/>
    </row>
    <row r="24" spans="1:6" x14ac:dyDescent="0.3">
      <c r="A24" s="29"/>
      <c r="B24" s="23"/>
      <c r="C24" s="30"/>
      <c r="D24" s="25"/>
    </row>
    <row r="25" spans="1:6" ht="15" thickBot="1" x14ac:dyDescent="0.35">
      <c r="A25" s="23"/>
      <c r="B25" s="31"/>
      <c r="C25" s="32"/>
      <c r="D25" s="25"/>
    </row>
    <row r="26" spans="1:6" ht="15" thickBot="1" x14ac:dyDescent="0.35">
      <c r="A26" s="71" t="s">
        <v>23</v>
      </c>
      <c r="B26" s="72"/>
      <c r="C26" s="73"/>
      <c r="D26" s="33">
        <f>+C22</f>
        <v>0</v>
      </c>
    </row>
    <row r="27" spans="1:6" ht="15" thickBot="1" x14ac:dyDescent="0.35">
      <c r="B27" s="34"/>
      <c r="C27" s="34"/>
      <c r="D27" s="34"/>
    </row>
    <row r="28" spans="1:6" ht="15" thickBot="1" x14ac:dyDescent="0.35">
      <c r="A28" s="20" t="s">
        <v>24</v>
      </c>
      <c r="B28" s="69" t="s">
        <v>18</v>
      </c>
      <c r="C28" s="70"/>
      <c r="D28" s="21" t="s">
        <v>19</v>
      </c>
    </row>
    <row r="29" spans="1:6" x14ac:dyDescent="0.3">
      <c r="A29" s="22"/>
      <c r="B29" s="35"/>
      <c r="C29" s="36"/>
      <c r="D29" s="37"/>
    </row>
    <row r="30" spans="1:6" x14ac:dyDescent="0.3">
      <c r="A30" s="38" t="s">
        <v>20</v>
      </c>
      <c r="B30" s="39"/>
      <c r="C30" s="24"/>
      <c r="D30" s="37"/>
    </row>
    <row r="31" spans="1:6" x14ac:dyDescent="0.3">
      <c r="A31" s="38"/>
      <c r="B31" s="39"/>
      <c r="C31" s="24"/>
      <c r="D31" s="37"/>
    </row>
    <row r="32" spans="1:6" x14ac:dyDescent="0.3">
      <c r="A32" s="27" t="s">
        <v>25</v>
      </c>
      <c r="B32" s="23"/>
      <c r="C32" s="40">
        <f>SUM('Small Variance'!X:X)</f>
        <v>0</v>
      </c>
      <c r="D32" s="41" t="str">
        <f>+'[1]Journal Template'!F21</f>
        <v>FIN</v>
      </c>
      <c r="E32" s="42"/>
      <c r="F32" s="17"/>
    </row>
    <row r="33" spans="1:6" x14ac:dyDescent="0.3">
      <c r="A33" s="43"/>
      <c r="B33" s="23"/>
      <c r="C33" s="24"/>
      <c r="D33" s="24"/>
    </row>
    <row r="34" spans="1:6" x14ac:dyDescent="0.3">
      <c r="A34" s="27" t="s">
        <v>26</v>
      </c>
      <c r="B34" s="23"/>
      <c r="C34" s="24">
        <f>SUM('Airticket Fees'!X:X)</f>
        <v>0</v>
      </c>
      <c r="D34" s="41" t="str">
        <f>+'[1]Journal Template'!F26&amp;"/"&amp;'[1]Journal Template'!F31&amp;"/"&amp;'[1]Journal Template'!F35</f>
        <v>FIN//</v>
      </c>
    </row>
    <row r="35" spans="1:6" x14ac:dyDescent="0.3">
      <c r="A35" s="27"/>
      <c r="B35" s="23"/>
      <c r="C35" s="24"/>
      <c r="D35" s="24"/>
    </row>
    <row r="36" spans="1:6" x14ac:dyDescent="0.3">
      <c r="A36" s="27" t="s">
        <v>27</v>
      </c>
      <c r="B36" s="23"/>
      <c r="C36" s="24">
        <f>SUM('Commission Only'!X:X)</f>
        <v>0</v>
      </c>
      <c r="D36" s="41" t="str">
        <f>+'[1]Journal Template'!F40</f>
        <v xml:space="preserve">FIN </v>
      </c>
    </row>
    <row r="37" spans="1:6" x14ac:dyDescent="0.3">
      <c r="A37" s="27"/>
      <c r="B37" s="23"/>
      <c r="C37" s="24"/>
      <c r="D37" s="24"/>
    </row>
    <row r="38" spans="1:6" x14ac:dyDescent="0.3">
      <c r="A38" s="27" t="s">
        <v>21</v>
      </c>
      <c r="B38" s="23"/>
      <c r="C38" s="30">
        <f>+'[1]Journal Template'!E46</f>
        <v>0</v>
      </c>
      <c r="D38" s="24" t="s">
        <v>28</v>
      </c>
    </row>
    <row r="39" spans="1:6" x14ac:dyDescent="0.3">
      <c r="A39" s="27" t="s">
        <v>29</v>
      </c>
      <c r="B39" s="23"/>
      <c r="C39" s="24"/>
      <c r="D39" s="24"/>
    </row>
    <row r="40" spans="1:6" x14ac:dyDescent="0.3">
      <c r="A40" s="44"/>
      <c r="B40" s="23"/>
      <c r="C40" s="24"/>
      <c r="D40" s="24"/>
    </row>
    <row r="41" spans="1:6" x14ac:dyDescent="0.3">
      <c r="A41" s="27" t="s">
        <v>30</v>
      </c>
      <c r="B41" s="23"/>
      <c r="C41" s="30">
        <f>+'[1]Journal Template'!E49</f>
        <v>0</v>
      </c>
      <c r="D41" s="24" t="s">
        <v>28</v>
      </c>
    </row>
    <row r="42" spans="1:6" x14ac:dyDescent="0.3">
      <c r="A42" s="27" t="s">
        <v>29</v>
      </c>
      <c r="B42" s="23"/>
      <c r="C42" s="24"/>
      <c r="D42" s="24"/>
    </row>
    <row r="43" spans="1:6" x14ac:dyDescent="0.3">
      <c r="A43" s="44"/>
      <c r="B43" s="23"/>
      <c r="C43" s="24"/>
      <c r="D43" s="24"/>
    </row>
    <row r="44" spans="1:6" x14ac:dyDescent="0.3">
      <c r="A44" s="38" t="s">
        <v>31</v>
      </c>
      <c r="B44" s="23"/>
      <c r="C44" s="24"/>
      <c r="D44" s="24"/>
    </row>
    <row r="45" spans="1:6" ht="15" thickBot="1" x14ac:dyDescent="0.35">
      <c r="A45" s="38"/>
      <c r="B45" s="23"/>
      <c r="C45" s="24"/>
      <c r="D45" s="24"/>
    </row>
    <row r="46" spans="1:6" ht="15" thickBot="1" x14ac:dyDescent="0.35">
      <c r="A46" s="71" t="s">
        <v>32</v>
      </c>
      <c r="B46" s="72"/>
      <c r="C46" s="73"/>
      <c r="D46" s="45">
        <f>SUM(C29:C45)</f>
        <v>0</v>
      </c>
    </row>
    <row r="47" spans="1:6" ht="15" thickBot="1" x14ac:dyDescent="0.35"/>
    <row r="48" spans="1:6" ht="16.2" thickBot="1" x14ac:dyDescent="0.35">
      <c r="A48" s="13" t="s">
        <v>33</v>
      </c>
      <c r="B48" s="74" t="str">
        <f>+"As of  "&amp;TEXT(D2,"dd-mmm-yyyy")</f>
        <v>As of  06-Jan-1900</v>
      </c>
      <c r="C48" s="64"/>
      <c r="D48" s="14">
        <f>D10+D16+SUM(C30:C45)+SUM(C20:C24)-D46</f>
        <v>0</v>
      </c>
      <c r="E48" s="12"/>
      <c r="F48" s="12"/>
    </row>
    <row r="49" spans="1:12" ht="15.6" x14ac:dyDescent="0.3">
      <c r="A49" s="46"/>
      <c r="B49" s="47"/>
      <c r="C49" s="48"/>
      <c r="D49" s="49"/>
    </row>
    <row r="50" spans="1:12" x14ac:dyDescent="0.3">
      <c r="A50" s="38" t="s">
        <v>20</v>
      </c>
      <c r="B50" s="39"/>
      <c r="C50" s="50"/>
      <c r="D50" s="37"/>
      <c r="H50" s="51"/>
      <c r="I50" s="52"/>
      <c r="J50" s="52"/>
      <c r="K50" s="52"/>
      <c r="L50" s="52"/>
    </row>
    <row r="51" spans="1:12" x14ac:dyDescent="0.3">
      <c r="A51" s="27" t="s">
        <v>34</v>
      </c>
      <c r="B51" s="39"/>
      <c r="C51" s="53">
        <f>-C31</f>
        <v>0</v>
      </c>
      <c r="D51" s="37" t="s">
        <v>35</v>
      </c>
      <c r="H51" s="12"/>
      <c r="I51" s="12"/>
      <c r="J51" s="12"/>
      <c r="K51" s="12"/>
      <c r="L51" s="12"/>
    </row>
    <row r="52" spans="1:12" x14ac:dyDescent="0.3">
      <c r="A52" s="27" t="s">
        <v>36</v>
      </c>
      <c r="B52" s="23"/>
      <c r="C52" s="53">
        <f>-C32</f>
        <v>0</v>
      </c>
      <c r="D52" s="37" t="s">
        <v>35</v>
      </c>
      <c r="H52" s="12"/>
      <c r="I52" s="12"/>
      <c r="J52" s="12"/>
      <c r="K52" s="12"/>
      <c r="L52" s="12"/>
    </row>
    <row r="53" spans="1:12" x14ac:dyDescent="0.3">
      <c r="A53" s="27" t="s">
        <v>37</v>
      </c>
      <c r="B53" s="23"/>
      <c r="C53" s="53">
        <f>-C34</f>
        <v>0</v>
      </c>
      <c r="D53" s="37" t="s">
        <v>35</v>
      </c>
      <c r="H53" s="12"/>
      <c r="I53" s="12"/>
      <c r="J53" s="12"/>
      <c r="K53" s="12"/>
      <c r="L53" s="12"/>
    </row>
    <row r="54" spans="1:12" x14ac:dyDescent="0.3">
      <c r="A54" s="27" t="s">
        <v>38</v>
      </c>
      <c r="B54" s="23"/>
      <c r="C54" s="53">
        <f>-C36</f>
        <v>0</v>
      </c>
      <c r="D54" s="37" t="s">
        <v>35</v>
      </c>
      <c r="H54" s="12"/>
      <c r="I54" s="12"/>
      <c r="J54" s="12"/>
      <c r="K54" s="12"/>
      <c r="L54" s="12"/>
    </row>
    <row r="55" spans="1:12" x14ac:dyDescent="0.3">
      <c r="A55" s="27" t="s">
        <v>39</v>
      </c>
      <c r="B55" s="23"/>
      <c r="C55" s="53">
        <f>-C38</f>
        <v>0</v>
      </c>
      <c r="D55" s="37" t="s">
        <v>35</v>
      </c>
      <c r="H55" s="12"/>
      <c r="I55" s="12"/>
      <c r="J55" s="12"/>
      <c r="K55" s="12"/>
      <c r="L55" s="12"/>
    </row>
    <row r="56" spans="1:12" x14ac:dyDescent="0.3">
      <c r="A56" s="27" t="s">
        <v>40</v>
      </c>
      <c r="B56" s="23"/>
      <c r="C56" s="53">
        <f>-C41</f>
        <v>0</v>
      </c>
      <c r="D56" s="37" t="s">
        <v>35</v>
      </c>
      <c r="H56" s="12"/>
      <c r="I56" s="12"/>
      <c r="J56" s="12"/>
      <c r="K56" s="12"/>
      <c r="L56" s="12"/>
    </row>
    <row r="57" spans="1:12" x14ac:dyDescent="0.3">
      <c r="A57" s="28"/>
      <c r="B57" s="23"/>
      <c r="C57" s="50"/>
      <c r="D57" s="24"/>
      <c r="H57" s="12"/>
      <c r="I57" s="12"/>
      <c r="J57" s="12"/>
      <c r="K57" s="12"/>
      <c r="L57" s="12"/>
    </row>
    <row r="58" spans="1:12" ht="15.6" x14ac:dyDescent="0.3">
      <c r="A58" s="26" t="s">
        <v>41</v>
      </c>
      <c r="B58" s="54"/>
      <c r="C58" s="55"/>
      <c r="D58" s="56"/>
      <c r="F58" s="57"/>
    </row>
    <row r="59" spans="1:12" ht="15.6" x14ac:dyDescent="0.3">
      <c r="A59" s="26"/>
      <c r="B59" s="54"/>
      <c r="C59" s="55"/>
      <c r="D59" s="56"/>
      <c r="F59" s="57"/>
    </row>
    <row r="60" spans="1:12" x14ac:dyDescent="0.3">
      <c r="A60" s="29" t="str">
        <f>+"BSP Ongoing TIMING Difference as of "&amp;TEXT(D1,"dd-mmm-yyyy")</f>
        <v>BSP Ongoing TIMING Difference as of 00-Jan-1900</v>
      </c>
      <c r="B60" s="23"/>
      <c r="C60" s="57">
        <f>-SUM('Ongoing Timing Difference'!X:X)</f>
        <v>0</v>
      </c>
      <c r="D60" s="25"/>
      <c r="E60" s="57"/>
      <c r="F60" s="57"/>
    </row>
    <row r="61" spans="1:12" x14ac:dyDescent="0.3">
      <c r="A61" s="26"/>
      <c r="B61" s="23"/>
      <c r="D61" s="25"/>
      <c r="E61" s="57"/>
      <c r="F61" s="57"/>
    </row>
    <row r="62" spans="1:12" x14ac:dyDescent="0.3">
      <c r="A62" s="29" t="str">
        <f>+"BSP Current TIMING Difference as of "&amp;TEXT(D1+6,"dd-mmm-yyyy")</f>
        <v>BSP Current TIMING Difference as of 06-Jan-1900</v>
      </c>
      <c r="B62" s="23"/>
      <c r="C62" s="57">
        <f>-'[1]Current Timing Difference'!Y1</f>
        <v>0</v>
      </c>
      <c r="D62" s="25"/>
      <c r="E62" s="57"/>
      <c r="F62" s="57"/>
    </row>
    <row r="63" spans="1:12" x14ac:dyDescent="0.3">
      <c r="A63" s="29"/>
      <c r="B63" s="23"/>
      <c r="C63" s="57"/>
      <c r="D63" s="25"/>
      <c r="F63" s="57"/>
    </row>
    <row r="64" spans="1:12" x14ac:dyDescent="0.3">
      <c r="A64" s="38" t="s">
        <v>42</v>
      </c>
      <c r="B64" s="23"/>
      <c r="C64" s="58">
        <f>-'[1]Further Investigation'!Y1</f>
        <v>0</v>
      </c>
      <c r="D64" s="24"/>
      <c r="F64" s="57"/>
    </row>
    <row r="65" spans="1:6" ht="15" thickBot="1" x14ac:dyDescent="0.35">
      <c r="A65" s="31"/>
      <c r="B65" s="31"/>
      <c r="C65" s="59"/>
      <c r="D65" s="32"/>
      <c r="F65" s="57"/>
    </row>
    <row r="66" spans="1:6" ht="15" thickBot="1" x14ac:dyDescent="0.35">
      <c r="A66" s="75" t="s">
        <v>43</v>
      </c>
      <c r="B66" s="76"/>
      <c r="C66" s="77"/>
      <c r="D66" s="63">
        <f>+D48-SUM(C51:C56)-SUM(C59:C63)-C64</f>
        <v>0</v>
      </c>
      <c r="E66" s="12"/>
      <c r="F66" s="12"/>
    </row>
    <row r="67" spans="1:6" x14ac:dyDescent="0.3">
      <c r="A67" s="60"/>
      <c r="B67" s="60"/>
      <c r="C67" s="60"/>
      <c r="D67" s="60"/>
    </row>
    <row r="68" spans="1:6" x14ac:dyDescent="0.3">
      <c r="A68" s="60"/>
      <c r="B68" s="60"/>
      <c r="C68" s="60"/>
      <c r="D68" s="61"/>
    </row>
    <row r="69" spans="1:6" x14ac:dyDescent="0.3">
      <c r="A69" s="60"/>
      <c r="B69" s="60"/>
      <c r="C69" s="60"/>
      <c r="D69" s="61"/>
    </row>
    <row r="70" spans="1:6" x14ac:dyDescent="0.3">
      <c r="A70" s="60"/>
      <c r="B70" s="60"/>
      <c r="C70" s="60"/>
      <c r="D70" s="61"/>
    </row>
    <row r="71" spans="1:6" x14ac:dyDescent="0.3">
      <c r="A71" s="60"/>
      <c r="B71" s="60"/>
      <c r="C71" s="60"/>
      <c r="D71" s="61"/>
    </row>
    <row r="72" spans="1:6" x14ac:dyDescent="0.3">
      <c r="A72" s="60"/>
      <c r="B72" s="60"/>
      <c r="C72" s="60"/>
      <c r="D72" s="60"/>
    </row>
    <row r="73" spans="1:6" x14ac:dyDescent="0.3">
      <c r="A73" s="60"/>
      <c r="B73" s="60"/>
      <c r="C73" s="60"/>
      <c r="D73" s="61"/>
    </row>
    <row r="74" spans="1:6" x14ac:dyDescent="0.3">
      <c r="A74" s="60"/>
      <c r="B74" s="60"/>
      <c r="C74" s="60"/>
      <c r="D74" s="60"/>
    </row>
    <row r="75" spans="1:6" x14ac:dyDescent="0.3">
      <c r="A75" s="60"/>
      <c r="B75" s="60"/>
      <c r="C75" s="60"/>
      <c r="D75" s="61"/>
    </row>
    <row r="76" spans="1:6" x14ac:dyDescent="0.3">
      <c r="A76" s="60"/>
      <c r="B76" s="60"/>
      <c r="C76" s="60"/>
      <c r="D76" s="60"/>
    </row>
    <row r="77" spans="1:6" x14ac:dyDescent="0.3">
      <c r="A77" s="60"/>
      <c r="B77" s="60"/>
      <c r="C77" s="60"/>
      <c r="D77" s="60"/>
    </row>
    <row r="78" spans="1:6" x14ac:dyDescent="0.3">
      <c r="A78" s="60"/>
      <c r="B78" s="60"/>
      <c r="C78" s="60"/>
      <c r="D78" s="60"/>
    </row>
    <row r="79" spans="1:6" x14ac:dyDescent="0.3">
      <c r="A79" s="60"/>
      <c r="B79" s="60"/>
      <c r="C79" s="60"/>
      <c r="D79" s="60"/>
    </row>
    <row r="80" spans="1:6" x14ac:dyDescent="0.3">
      <c r="A80" s="60"/>
      <c r="B80" s="60"/>
      <c r="C80" s="60"/>
      <c r="D80" s="60"/>
    </row>
    <row r="81" spans="1:4" x14ac:dyDescent="0.3">
      <c r="A81" s="60"/>
      <c r="B81" s="60"/>
      <c r="C81" s="60"/>
      <c r="D81" s="60"/>
    </row>
    <row r="82" spans="1:4" x14ac:dyDescent="0.3">
      <c r="A82" s="60"/>
      <c r="B82" s="60"/>
      <c r="C82" s="60"/>
      <c r="D82" s="60"/>
    </row>
    <row r="83" spans="1:4" x14ac:dyDescent="0.3">
      <c r="A83" s="60"/>
      <c r="B83" s="60"/>
      <c r="C83" s="60"/>
      <c r="D83" s="60"/>
    </row>
    <row r="84" spans="1:4" x14ac:dyDescent="0.3">
      <c r="D84" s="60"/>
    </row>
    <row r="85" spans="1:4" x14ac:dyDescent="0.3">
      <c r="D85" s="12"/>
    </row>
    <row r="86" spans="1:4" x14ac:dyDescent="0.3">
      <c r="B86" s="68"/>
      <c r="C86" s="68"/>
      <c r="D86" s="12"/>
    </row>
  </sheetData>
  <mergeCells count="13">
    <mergeCell ref="B86:C86"/>
    <mergeCell ref="B18:C18"/>
    <mergeCell ref="A26:C26"/>
    <mergeCell ref="B28:C28"/>
    <mergeCell ref="A46:C46"/>
    <mergeCell ref="B48:C48"/>
    <mergeCell ref="A66:C66"/>
    <mergeCell ref="B16:C16"/>
    <mergeCell ref="A1:B1"/>
    <mergeCell ref="B4:C4"/>
    <mergeCell ref="B10:C10"/>
    <mergeCell ref="B12:C12"/>
    <mergeCell ref="B14:C1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1116B-A255-4019-BFA6-F1842C4E766A}">
  <dimension ref="A1:Y134"/>
  <sheetViews>
    <sheetView topLeftCell="H1" zoomScale="84" zoomScaleNormal="84" workbookViewId="0">
      <selection activeCell="H1" sqref="A1:XFD1048576"/>
    </sheetView>
  </sheetViews>
  <sheetFormatPr defaultRowHeight="14.4" x14ac:dyDescent="0.3"/>
  <cols>
    <col min="1" max="25" width="13" bestFit="1" customWidth="1"/>
  </cols>
  <sheetData>
    <row r="1" spans="1:25" x14ac:dyDescent="0.3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</row>
    <row r="2" spans="1:25" x14ac:dyDescent="0.3">
      <c r="A2">
        <v>3871180305</v>
      </c>
      <c r="B2" t="s">
        <v>69</v>
      </c>
      <c r="C2">
        <v>-2199</v>
      </c>
      <c r="D2">
        <v>-303.3</v>
      </c>
      <c r="E2">
        <v>-2502.3000000000002</v>
      </c>
      <c r="F2">
        <v>0</v>
      </c>
      <c r="G2">
        <v>-119.8</v>
      </c>
    </row>
    <row r="3" spans="1:25" x14ac:dyDescent="0.3">
      <c r="A3">
        <v>400581082</v>
      </c>
      <c r="B3" t="s">
        <v>69</v>
      </c>
      <c r="C3">
        <v>-768.88</v>
      </c>
      <c r="D3">
        <v>-79.459999999999994</v>
      </c>
      <c r="E3">
        <v>-848.34</v>
      </c>
      <c r="F3">
        <v>-84.82</v>
      </c>
      <c r="G3">
        <v>0</v>
      </c>
    </row>
    <row r="4" spans="1:25" x14ac:dyDescent="0.3">
      <c r="A4">
        <v>400581143</v>
      </c>
      <c r="B4" t="s">
        <v>69</v>
      </c>
      <c r="C4">
        <v>-421.96</v>
      </c>
      <c r="D4">
        <v>-51.47</v>
      </c>
      <c r="E4">
        <v>-473.43</v>
      </c>
      <c r="F4">
        <v>-47.35</v>
      </c>
      <c r="G4">
        <v>0</v>
      </c>
    </row>
    <row r="5" spans="1:25" x14ac:dyDescent="0.3">
      <c r="A5">
        <v>400581209</v>
      </c>
      <c r="B5" t="s">
        <v>69</v>
      </c>
      <c r="C5">
        <v>-145.94999999999999</v>
      </c>
      <c r="D5">
        <v>-24.66</v>
      </c>
      <c r="E5">
        <v>-170.61</v>
      </c>
      <c r="F5">
        <v>-17.07</v>
      </c>
      <c r="G5">
        <v>0</v>
      </c>
    </row>
    <row r="6" spans="1:25" x14ac:dyDescent="0.3">
      <c r="A6">
        <v>400581554</v>
      </c>
      <c r="B6" t="s">
        <v>69</v>
      </c>
      <c r="C6">
        <v>-359.35</v>
      </c>
      <c r="D6">
        <v>-36.43</v>
      </c>
      <c r="E6">
        <v>-395.78</v>
      </c>
      <c r="F6">
        <v>-39.58</v>
      </c>
      <c r="G6">
        <v>0</v>
      </c>
    </row>
    <row r="7" spans="1:25" x14ac:dyDescent="0.3">
      <c r="A7">
        <v>400581611</v>
      </c>
      <c r="B7" t="s">
        <v>69</v>
      </c>
      <c r="C7">
        <v>-45.45</v>
      </c>
      <c r="D7">
        <v>0</v>
      </c>
      <c r="E7">
        <v>-45.45</v>
      </c>
      <c r="F7">
        <v>-4.55</v>
      </c>
      <c r="G7">
        <v>0</v>
      </c>
    </row>
    <row r="8" spans="1:25" x14ac:dyDescent="0.3">
      <c r="A8">
        <v>400582374</v>
      </c>
      <c r="B8" t="s">
        <v>69</v>
      </c>
      <c r="C8">
        <v>-1336</v>
      </c>
      <c r="D8">
        <v>-20.65</v>
      </c>
      <c r="E8">
        <v>-1356.65</v>
      </c>
      <c r="F8">
        <v>-135.66999999999999</v>
      </c>
      <c r="G8">
        <v>0</v>
      </c>
    </row>
    <row r="9" spans="1:25" x14ac:dyDescent="0.3">
      <c r="A9">
        <v>400582376</v>
      </c>
      <c r="B9" t="s">
        <v>69</v>
      </c>
      <c r="C9">
        <v>-1336</v>
      </c>
      <c r="D9">
        <v>-20.65</v>
      </c>
      <c r="E9">
        <v>-1356.65</v>
      </c>
      <c r="F9">
        <v>-135.66999999999999</v>
      </c>
      <c r="G9">
        <v>0</v>
      </c>
    </row>
    <row r="10" spans="1:25" x14ac:dyDescent="0.3">
      <c r="A10">
        <v>400582686</v>
      </c>
      <c r="B10" t="s">
        <v>69</v>
      </c>
      <c r="C10">
        <v>-45.45</v>
      </c>
      <c r="D10">
        <v>0</v>
      </c>
      <c r="E10">
        <v>-45.45</v>
      </c>
      <c r="F10">
        <v>-4.55</v>
      </c>
      <c r="G10">
        <v>0</v>
      </c>
    </row>
    <row r="11" spans="1:25" x14ac:dyDescent="0.3">
      <c r="A11">
        <v>400582750</v>
      </c>
      <c r="B11" t="s">
        <v>69</v>
      </c>
      <c r="C11">
        <v>-136.46</v>
      </c>
      <c r="D11">
        <v>-35.25</v>
      </c>
      <c r="E11">
        <v>-171.71</v>
      </c>
      <c r="F11">
        <v>-17.18</v>
      </c>
      <c r="G11">
        <v>0</v>
      </c>
    </row>
    <row r="12" spans="1:25" x14ac:dyDescent="0.3">
      <c r="A12">
        <v>400583528</v>
      </c>
      <c r="B12" t="s">
        <v>69</v>
      </c>
      <c r="C12">
        <v>-136.46</v>
      </c>
      <c r="D12">
        <v>-35.25</v>
      </c>
      <c r="E12">
        <v>-171.71</v>
      </c>
      <c r="F12">
        <v>-17.18</v>
      </c>
      <c r="G12">
        <v>0</v>
      </c>
    </row>
    <row r="13" spans="1:25" x14ac:dyDescent="0.3">
      <c r="A13">
        <v>400583779</v>
      </c>
      <c r="B13" t="s">
        <v>69</v>
      </c>
      <c r="C13">
        <v>-655.42</v>
      </c>
      <c r="D13">
        <v>-47.2</v>
      </c>
      <c r="E13">
        <v>-702.62</v>
      </c>
      <c r="F13">
        <v>-70.260000000000005</v>
      </c>
      <c r="G13">
        <v>0</v>
      </c>
    </row>
    <row r="14" spans="1:25" x14ac:dyDescent="0.3">
      <c r="A14">
        <v>400584600</v>
      </c>
      <c r="B14" t="s">
        <v>69</v>
      </c>
      <c r="C14">
        <v>-680.02</v>
      </c>
      <c r="D14">
        <v>-107.62</v>
      </c>
      <c r="E14">
        <v>-787.64</v>
      </c>
      <c r="F14">
        <v>-78.760000000000005</v>
      </c>
      <c r="G14">
        <v>0</v>
      </c>
    </row>
    <row r="15" spans="1:25" x14ac:dyDescent="0.3">
      <c r="A15">
        <v>400585432</v>
      </c>
      <c r="B15" t="s">
        <v>69</v>
      </c>
      <c r="C15">
        <v>-147.13</v>
      </c>
      <c r="D15">
        <v>-20.65</v>
      </c>
      <c r="E15">
        <v>-167.78</v>
      </c>
      <c r="F15">
        <v>-16.78</v>
      </c>
      <c r="G15">
        <v>0</v>
      </c>
    </row>
    <row r="16" spans="1:25" x14ac:dyDescent="0.3">
      <c r="A16">
        <v>400585439</v>
      </c>
      <c r="B16" t="s">
        <v>69</v>
      </c>
      <c r="C16">
        <v>-45.45</v>
      </c>
      <c r="D16">
        <v>0</v>
      </c>
      <c r="E16">
        <v>-45.45</v>
      </c>
      <c r="F16">
        <v>-4.55</v>
      </c>
      <c r="G16">
        <v>0</v>
      </c>
    </row>
    <row r="17" spans="1:7" x14ac:dyDescent="0.3">
      <c r="A17">
        <v>400586676</v>
      </c>
      <c r="B17" t="s">
        <v>69</v>
      </c>
      <c r="C17">
        <v>0</v>
      </c>
      <c r="D17">
        <v>-8.41</v>
      </c>
      <c r="E17">
        <v>-8.41</v>
      </c>
      <c r="F17">
        <v>-0.85</v>
      </c>
      <c r="G17">
        <v>0</v>
      </c>
    </row>
    <row r="18" spans="1:7" x14ac:dyDescent="0.3">
      <c r="A18">
        <v>400587229</v>
      </c>
      <c r="B18" t="s">
        <v>69</v>
      </c>
      <c r="C18">
        <v>-119.46</v>
      </c>
      <c r="D18">
        <v>-33.340000000000003</v>
      </c>
      <c r="E18">
        <v>-152.80000000000001</v>
      </c>
      <c r="F18">
        <v>-15.27</v>
      </c>
      <c r="G18">
        <v>0</v>
      </c>
    </row>
    <row r="19" spans="1:7" x14ac:dyDescent="0.3">
      <c r="A19">
        <v>400617100</v>
      </c>
      <c r="B19" t="s">
        <v>69</v>
      </c>
      <c r="C19">
        <v>-812</v>
      </c>
      <c r="D19">
        <v>-102.51</v>
      </c>
      <c r="E19">
        <v>-914.51</v>
      </c>
      <c r="F19">
        <v>0</v>
      </c>
      <c r="G19">
        <v>0</v>
      </c>
    </row>
    <row r="20" spans="1:7" x14ac:dyDescent="0.3">
      <c r="A20">
        <v>400621570</v>
      </c>
      <c r="B20" t="s">
        <v>69</v>
      </c>
      <c r="C20">
        <v>-6771</v>
      </c>
      <c r="D20">
        <v>-568.11</v>
      </c>
      <c r="E20">
        <v>-7339.11</v>
      </c>
      <c r="F20">
        <v>0</v>
      </c>
      <c r="G20">
        <v>0</v>
      </c>
    </row>
    <row r="21" spans="1:7" x14ac:dyDescent="0.3">
      <c r="A21">
        <v>400547978</v>
      </c>
      <c r="B21" t="s">
        <v>69</v>
      </c>
      <c r="C21">
        <v>-160</v>
      </c>
      <c r="D21">
        <v>-35</v>
      </c>
      <c r="E21">
        <v>-195</v>
      </c>
      <c r="F21">
        <v>-19.5</v>
      </c>
      <c r="G21">
        <v>0</v>
      </c>
    </row>
    <row r="22" spans="1:7" x14ac:dyDescent="0.3">
      <c r="A22">
        <v>400548002</v>
      </c>
      <c r="B22" t="s">
        <v>69</v>
      </c>
      <c r="C22">
        <v>-135</v>
      </c>
      <c r="D22">
        <v>-21.26</v>
      </c>
      <c r="E22">
        <v>-156.26</v>
      </c>
      <c r="F22">
        <v>-15.63</v>
      </c>
      <c r="G22">
        <v>0</v>
      </c>
    </row>
    <row r="23" spans="1:7" x14ac:dyDescent="0.3">
      <c r="A23">
        <v>400548031</v>
      </c>
      <c r="B23" t="s">
        <v>69</v>
      </c>
      <c r="C23">
        <v>-640</v>
      </c>
      <c r="D23">
        <v>-35.9</v>
      </c>
      <c r="E23">
        <v>-675.9</v>
      </c>
      <c r="F23">
        <v>-67.59</v>
      </c>
      <c r="G23">
        <v>0</v>
      </c>
    </row>
    <row r="24" spans="1:7" x14ac:dyDescent="0.3">
      <c r="A24">
        <v>400548035</v>
      </c>
      <c r="B24" t="s">
        <v>69</v>
      </c>
      <c r="C24">
        <v>-335</v>
      </c>
      <c r="D24">
        <v>-18.57</v>
      </c>
      <c r="E24">
        <v>-353.57</v>
      </c>
      <c r="F24">
        <v>-35.36</v>
      </c>
      <c r="G24">
        <v>0</v>
      </c>
    </row>
    <row r="25" spans="1:7" x14ac:dyDescent="0.3">
      <c r="A25">
        <v>400548053</v>
      </c>
      <c r="B25" t="s">
        <v>69</v>
      </c>
      <c r="C25">
        <v>-340</v>
      </c>
      <c r="D25">
        <v>-52.7</v>
      </c>
      <c r="E25">
        <v>-392.7</v>
      </c>
      <c r="F25">
        <v>-39.270000000000003</v>
      </c>
      <c r="G25">
        <v>0</v>
      </c>
    </row>
    <row r="26" spans="1:7" x14ac:dyDescent="0.3">
      <c r="A26">
        <v>400548101</v>
      </c>
      <c r="B26" t="s">
        <v>69</v>
      </c>
      <c r="C26">
        <v>-135</v>
      </c>
      <c r="D26">
        <v>-25.73</v>
      </c>
      <c r="E26">
        <v>-160.72999999999999</v>
      </c>
      <c r="F26">
        <v>-16.07</v>
      </c>
      <c r="G26">
        <v>0</v>
      </c>
    </row>
    <row r="27" spans="1:7" x14ac:dyDescent="0.3">
      <c r="A27">
        <v>400550018</v>
      </c>
      <c r="B27" t="s">
        <v>69</v>
      </c>
      <c r="C27">
        <v>-40.909999999999997</v>
      </c>
      <c r="D27">
        <v>0</v>
      </c>
      <c r="E27">
        <v>-40.909999999999997</v>
      </c>
      <c r="F27">
        <v>-4.09</v>
      </c>
      <c r="G27">
        <v>0</v>
      </c>
    </row>
    <row r="28" spans="1:7" x14ac:dyDescent="0.3">
      <c r="A28">
        <v>400550526</v>
      </c>
      <c r="B28" t="s">
        <v>69</v>
      </c>
      <c r="C28">
        <v>-705</v>
      </c>
      <c r="D28">
        <v>-34.619999999999997</v>
      </c>
      <c r="E28">
        <v>-739.62</v>
      </c>
      <c r="F28">
        <v>0</v>
      </c>
      <c r="G28">
        <v>0</v>
      </c>
    </row>
    <row r="29" spans="1:7" x14ac:dyDescent="0.3">
      <c r="A29">
        <v>400554451</v>
      </c>
      <c r="B29" t="s">
        <v>69</v>
      </c>
      <c r="C29">
        <v>-320</v>
      </c>
      <c r="D29">
        <v>-17.95</v>
      </c>
      <c r="E29">
        <v>-337.95</v>
      </c>
      <c r="F29">
        <v>-33.79</v>
      </c>
      <c r="G29">
        <v>0</v>
      </c>
    </row>
    <row r="30" spans="1:7" x14ac:dyDescent="0.3">
      <c r="A30">
        <v>400554873</v>
      </c>
      <c r="B30" t="s">
        <v>69</v>
      </c>
      <c r="C30">
        <v>-130</v>
      </c>
      <c r="D30">
        <v>-30.53</v>
      </c>
      <c r="E30">
        <v>-160.53</v>
      </c>
      <c r="F30">
        <v>-16.05</v>
      </c>
      <c r="G30">
        <v>0</v>
      </c>
    </row>
    <row r="31" spans="1:7" x14ac:dyDescent="0.3">
      <c r="A31">
        <v>400574674</v>
      </c>
      <c r="B31" t="s">
        <v>69</v>
      </c>
      <c r="C31">
        <v>-1253.78</v>
      </c>
      <c r="D31">
        <v>-139.76</v>
      </c>
      <c r="E31">
        <v>-1393.54</v>
      </c>
      <c r="F31">
        <v>-139.34</v>
      </c>
      <c r="G31">
        <v>0</v>
      </c>
    </row>
    <row r="32" spans="1:7" x14ac:dyDescent="0.3">
      <c r="A32">
        <v>400579408</v>
      </c>
      <c r="B32" t="s">
        <v>69</v>
      </c>
      <c r="C32">
        <v>-490.84</v>
      </c>
      <c r="D32">
        <v>-33.94</v>
      </c>
      <c r="E32">
        <v>-524.78</v>
      </c>
      <c r="F32">
        <v>-52.48</v>
      </c>
      <c r="G32">
        <v>0</v>
      </c>
    </row>
    <row r="33" spans="1:7" x14ac:dyDescent="0.3">
      <c r="A33">
        <v>400579409</v>
      </c>
      <c r="B33" t="s">
        <v>69</v>
      </c>
      <c r="C33">
        <v>-476.12</v>
      </c>
      <c r="D33">
        <v>-38.54</v>
      </c>
      <c r="E33">
        <v>-514.66</v>
      </c>
      <c r="F33">
        <v>-51.46</v>
      </c>
      <c r="G33">
        <v>0</v>
      </c>
    </row>
    <row r="34" spans="1:7" x14ac:dyDescent="0.3">
      <c r="A34">
        <v>400579475</v>
      </c>
      <c r="B34" t="s">
        <v>69</v>
      </c>
      <c r="C34">
        <v>-1100.28</v>
      </c>
      <c r="D34">
        <v>-42.58</v>
      </c>
      <c r="E34">
        <v>-1142.8599999999999</v>
      </c>
      <c r="F34">
        <v>-114.28</v>
      </c>
      <c r="G34">
        <v>0</v>
      </c>
    </row>
    <row r="35" spans="1:7" x14ac:dyDescent="0.3">
      <c r="A35">
        <v>400580937</v>
      </c>
      <c r="B35" t="s">
        <v>69</v>
      </c>
      <c r="C35">
        <v>-1995.56</v>
      </c>
      <c r="D35">
        <v>-91.44</v>
      </c>
      <c r="E35">
        <v>-2087</v>
      </c>
      <c r="F35">
        <v>-208.7</v>
      </c>
      <c r="G35">
        <v>0</v>
      </c>
    </row>
    <row r="36" spans="1:7" x14ac:dyDescent="0.3">
      <c r="A36">
        <v>400581078</v>
      </c>
      <c r="B36" t="s">
        <v>69</v>
      </c>
      <c r="C36">
        <v>-316.67</v>
      </c>
      <c r="D36">
        <v>-71.92</v>
      </c>
      <c r="E36">
        <v>-388.59</v>
      </c>
      <c r="F36">
        <v>-48.78</v>
      </c>
      <c r="G36">
        <v>0</v>
      </c>
    </row>
    <row r="37" spans="1:7" x14ac:dyDescent="0.3">
      <c r="A37">
        <v>400581231</v>
      </c>
      <c r="B37" t="s">
        <v>69</v>
      </c>
      <c r="C37">
        <v>-1878.58</v>
      </c>
      <c r="D37">
        <v>-76.52</v>
      </c>
      <c r="E37">
        <v>-1955.1</v>
      </c>
      <c r="F37">
        <v>-195.52</v>
      </c>
      <c r="G37">
        <v>0</v>
      </c>
    </row>
    <row r="38" spans="1:7" x14ac:dyDescent="0.3">
      <c r="A38">
        <v>400581402</v>
      </c>
      <c r="B38" t="s">
        <v>69</v>
      </c>
      <c r="C38">
        <v>-698.34</v>
      </c>
      <c r="D38">
        <v>-91.44</v>
      </c>
      <c r="E38">
        <v>-789.78</v>
      </c>
      <c r="F38">
        <v>-78.98</v>
      </c>
      <c r="G38">
        <v>0</v>
      </c>
    </row>
    <row r="39" spans="1:7" x14ac:dyDescent="0.3">
      <c r="A39">
        <v>400582560</v>
      </c>
      <c r="B39" t="s">
        <v>69</v>
      </c>
      <c r="C39">
        <v>0</v>
      </c>
      <c r="D39">
        <v>-24.5</v>
      </c>
      <c r="E39">
        <v>-24.5</v>
      </c>
      <c r="F39">
        <v>-2.4500000000000002</v>
      </c>
      <c r="G39">
        <v>0</v>
      </c>
    </row>
    <row r="40" spans="1:7" x14ac:dyDescent="0.3">
      <c r="A40">
        <v>400582583</v>
      </c>
      <c r="B40" t="s">
        <v>69</v>
      </c>
      <c r="C40">
        <v>-403.22</v>
      </c>
      <c r="D40">
        <v>-24.5</v>
      </c>
      <c r="E40">
        <v>-427.72</v>
      </c>
      <c r="F40">
        <v>-42.77</v>
      </c>
      <c r="G40">
        <v>0</v>
      </c>
    </row>
    <row r="41" spans="1:7" x14ac:dyDescent="0.3">
      <c r="A41">
        <v>400582589</v>
      </c>
      <c r="B41" t="s">
        <v>69</v>
      </c>
      <c r="C41">
        <v>-403.22</v>
      </c>
      <c r="D41">
        <v>-24.5</v>
      </c>
      <c r="E41">
        <v>-427.72</v>
      </c>
      <c r="F41">
        <v>-42.77</v>
      </c>
      <c r="G41">
        <v>0</v>
      </c>
    </row>
    <row r="42" spans="1:7" x14ac:dyDescent="0.3">
      <c r="A42">
        <v>400582592</v>
      </c>
      <c r="B42" t="s">
        <v>69</v>
      </c>
      <c r="C42">
        <v>-403.22</v>
      </c>
      <c r="D42">
        <v>-24.5</v>
      </c>
      <c r="E42">
        <v>-427.72</v>
      </c>
      <c r="F42">
        <v>-42.77</v>
      </c>
      <c r="G42">
        <v>0</v>
      </c>
    </row>
    <row r="43" spans="1:7" x14ac:dyDescent="0.3">
      <c r="A43">
        <v>400582596</v>
      </c>
      <c r="B43" t="s">
        <v>69</v>
      </c>
      <c r="C43">
        <v>-403.22</v>
      </c>
      <c r="D43">
        <v>-24.5</v>
      </c>
      <c r="E43">
        <v>-427.72</v>
      </c>
      <c r="F43">
        <v>-42.77</v>
      </c>
      <c r="G43">
        <v>0</v>
      </c>
    </row>
    <row r="44" spans="1:7" x14ac:dyDescent="0.3">
      <c r="A44">
        <v>400582599</v>
      </c>
      <c r="B44" t="s">
        <v>69</v>
      </c>
      <c r="C44">
        <v>0</v>
      </c>
      <c r="D44">
        <v>-24.5</v>
      </c>
      <c r="E44">
        <v>-24.5</v>
      </c>
      <c r="F44">
        <v>-2.4500000000000002</v>
      </c>
      <c r="G44">
        <v>0</v>
      </c>
    </row>
    <row r="45" spans="1:7" x14ac:dyDescent="0.3">
      <c r="A45">
        <v>400584582</v>
      </c>
      <c r="B45" t="s">
        <v>69</v>
      </c>
      <c r="C45">
        <v>-698.34</v>
      </c>
      <c r="D45">
        <v>-91.44</v>
      </c>
      <c r="E45">
        <v>-789.78</v>
      </c>
      <c r="F45">
        <v>-78.98</v>
      </c>
      <c r="G45">
        <v>0</v>
      </c>
    </row>
    <row r="46" spans="1:7" x14ac:dyDescent="0.3">
      <c r="A46">
        <v>400552161</v>
      </c>
      <c r="B46" t="s">
        <v>69</v>
      </c>
      <c r="C46">
        <v>-460.29</v>
      </c>
      <c r="D46">
        <v>-23.43</v>
      </c>
      <c r="E46">
        <v>-483.72</v>
      </c>
      <c r="F46">
        <v>-48.37</v>
      </c>
      <c r="G46">
        <v>0</v>
      </c>
    </row>
    <row r="47" spans="1:7" x14ac:dyDescent="0.3">
      <c r="A47">
        <v>400552168</v>
      </c>
      <c r="B47" t="s">
        <v>69</v>
      </c>
      <c r="C47">
        <v>-460.29</v>
      </c>
      <c r="D47">
        <v>-23.43</v>
      </c>
      <c r="E47">
        <v>-483.72</v>
      </c>
      <c r="F47">
        <v>-48.37</v>
      </c>
      <c r="G47">
        <v>0</v>
      </c>
    </row>
    <row r="48" spans="1:7" x14ac:dyDescent="0.3">
      <c r="A48">
        <v>400552169</v>
      </c>
      <c r="B48" t="s">
        <v>69</v>
      </c>
      <c r="C48">
        <v>-460.29</v>
      </c>
      <c r="D48">
        <v>-23.43</v>
      </c>
      <c r="E48">
        <v>-483.72</v>
      </c>
      <c r="F48">
        <v>-48.37</v>
      </c>
      <c r="G48">
        <v>0</v>
      </c>
    </row>
    <row r="49" spans="1:7" x14ac:dyDescent="0.3">
      <c r="A49">
        <v>400552174</v>
      </c>
      <c r="B49" t="s">
        <v>69</v>
      </c>
      <c r="C49">
        <v>-460.29</v>
      </c>
      <c r="D49">
        <v>-23.43</v>
      </c>
      <c r="E49">
        <v>-483.72</v>
      </c>
      <c r="F49">
        <v>-48.37</v>
      </c>
      <c r="G49">
        <v>0</v>
      </c>
    </row>
    <row r="50" spans="1:7" x14ac:dyDescent="0.3">
      <c r="A50">
        <v>400558092</v>
      </c>
      <c r="B50" t="s">
        <v>69</v>
      </c>
      <c r="C50">
        <v>-479.9</v>
      </c>
      <c r="D50">
        <v>-64.14</v>
      </c>
      <c r="E50">
        <v>-544.04</v>
      </c>
      <c r="F50">
        <v>-54.4</v>
      </c>
      <c r="G50">
        <v>0</v>
      </c>
    </row>
    <row r="51" spans="1:7" x14ac:dyDescent="0.3">
      <c r="A51">
        <v>400557130</v>
      </c>
      <c r="B51" t="s">
        <v>69</v>
      </c>
      <c r="C51">
        <v>-315</v>
      </c>
      <c r="D51">
        <v>-16.25</v>
      </c>
      <c r="E51">
        <v>-331.25</v>
      </c>
      <c r="F51">
        <v>-33.119999999999997</v>
      </c>
      <c r="G51">
        <v>0</v>
      </c>
    </row>
    <row r="52" spans="1:7" x14ac:dyDescent="0.3">
      <c r="A52">
        <v>3871121207</v>
      </c>
      <c r="B52" t="s">
        <v>69</v>
      </c>
      <c r="C52">
        <v>-532</v>
      </c>
      <c r="D52">
        <v>-91.56</v>
      </c>
      <c r="E52">
        <v>-623.55999999999995</v>
      </c>
      <c r="F52">
        <v>-62.36</v>
      </c>
      <c r="G52">
        <v>0</v>
      </c>
    </row>
    <row r="53" spans="1:7" x14ac:dyDescent="0.3">
      <c r="A53">
        <v>3871179006</v>
      </c>
      <c r="B53" t="s">
        <v>69</v>
      </c>
      <c r="C53">
        <v>0</v>
      </c>
      <c r="D53">
        <v>-32.5</v>
      </c>
      <c r="E53">
        <v>-32.5</v>
      </c>
      <c r="F53">
        <v>0</v>
      </c>
      <c r="G53">
        <v>0</v>
      </c>
    </row>
    <row r="54" spans="1:7" x14ac:dyDescent="0.3">
      <c r="A54">
        <v>3871218242</v>
      </c>
      <c r="B54" t="s">
        <v>69</v>
      </c>
      <c r="C54">
        <v>0</v>
      </c>
      <c r="D54">
        <v>-16.52</v>
      </c>
      <c r="E54">
        <v>-16.52</v>
      </c>
      <c r="F54">
        <v>0</v>
      </c>
      <c r="G54">
        <v>0</v>
      </c>
    </row>
    <row r="55" spans="1:7" x14ac:dyDescent="0.3">
      <c r="A55">
        <v>3871220302</v>
      </c>
      <c r="B55" t="s">
        <v>69</v>
      </c>
      <c r="C55">
        <v>0</v>
      </c>
      <c r="D55">
        <v>-16.52</v>
      </c>
      <c r="E55">
        <v>-16.52</v>
      </c>
      <c r="F55">
        <v>0</v>
      </c>
      <c r="G55">
        <v>0</v>
      </c>
    </row>
    <row r="56" spans="1:7" x14ac:dyDescent="0.3">
      <c r="A56">
        <v>3871300861</v>
      </c>
      <c r="B56" t="s">
        <v>69</v>
      </c>
      <c r="C56">
        <v>-339.9</v>
      </c>
      <c r="D56">
        <v>-14.45</v>
      </c>
      <c r="E56">
        <v>-354.35</v>
      </c>
      <c r="F56">
        <v>-35.44</v>
      </c>
      <c r="G56">
        <v>0</v>
      </c>
    </row>
    <row r="57" spans="1:7" x14ac:dyDescent="0.3">
      <c r="A57">
        <v>6122012113</v>
      </c>
      <c r="B57" t="s">
        <v>69</v>
      </c>
      <c r="C57">
        <v>82.82</v>
      </c>
      <c r="D57">
        <v>0</v>
      </c>
      <c r="E57">
        <v>82.82</v>
      </c>
      <c r="F57">
        <v>0</v>
      </c>
      <c r="G57">
        <v>0</v>
      </c>
    </row>
    <row r="58" spans="1:7" x14ac:dyDescent="0.3">
      <c r="A58">
        <v>6122012120</v>
      </c>
      <c r="B58" t="s">
        <v>69</v>
      </c>
      <c r="C58">
        <v>113.33</v>
      </c>
      <c r="D58">
        <v>0</v>
      </c>
      <c r="E58">
        <v>113.33</v>
      </c>
      <c r="F58">
        <v>0</v>
      </c>
      <c r="G58">
        <v>0</v>
      </c>
    </row>
    <row r="59" spans="1:7" x14ac:dyDescent="0.3">
      <c r="A59">
        <v>400581909</v>
      </c>
      <c r="B59" t="s">
        <v>69</v>
      </c>
      <c r="C59">
        <v>-611.4</v>
      </c>
      <c r="D59">
        <v>-96.25</v>
      </c>
      <c r="E59">
        <v>-707.65</v>
      </c>
      <c r="F59">
        <v>0</v>
      </c>
      <c r="G59">
        <v>-30.2</v>
      </c>
    </row>
    <row r="60" spans="1:7" x14ac:dyDescent="0.3">
      <c r="A60">
        <v>400628275</v>
      </c>
      <c r="B60" t="s">
        <v>69</v>
      </c>
      <c r="C60">
        <v>-2692</v>
      </c>
      <c r="D60">
        <v>-146.72</v>
      </c>
      <c r="E60">
        <v>-2838.72</v>
      </c>
      <c r="F60">
        <v>0</v>
      </c>
      <c r="G60">
        <v>-225.59</v>
      </c>
    </row>
    <row r="61" spans="1:7" x14ac:dyDescent="0.3">
      <c r="A61">
        <v>400628287</v>
      </c>
      <c r="B61" t="s">
        <v>69</v>
      </c>
      <c r="C61">
        <v>-1957</v>
      </c>
      <c r="D61">
        <v>-86.72</v>
      </c>
      <c r="E61">
        <v>-2043.72</v>
      </c>
      <c r="F61">
        <v>0</v>
      </c>
      <c r="G61">
        <v>-170.46</v>
      </c>
    </row>
    <row r="62" spans="1:7" x14ac:dyDescent="0.3">
      <c r="A62">
        <v>400628298</v>
      </c>
      <c r="B62" t="s">
        <v>69</v>
      </c>
      <c r="C62">
        <v>-1957</v>
      </c>
      <c r="D62">
        <v>-86.72</v>
      </c>
      <c r="E62">
        <v>-2043.72</v>
      </c>
      <c r="F62">
        <v>0</v>
      </c>
      <c r="G62">
        <v>-170.46</v>
      </c>
    </row>
    <row r="63" spans="1:7" x14ac:dyDescent="0.3">
      <c r="A63">
        <v>400619502</v>
      </c>
      <c r="B63" t="s">
        <v>69</v>
      </c>
      <c r="C63">
        <v>-6906</v>
      </c>
      <c r="D63">
        <v>-270.99</v>
      </c>
      <c r="E63">
        <v>-7176.99</v>
      </c>
      <c r="F63">
        <v>0</v>
      </c>
      <c r="G63">
        <v>-345.3</v>
      </c>
    </row>
    <row r="64" spans="1:7" x14ac:dyDescent="0.3">
      <c r="A64">
        <v>400619699</v>
      </c>
      <c r="B64" t="s">
        <v>69</v>
      </c>
      <c r="C64">
        <v>-6906</v>
      </c>
      <c r="D64">
        <v>-210.99</v>
      </c>
      <c r="E64">
        <v>-7116.99</v>
      </c>
      <c r="F64">
        <v>0</v>
      </c>
      <c r="G64">
        <v>-345.3</v>
      </c>
    </row>
    <row r="65" spans="1:7" x14ac:dyDescent="0.3">
      <c r="A65">
        <v>400619705</v>
      </c>
      <c r="B65" t="s">
        <v>69</v>
      </c>
      <c r="C65">
        <v>-6906</v>
      </c>
      <c r="D65">
        <v>-270.99</v>
      </c>
      <c r="E65">
        <v>-7176.99</v>
      </c>
      <c r="F65">
        <v>0</v>
      </c>
      <c r="G65">
        <v>-345.3</v>
      </c>
    </row>
    <row r="66" spans="1:7" x14ac:dyDescent="0.3">
      <c r="A66">
        <v>400619717</v>
      </c>
      <c r="B66" t="s">
        <v>69</v>
      </c>
      <c r="C66">
        <v>-6906</v>
      </c>
      <c r="D66">
        <v>-60</v>
      </c>
      <c r="E66">
        <v>-6966</v>
      </c>
      <c r="F66">
        <v>0</v>
      </c>
      <c r="G66">
        <v>-345.3</v>
      </c>
    </row>
    <row r="67" spans="1:7" x14ac:dyDescent="0.3">
      <c r="A67">
        <v>400623066</v>
      </c>
      <c r="B67" t="s">
        <v>69</v>
      </c>
      <c r="C67">
        <v>-2957</v>
      </c>
      <c r="D67">
        <v>-156.12</v>
      </c>
      <c r="E67">
        <v>-3113.12</v>
      </c>
      <c r="F67">
        <v>0</v>
      </c>
      <c r="G67">
        <v>-50.35</v>
      </c>
    </row>
    <row r="68" spans="1:7" x14ac:dyDescent="0.3">
      <c r="A68">
        <v>4000658122</v>
      </c>
      <c r="B68" t="s">
        <v>69</v>
      </c>
      <c r="C68">
        <v>-492</v>
      </c>
      <c r="D68">
        <v>-129.21</v>
      </c>
      <c r="E68">
        <v>-621.21</v>
      </c>
      <c r="F68">
        <v>0</v>
      </c>
      <c r="G68">
        <v>-66.900000000000006</v>
      </c>
    </row>
    <row r="69" spans="1:7" x14ac:dyDescent="0.3">
      <c r="A69">
        <v>4000658517</v>
      </c>
      <c r="B69" t="s">
        <v>69</v>
      </c>
      <c r="C69">
        <v>-2909</v>
      </c>
      <c r="D69">
        <v>-334.29</v>
      </c>
      <c r="E69">
        <v>-3243.29</v>
      </c>
      <c r="F69">
        <v>0</v>
      </c>
      <c r="G69">
        <v>-294.36</v>
      </c>
    </row>
    <row r="70" spans="1:7" x14ac:dyDescent="0.3">
      <c r="A70">
        <v>400614660</v>
      </c>
      <c r="B70" t="s">
        <v>69</v>
      </c>
      <c r="C70">
        <v>-2268</v>
      </c>
      <c r="D70">
        <v>-222.6</v>
      </c>
      <c r="E70">
        <v>-2490.6</v>
      </c>
      <c r="F70">
        <v>0</v>
      </c>
      <c r="G70">
        <v>-116.94</v>
      </c>
    </row>
    <row r="71" spans="1:7" x14ac:dyDescent="0.3">
      <c r="A71">
        <v>400614665</v>
      </c>
      <c r="B71" t="s">
        <v>69</v>
      </c>
      <c r="C71">
        <v>-2268</v>
      </c>
      <c r="D71">
        <v>-222.6</v>
      </c>
      <c r="E71">
        <v>-2490.6</v>
      </c>
      <c r="F71">
        <v>0</v>
      </c>
      <c r="G71">
        <v>-116.94</v>
      </c>
    </row>
    <row r="72" spans="1:7" x14ac:dyDescent="0.3">
      <c r="A72">
        <v>400614675</v>
      </c>
      <c r="B72" t="s">
        <v>69</v>
      </c>
      <c r="C72">
        <v>-1701</v>
      </c>
      <c r="D72">
        <v>-162.6</v>
      </c>
      <c r="E72">
        <v>-1863.6</v>
      </c>
      <c r="F72">
        <v>0</v>
      </c>
      <c r="G72">
        <v>-88.99</v>
      </c>
    </row>
    <row r="73" spans="1:7" x14ac:dyDescent="0.3">
      <c r="A73">
        <v>3871298167</v>
      </c>
      <c r="B73" t="s">
        <v>69</v>
      </c>
      <c r="C73">
        <v>-9692</v>
      </c>
      <c r="D73">
        <v>-1173.8599999999999</v>
      </c>
      <c r="E73">
        <v>-10865.86</v>
      </c>
      <c r="F73">
        <v>0</v>
      </c>
      <c r="G73">
        <v>-954.88</v>
      </c>
    </row>
    <row r="74" spans="1:7" x14ac:dyDescent="0.3">
      <c r="A74">
        <v>3871171075</v>
      </c>
      <c r="B74" t="s">
        <v>69</v>
      </c>
      <c r="C74">
        <v>-499.52</v>
      </c>
      <c r="D74">
        <v>-22.12</v>
      </c>
      <c r="E74">
        <v>-521.64</v>
      </c>
      <c r="F74">
        <v>-52.16</v>
      </c>
      <c r="G74">
        <v>-12.49</v>
      </c>
    </row>
    <row r="75" spans="1:7" x14ac:dyDescent="0.3">
      <c r="A75">
        <v>3871209749</v>
      </c>
      <c r="B75" t="s">
        <v>69</v>
      </c>
      <c r="C75">
        <v>-380.6</v>
      </c>
      <c r="D75">
        <v>-31.95</v>
      </c>
      <c r="E75">
        <v>-412.55</v>
      </c>
      <c r="F75">
        <v>-41.26</v>
      </c>
      <c r="G75">
        <v>-7.61</v>
      </c>
    </row>
    <row r="76" spans="1:7" x14ac:dyDescent="0.3">
      <c r="A76">
        <v>3871209750</v>
      </c>
      <c r="B76" t="s">
        <v>69</v>
      </c>
      <c r="C76">
        <v>-380.6</v>
      </c>
      <c r="D76">
        <v>-31.95</v>
      </c>
      <c r="E76">
        <v>-412.55</v>
      </c>
      <c r="F76">
        <v>-41.26</v>
      </c>
      <c r="G76">
        <v>-7.61</v>
      </c>
    </row>
    <row r="77" spans="1:7" x14ac:dyDescent="0.3">
      <c r="A77">
        <v>3871219848</v>
      </c>
      <c r="B77" t="s">
        <v>69</v>
      </c>
      <c r="C77">
        <v>-495.3</v>
      </c>
      <c r="D77">
        <v>-26.34</v>
      </c>
      <c r="E77">
        <v>-521.64</v>
      </c>
      <c r="F77">
        <v>-52.16</v>
      </c>
      <c r="G77">
        <v>-12.38</v>
      </c>
    </row>
    <row r="78" spans="1:7" x14ac:dyDescent="0.3">
      <c r="A78">
        <v>3871249921</v>
      </c>
      <c r="B78" t="s">
        <v>69</v>
      </c>
      <c r="C78">
        <v>-383.94</v>
      </c>
      <c r="D78">
        <v>-28.61</v>
      </c>
      <c r="E78">
        <v>-412.55</v>
      </c>
      <c r="F78">
        <v>-41.26</v>
      </c>
      <c r="G78">
        <v>-9.6</v>
      </c>
    </row>
    <row r="79" spans="1:7" x14ac:dyDescent="0.3">
      <c r="A79">
        <v>3871310763</v>
      </c>
      <c r="B79" t="s">
        <v>69</v>
      </c>
      <c r="C79">
        <v>-383.94</v>
      </c>
      <c r="D79">
        <v>-28.61</v>
      </c>
      <c r="E79">
        <v>-412.55</v>
      </c>
      <c r="F79">
        <v>-41.26</v>
      </c>
      <c r="G79">
        <v>-7.68</v>
      </c>
    </row>
    <row r="80" spans="1:7" x14ac:dyDescent="0.3">
      <c r="A80">
        <v>4000658176</v>
      </c>
      <c r="B80" t="s">
        <v>69</v>
      </c>
      <c r="C80">
        <v>-1193</v>
      </c>
      <c r="D80">
        <v>-128.61000000000001</v>
      </c>
      <c r="E80">
        <v>-1321.61</v>
      </c>
      <c r="F80">
        <v>0</v>
      </c>
      <c r="G80">
        <v>-100.68</v>
      </c>
    </row>
    <row r="81" spans="1:7" x14ac:dyDescent="0.3">
      <c r="A81">
        <v>400536732</v>
      </c>
      <c r="B81" t="s">
        <v>70</v>
      </c>
      <c r="C81">
        <v>-2829</v>
      </c>
      <c r="D81">
        <v>-423.7</v>
      </c>
      <c r="E81">
        <v>-3252.7</v>
      </c>
      <c r="F81">
        <v>0</v>
      </c>
      <c r="G81">
        <v>-46.55</v>
      </c>
    </row>
    <row r="82" spans="1:7" x14ac:dyDescent="0.3">
      <c r="A82">
        <v>400562147</v>
      </c>
      <c r="B82" t="s">
        <v>70</v>
      </c>
      <c r="C82">
        <v>-393</v>
      </c>
      <c r="D82">
        <v>-17.86</v>
      </c>
      <c r="E82">
        <v>-410.86</v>
      </c>
      <c r="F82">
        <v>-41.08</v>
      </c>
      <c r="G82">
        <v>0</v>
      </c>
    </row>
    <row r="83" spans="1:7" x14ac:dyDescent="0.3">
      <c r="A83">
        <v>400562611</v>
      </c>
      <c r="B83" t="s">
        <v>70</v>
      </c>
      <c r="C83">
        <v>-185</v>
      </c>
      <c r="D83">
        <v>-22.81</v>
      </c>
      <c r="E83">
        <v>-207.81</v>
      </c>
      <c r="F83">
        <v>-20.78</v>
      </c>
      <c r="G83">
        <v>0</v>
      </c>
    </row>
    <row r="84" spans="1:7" x14ac:dyDescent="0.3">
      <c r="A84">
        <v>400563415</v>
      </c>
      <c r="B84" t="s">
        <v>70</v>
      </c>
      <c r="C84">
        <v>-237.45</v>
      </c>
      <c r="D84">
        <v>-58.23</v>
      </c>
      <c r="E84">
        <v>-295.68</v>
      </c>
      <c r="F84">
        <v>-29.56</v>
      </c>
      <c r="G84">
        <v>0</v>
      </c>
    </row>
    <row r="85" spans="1:7" x14ac:dyDescent="0.3">
      <c r="A85">
        <v>400563433</v>
      </c>
      <c r="B85" t="s">
        <v>70</v>
      </c>
      <c r="C85">
        <v>-393.2</v>
      </c>
      <c r="D85">
        <v>-27.18</v>
      </c>
      <c r="E85">
        <v>-420.38</v>
      </c>
      <c r="F85">
        <v>-42.04</v>
      </c>
      <c r="G85">
        <v>0</v>
      </c>
    </row>
    <row r="86" spans="1:7" x14ac:dyDescent="0.3">
      <c r="A86">
        <v>400563442</v>
      </c>
      <c r="B86" t="s">
        <v>70</v>
      </c>
      <c r="C86">
        <v>-728.2</v>
      </c>
      <c r="D86">
        <v>-30.49</v>
      </c>
      <c r="E86">
        <v>-758.69</v>
      </c>
      <c r="F86">
        <v>-75.87</v>
      </c>
      <c r="G86">
        <v>0</v>
      </c>
    </row>
    <row r="87" spans="1:7" x14ac:dyDescent="0.3">
      <c r="A87">
        <v>400563445</v>
      </c>
      <c r="B87" t="s">
        <v>70</v>
      </c>
      <c r="C87">
        <v>-135</v>
      </c>
      <c r="D87">
        <v>-21.26</v>
      </c>
      <c r="E87">
        <v>-156.26</v>
      </c>
      <c r="F87">
        <v>-15.63</v>
      </c>
      <c r="G87">
        <v>0</v>
      </c>
    </row>
    <row r="88" spans="1:7" x14ac:dyDescent="0.3">
      <c r="A88">
        <v>400563446</v>
      </c>
      <c r="B88" t="s">
        <v>70</v>
      </c>
      <c r="C88">
        <v>-258.52</v>
      </c>
      <c r="D88">
        <v>-22.57</v>
      </c>
      <c r="E88">
        <v>-281.08999999999997</v>
      </c>
      <c r="F88">
        <v>-28.11</v>
      </c>
      <c r="G88">
        <v>0</v>
      </c>
    </row>
    <row r="89" spans="1:7" x14ac:dyDescent="0.3">
      <c r="A89">
        <v>400563462</v>
      </c>
      <c r="B89" t="s">
        <v>70</v>
      </c>
      <c r="C89">
        <v>-335</v>
      </c>
      <c r="D89">
        <v>-18.57</v>
      </c>
      <c r="E89">
        <v>-353.57</v>
      </c>
      <c r="F89">
        <v>-35.36</v>
      </c>
      <c r="G89">
        <v>0</v>
      </c>
    </row>
    <row r="90" spans="1:7" x14ac:dyDescent="0.3">
      <c r="A90">
        <v>400563730</v>
      </c>
      <c r="B90" t="s">
        <v>70</v>
      </c>
      <c r="C90">
        <v>-40.909999999999997</v>
      </c>
      <c r="D90">
        <v>0</v>
      </c>
      <c r="E90">
        <v>-40.909999999999997</v>
      </c>
      <c r="F90">
        <v>-4.09</v>
      </c>
      <c r="G90">
        <v>0</v>
      </c>
    </row>
    <row r="91" spans="1:7" x14ac:dyDescent="0.3">
      <c r="A91">
        <v>400563737</v>
      </c>
      <c r="B91" t="s">
        <v>70</v>
      </c>
      <c r="C91">
        <v>-40.909999999999997</v>
      </c>
      <c r="D91">
        <v>0</v>
      </c>
      <c r="E91">
        <v>-40.909999999999997</v>
      </c>
      <c r="F91">
        <v>-4.09</v>
      </c>
      <c r="G91">
        <v>0</v>
      </c>
    </row>
    <row r="92" spans="1:7" x14ac:dyDescent="0.3">
      <c r="A92">
        <v>400563774</v>
      </c>
      <c r="B92" t="s">
        <v>70</v>
      </c>
      <c r="C92">
        <v>-175.61</v>
      </c>
      <c r="D92">
        <v>-32.08</v>
      </c>
      <c r="E92">
        <v>-207.69</v>
      </c>
      <c r="F92">
        <v>-20.77</v>
      </c>
      <c r="G92">
        <v>0</v>
      </c>
    </row>
    <row r="93" spans="1:7" x14ac:dyDescent="0.3">
      <c r="A93">
        <v>400565582</v>
      </c>
      <c r="B93" t="s">
        <v>70</v>
      </c>
      <c r="C93">
        <v>-130</v>
      </c>
      <c r="D93">
        <v>-30.53</v>
      </c>
      <c r="E93">
        <v>-160.53</v>
      </c>
      <c r="F93">
        <v>-16.05</v>
      </c>
      <c r="G93">
        <v>0</v>
      </c>
    </row>
    <row r="94" spans="1:7" x14ac:dyDescent="0.3">
      <c r="A94">
        <v>400566026</v>
      </c>
      <c r="B94" t="s">
        <v>70</v>
      </c>
      <c r="C94">
        <v>-130</v>
      </c>
      <c r="D94">
        <v>-23.43</v>
      </c>
      <c r="E94">
        <v>-153.43</v>
      </c>
      <c r="F94">
        <v>-15.34</v>
      </c>
      <c r="G94">
        <v>0</v>
      </c>
    </row>
    <row r="95" spans="1:7" x14ac:dyDescent="0.3">
      <c r="A95">
        <v>400569043</v>
      </c>
      <c r="B95" t="s">
        <v>70</v>
      </c>
      <c r="C95">
        <v>-160</v>
      </c>
      <c r="D95">
        <v>-35</v>
      </c>
      <c r="E95">
        <v>-195</v>
      </c>
      <c r="F95">
        <v>-19.5</v>
      </c>
      <c r="G95">
        <v>0</v>
      </c>
    </row>
    <row r="96" spans="1:7" x14ac:dyDescent="0.3">
      <c r="A96">
        <v>400572682</v>
      </c>
      <c r="B96" t="s">
        <v>70</v>
      </c>
      <c r="C96">
        <v>-170</v>
      </c>
      <c r="D96">
        <v>-26.35</v>
      </c>
      <c r="E96">
        <v>-196.35</v>
      </c>
      <c r="F96">
        <v>-19.64</v>
      </c>
      <c r="G96">
        <v>0</v>
      </c>
    </row>
    <row r="97" spans="1:7" x14ac:dyDescent="0.3">
      <c r="A97">
        <v>400572683</v>
      </c>
      <c r="B97" t="s">
        <v>70</v>
      </c>
      <c r="C97">
        <v>-40.909999999999997</v>
      </c>
      <c r="D97">
        <v>0</v>
      </c>
      <c r="E97">
        <v>-40.909999999999997</v>
      </c>
      <c r="F97">
        <v>-4.09</v>
      </c>
      <c r="G97">
        <v>0</v>
      </c>
    </row>
    <row r="98" spans="1:7" x14ac:dyDescent="0.3">
      <c r="A98">
        <v>400572719</v>
      </c>
      <c r="B98" t="s">
        <v>70</v>
      </c>
      <c r="C98">
        <v>-170</v>
      </c>
      <c r="D98">
        <v>-26.35</v>
      </c>
      <c r="E98">
        <v>-196.35</v>
      </c>
      <c r="F98">
        <v>-19.64</v>
      </c>
      <c r="G98">
        <v>0</v>
      </c>
    </row>
    <row r="99" spans="1:7" x14ac:dyDescent="0.3">
      <c r="A99">
        <v>400572854</v>
      </c>
      <c r="B99" t="s">
        <v>70</v>
      </c>
      <c r="C99">
        <v>-416.65</v>
      </c>
      <c r="D99">
        <v>-27.9</v>
      </c>
      <c r="E99">
        <v>-444.55</v>
      </c>
      <c r="F99">
        <v>-44.46</v>
      </c>
      <c r="G99">
        <v>0</v>
      </c>
    </row>
    <row r="100" spans="1:7" x14ac:dyDescent="0.3">
      <c r="A100">
        <v>400573063</v>
      </c>
      <c r="B100" t="s">
        <v>70</v>
      </c>
      <c r="C100">
        <v>-40.909999999999997</v>
      </c>
      <c r="D100">
        <v>0</v>
      </c>
      <c r="E100">
        <v>-40.909999999999997</v>
      </c>
      <c r="F100">
        <v>-4.09</v>
      </c>
      <c r="G100">
        <v>0</v>
      </c>
    </row>
    <row r="101" spans="1:7" x14ac:dyDescent="0.3">
      <c r="A101">
        <v>400573075</v>
      </c>
      <c r="B101" t="s">
        <v>70</v>
      </c>
      <c r="C101">
        <v>-40.909999999999997</v>
      </c>
      <c r="D101">
        <v>0</v>
      </c>
      <c r="E101">
        <v>-40.909999999999997</v>
      </c>
      <c r="F101">
        <v>-4.09</v>
      </c>
      <c r="G101">
        <v>0</v>
      </c>
    </row>
    <row r="102" spans="1:7" x14ac:dyDescent="0.3">
      <c r="A102">
        <v>400575857</v>
      </c>
      <c r="B102" t="s">
        <v>70</v>
      </c>
      <c r="C102">
        <v>0</v>
      </c>
      <c r="D102">
        <v>-46.89</v>
      </c>
      <c r="E102">
        <v>-46.89</v>
      </c>
      <c r="F102">
        <v>-4.6900000000000004</v>
      </c>
      <c r="G102">
        <v>0</v>
      </c>
    </row>
    <row r="103" spans="1:7" x14ac:dyDescent="0.3">
      <c r="A103">
        <v>400582840</v>
      </c>
      <c r="B103" t="s">
        <v>70</v>
      </c>
      <c r="C103">
        <v>0</v>
      </c>
      <c r="D103">
        <v>-32.19</v>
      </c>
      <c r="E103">
        <v>-32.19</v>
      </c>
      <c r="F103">
        <v>-3.21</v>
      </c>
      <c r="G103">
        <v>0</v>
      </c>
    </row>
    <row r="104" spans="1:7" x14ac:dyDescent="0.3">
      <c r="A104">
        <v>400588320</v>
      </c>
      <c r="B104" t="s">
        <v>70</v>
      </c>
      <c r="C104">
        <v>-272.92</v>
      </c>
      <c r="D104">
        <v>-70.5</v>
      </c>
      <c r="E104">
        <v>-343.42</v>
      </c>
      <c r="F104">
        <v>-34.36</v>
      </c>
      <c r="G104">
        <v>0</v>
      </c>
    </row>
    <row r="105" spans="1:7" x14ac:dyDescent="0.3">
      <c r="A105">
        <v>400590174</v>
      </c>
      <c r="B105" t="s">
        <v>70</v>
      </c>
      <c r="C105">
        <v>-1265.27</v>
      </c>
      <c r="D105">
        <v>-135.74</v>
      </c>
      <c r="E105">
        <v>-1401.01</v>
      </c>
      <c r="F105">
        <v>-149.97999999999999</v>
      </c>
      <c r="G105">
        <v>0</v>
      </c>
    </row>
    <row r="106" spans="1:7" x14ac:dyDescent="0.3">
      <c r="A106">
        <v>400590186</v>
      </c>
      <c r="B106" t="s">
        <v>70</v>
      </c>
      <c r="C106">
        <v>-134.97999999999999</v>
      </c>
      <c r="D106">
        <v>-135.74</v>
      </c>
      <c r="E106">
        <v>-270.72000000000003</v>
      </c>
      <c r="F106">
        <v>-27.07</v>
      </c>
      <c r="G106">
        <v>0</v>
      </c>
    </row>
    <row r="107" spans="1:7" x14ac:dyDescent="0.3">
      <c r="A107">
        <v>400590360</v>
      </c>
      <c r="B107" t="s">
        <v>70</v>
      </c>
      <c r="C107">
        <v>-714.65</v>
      </c>
      <c r="D107">
        <v>-77.650000000000006</v>
      </c>
      <c r="E107">
        <v>-792.3</v>
      </c>
      <c r="F107">
        <v>-79.23</v>
      </c>
      <c r="G107">
        <v>0</v>
      </c>
    </row>
    <row r="108" spans="1:7" x14ac:dyDescent="0.3">
      <c r="A108">
        <v>400591380</v>
      </c>
      <c r="B108" t="s">
        <v>70</v>
      </c>
      <c r="C108">
        <v>-648.08000000000004</v>
      </c>
      <c r="D108">
        <v>-45.18</v>
      </c>
      <c r="E108">
        <v>-693.26</v>
      </c>
      <c r="F108">
        <v>-69.23</v>
      </c>
      <c r="G108">
        <v>0</v>
      </c>
    </row>
    <row r="109" spans="1:7" x14ac:dyDescent="0.3">
      <c r="A109">
        <v>400591787</v>
      </c>
      <c r="B109" t="s">
        <v>70</v>
      </c>
      <c r="C109">
        <v>-126.97</v>
      </c>
      <c r="D109">
        <v>-20.07</v>
      </c>
      <c r="E109">
        <v>-147.04</v>
      </c>
      <c r="F109">
        <v>-14.72</v>
      </c>
      <c r="G109">
        <v>0</v>
      </c>
    </row>
    <row r="110" spans="1:7" x14ac:dyDescent="0.3">
      <c r="A110">
        <v>400591933</v>
      </c>
      <c r="B110" t="s">
        <v>70</v>
      </c>
      <c r="C110">
        <v>-223.01</v>
      </c>
      <c r="D110">
        <v>-44</v>
      </c>
      <c r="E110">
        <v>-267.01</v>
      </c>
      <c r="F110">
        <v>-26.7</v>
      </c>
      <c r="G110">
        <v>0</v>
      </c>
    </row>
    <row r="111" spans="1:7" x14ac:dyDescent="0.3">
      <c r="A111">
        <v>400595180</v>
      </c>
      <c r="B111" t="s">
        <v>70</v>
      </c>
      <c r="C111">
        <v>-915.1</v>
      </c>
      <c r="D111">
        <v>-75.540000000000006</v>
      </c>
      <c r="E111">
        <v>-990.64</v>
      </c>
      <c r="F111">
        <v>-99.08</v>
      </c>
      <c r="G111">
        <v>0</v>
      </c>
    </row>
    <row r="112" spans="1:7" x14ac:dyDescent="0.3">
      <c r="A112">
        <v>400595279</v>
      </c>
      <c r="B112" t="s">
        <v>70</v>
      </c>
      <c r="C112">
        <v>-854</v>
      </c>
      <c r="D112">
        <v>0</v>
      </c>
      <c r="E112">
        <v>-854</v>
      </c>
      <c r="F112">
        <v>0</v>
      </c>
      <c r="G112">
        <v>0</v>
      </c>
    </row>
    <row r="113" spans="1:7" x14ac:dyDescent="0.3">
      <c r="A113">
        <v>400628885</v>
      </c>
      <c r="B113" t="s">
        <v>70</v>
      </c>
      <c r="C113">
        <v>-2352</v>
      </c>
      <c r="D113">
        <v>-264.94</v>
      </c>
      <c r="E113">
        <v>-2616.94</v>
      </c>
      <c r="F113">
        <v>0</v>
      </c>
      <c r="G113">
        <v>-122.54</v>
      </c>
    </row>
    <row r="114" spans="1:7" x14ac:dyDescent="0.3">
      <c r="A114">
        <v>400628892</v>
      </c>
      <c r="B114" t="s">
        <v>70</v>
      </c>
      <c r="C114">
        <v>-2352</v>
      </c>
      <c r="D114">
        <v>-264.94</v>
      </c>
      <c r="E114">
        <v>-2616.94</v>
      </c>
      <c r="F114">
        <v>0</v>
      </c>
      <c r="G114">
        <v>-122.54</v>
      </c>
    </row>
    <row r="115" spans="1:7" x14ac:dyDescent="0.3">
      <c r="A115">
        <v>400628916</v>
      </c>
      <c r="B115" t="s">
        <v>70</v>
      </c>
      <c r="C115">
        <v>-2970.1</v>
      </c>
      <c r="D115">
        <v>-175.98</v>
      </c>
      <c r="E115">
        <v>-3146.08</v>
      </c>
      <c r="F115">
        <v>0</v>
      </c>
      <c r="G115">
        <v>-149.18</v>
      </c>
    </row>
    <row r="116" spans="1:7" x14ac:dyDescent="0.3">
      <c r="A116">
        <v>400628935</v>
      </c>
      <c r="B116" t="s">
        <v>70</v>
      </c>
      <c r="C116">
        <v>-3007.2</v>
      </c>
      <c r="D116">
        <v>-175.98</v>
      </c>
      <c r="E116">
        <v>-3183.18</v>
      </c>
      <c r="F116">
        <v>0</v>
      </c>
      <c r="G116">
        <v>-151.03</v>
      </c>
    </row>
    <row r="117" spans="1:7" x14ac:dyDescent="0.3">
      <c r="A117">
        <v>615700163</v>
      </c>
      <c r="B117" t="s">
        <v>70</v>
      </c>
      <c r="C117">
        <v>39.840000000000003</v>
      </c>
      <c r="D117">
        <v>0</v>
      </c>
      <c r="E117">
        <v>39.840000000000003</v>
      </c>
      <c r="F117">
        <v>0</v>
      </c>
      <c r="G117">
        <v>0</v>
      </c>
    </row>
    <row r="118" spans="1:7" x14ac:dyDescent="0.3">
      <c r="A118">
        <v>615700176</v>
      </c>
      <c r="B118" t="s">
        <v>70</v>
      </c>
      <c r="C118">
        <v>76.239999999999995</v>
      </c>
      <c r="D118">
        <v>0</v>
      </c>
      <c r="E118">
        <v>76.239999999999995</v>
      </c>
      <c r="F118">
        <v>0</v>
      </c>
      <c r="G118">
        <v>0</v>
      </c>
    </row>
    <row r="119" spans="1:7" x14ac:dyDescent="0.3">
      <c r="A119">
        <v>615700201</v>
      </c>
      <c r="B119" t="s">
        <v>70</v>
      </c>
      <c r="C119">
        <v>94.66</v>
      </c>
      <c r="D119">
        <v>0</v>
      </c>
      <c r="E119">
        <v>94.66</v>
      </c>
      <c r="F119">
        <v>0</v>
      </c>
      <c r="G119">
        <v>0</v>
      </c>
    </row>
    <row r="120" spans="1:7" x14ac:dyDescent="0.3">
      <c r="A120">
        <v>3870804976</v>
      </c>
      <c r="B120" t="s">
        <v>70</v>
      </c>
      <c r="C120">
        <v>-4745</v>
      </c>
      <c r="D120">
        <v>-327.2</v>
      </c>
      <c r="E120">
        <v>-5072.2</v>
      </c>
      <c r="F120">
        <v>0</v>
      </c>
      <c r="G120">
        <v>-250.84</v>
      </c>
    </row>
    <row r="121" spans="1:7" x14ac:dyDescent="0.3">
      <c r="A121">
        <v>3870804977</v>
      </c>
      <c r="B121" t="s">
        <v>70</v>
      </c>
      <c r="C121">
        <v>-4745</v>
      </c>
      <c r="D121">
        <v>-327.2</v>
      </c>
      <c r="E121">
        <v>-5072.2</v>
      </c>
      <c r="F121">
        <v>0</v>
      </c>
      <c r="G121">
        <v>-250.84</v>
      </c>
    </row>
    <row r="122" spans="1:7" x14ac:dyDescent="0.3">
      <c r="A122">
        <v>3870881690</v>
      </c>
      <c r="B122" t="s">
        <v>70</v>
      </c>
      <c r="C122">
        <v>-2635</v>
      </c>
      <c r="D122">
        <v>-312.5</v>
      </c>
      <c r="E122">
        <v>-2947.5</v>
      </c>
      <c r="F122">
        <v>0</v>
      </c>
      <c r="G122">
        <v>-142.05000000000001</v>
      </c>
    </row>
    <row r="123" spans="1:7" x14ac:dyDescent="0.3">
      <c r="A123">
        <v>3871229704</v>
      </c>
      <c r="B123" t="s">
        <v>70</v>
      </c>
      <c r="C123">
        <v>-281.67</v>
      </c>
      <c r="D123">
        <v>-55.72</v>
      </c>
      <c r="E123">
        <v>-337.39</v>
      </c>
      <c r="F123">
        <v>-33.74</v>
      </c>
      <c r="G123">
        <v>0</v>
      </c>
    </row>
    <row r="124" spans="1:7" x14ac:dyDescent="0.3">
      <c r="A124">
        <v>3871242440</v>
      </c>
      <c r="B124" t="s">
        <v>70</v>
      </c>
      <c r="C124">
        <v>-9736</v>
      </c>
      <c r="D124">
        <v>-570.45000000000005</v>
      </c>
      <c r="E124">
        <v>-10306.450000000001</v>
      </c>
      <c r="F124">
        <v>0</v>
      </c>
      <c r="G124">
        <v>-932.21</v>
      </c>
    </row>
    <row r="125" spans="1:7" x14ac:dyDescent="0.3">
      <c r="A125">
        <v>3871251919</v>
      </c>
      <c r="B125" t="s">
        <v>70</v>
      </c>
      <c r="C125">
        <v>-485.58</v>
      </c>
      <c r="D125">
        <v>-17.87</v>
      </c>
      <c r="E125">
        <v>-503.45</v>
      </c>
      <c r="F125">
        <v>-50.35</v>
      </c>
      <c r="G125">
        <v>-12.14</v>
      </c>
    </row>
    <row r="126" spans="1:7" x14ac:dyDescent="0.3">
      <c r="A126">
        <v>3871262396</v>
      </c>
      <c r="B126" t="s">
        <v>70</v>
      </c>
      <c r="C126">
        <v>-18826</v>
      </c>
      <c r="D126">
        <v>-166.06</v>
      </c>
      <c r="E126">
        <v>-18992.060000000001</v>
      </c>
      <c r="F126">
        <v>0</v>
      </c>
      <c r="G126">
        <v>-941.56</v>
      </c>
    </row>
    <row r="127" spans="1:7" x14ac:dyDescent="0.3">
      <c r="A127">
        <v>3871274600</v>
      </c>
      <c r="B127" t="s">
        <v>70</v>
      </c>
      <c r="C127">
        <v>-6570</v>
      </c>
      <c r="D127">
        <v>-183.54</v>
      </c>
      <c r="E127">
        <v>-6753.54</v>
      </c>
      <c r="F127">
        <v>0</v>
      </c>
      <c r="G127">
        <v>-412.2</v>
      </c>
    </row>
    <row r="128" spans="1:7" x14ac:dyDescent="0.3">
      <c r="A128">
        <v>3871274601</v>
      </c>
      <c r="B128" t="s">
        <v>70</v>
      </c>
      <c r="C128">
        <v>-6570</v>
      </c>
      <c r="D128">
        <v>-183.54</v>
      </c>
      <c r="E128">
        <v>-6753.54</v>
      </c>
      <c r="F128">
        <v>0</v>
      </c>
      <c r="G128">
        <v>-412.2</v>
      </c>
    </row>
    <row r="129" spans="1:7" x14ac:dyDescent="0.3">
      <c r="A129">
        <v>3871274602</v>
      </c>
      <c r="B129" t="s">
        <v>70</v>
      </c>
      <c r="C129">
        <v>-5883</v>
      </c>
      <c r="D129">
        <v>-123.54</v>
      </c>
      <c r="E129">
        <v>-6006.54</v>
      </c>
      <c r="F129">
        <v>0</v>
      </c>
      <c r="G129">
        <v>-370.98</v>
      </c>
    </row>
    <row r="130" spans="1:7" x14ac:dyDescent="0.3">
      <c r="A130">
        <v>3871293993</v>
      </c>
      <c r="B130" t="s">
        <v>70</v>
      </c>
      <c r="C130">
        <v>-935.02</v>
      </c>
      <c r="D130">
        <v>-53.7</v>
      </c>
      <c r="E130">
        <v>-988.72</v>
      </c>
      <c r="F130">
        <v>-98.87</v>
      </c>
      <c r="G130">
        <v>-18.7</v>
      </c>
    </row>
    <row r="131" spans="1:7" x14ac:dyDescent="0.3">
      <c r="A131">
        <v>3871458141</v>
      </c>
      <c r="B131" t="s">
        <v>70</v>
      </c>
      <c r="C131">
        <v>5.26</v>
      </c>
      <c r="D131">
        <v>7.83</v>
      </c>
      <c r="E131">
        <v>13.09</v>
      </c>
      <c r="F131">
        <v>0</v>
      </c>
      <c r="G131">
        <v>0</v>
      </c>
    </row>
    <row r="132" spans="1:7" x14ac:dyDescent="0.3">
      <c r="A132">
        <v>3871473700</v>
      </c>
      <c r="B132" t="s">
        <v>70</v>
      </c>
      <c r="C132">
        <v>1731</v>
      </c>
      <c r="D132">
        <v>134.21</v>
      </c>
      <c r="E132">
        <v>1865.21</v>
      </c>
      <c r="F132">
        <v>0</v>
      </c>
      <c r="G132">
        <v>43.28</v>
      </c>
    </row>
    <row r="133" spans="1:7" x14ac:dyDescent="0.3">
      <c r="A133">
        <v>6991572299</v>
      </c>
      <c r="B133" t="s">
        <v>70</v>
      </c>
      <c r="C133">
        <v>395.05</v>
      </c>
      <c r="D133">
        <v>9.2200000000000006</v>
      </c>
      <c r="E133">
        <v>404.27</v>
      </c>
      <c r="F133">
        <v>0</v>
      </c>
      <c r="G133">
        <v>0</v>
      </c>
    </row>
    <row r="134" spans="1:7" x14ac:dyDescent="0.3">
      <c r="A134">
        <v>3871475150</v>
      </c>
      <c r="B134" t="s">
        <v>70</v>
      </c>
      <c r="C134">
        <v>550</v>
      </c>
      <c r="D134">
        <v>83.1</v>
      </c>
      <c r="E134">
        <v>633.1</v>
      </c>
      <c r="F134">
        <v>0</v>
      </c>
      <c r="G1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9299C-121A-4B16-A741-AC26B992943C}">
  <dimension ref="A1:Y1"/>
  <sheetViews>
    <sheetView workbookViewId="0">
      <selection sqref="A1:XFD1048576"/>
    </sheetView>
  </sheetViews>
  <sheetFormatPr defaultRowHeight="14.4" x14ac:dyDescent="0.3"/>
  <cols>
    <col min="1" max="25" width="13" bestFit="1" customWidth="1"/>
  </cols>
  <sheetData>
    <row r="1" spans="1:25" x14ac:dyDescent="0.3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93E4B-27E9-4BB7-9273-3A6BF5A0FBC0}">
  <dimension ref="A1:Y1"/>
  <sheetViews>
    <sheetView workbookViewId="0">
      <selection sqref="A1:XFD1048576"/>
    </sheetView>
  </sheetViews>
  <sheetFormatPr defaultRowHeight="14.4" x14ac:dyDescent="0.3"/>
  <cols>
    <col min="1" max="25" width="13" bestFit="1" customWidth="1"/>
  </cols>
  <sheetData>
    <row r="1" spans="1:25" x14ac:dyDescent="0.3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A4857-D13F-4898-A795-E60CC085D063}">
  <dimension ref="A1:Y1"/>
  <sheetViews>
    <sheetView workbookViewId="0">
      <selection sqref="A1:XFD1048576"/>
    </sheetView>
  </sheetViews>
  <sheetFormatPr defaultRowHeight="14.4" x14ac:dyDescent="0.3"/>
  <cols>
    <col min="1" max="25" width="13" bestFit="1" customWidth="1"/>
  </cols>
  <sheetData>
    <row r="1" spans="1:25" x14ac:dyDescent="0.3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Coverpage</vt:lpstr>
      <vt:lpstr>Ongoing Timing Difference</vt:lpstr>
      <vt:lpstr>Small Variance</vt:lpstr>
      <vt:lpstr>Airticket Fees</vt:lpstr>
      <vt:lpstr>Commission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Chen</dc:creator>
  <cp:lastModifiedBy>Matthew Chen</cp:lastModifiedBy>
  <dcterms:created xsi:type="dcterms:W3CDTF">2023-01-04T22:12:59Z</dcterms:created>
  <dcterms:modified xsi:type="dcterms:W3CDTF">2023-01-16T06:04:51Z</dcterms:modified>
</cp:coreProperties>
</file>