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-15" windowWidth="12120" windowHeight="12015" tabRatio="712" activeTab="4"/>
  </bookViews>
  <sheets>
    <sheet name="OHM" sheetId="1" r:id="rId1"/>
    <sheet name="DCV" sheetId="2" r:id="rId2"/>
    <sheet name="ACV1" sheetId="3" r:id="rId3"/>
    <sheet name="ACV2" sheetId="4" r:id="rId4"/>
    <sheet name="DCI" sheetId="5" r:id="rId5"/>
    <sheet name="ACI" sheetId="6" r:id="rId6"/>
    <sheet name="配置OHM" sheetId="8" r:id="rId7"/>
    <sheet name="配置DCV" sheetId="9" r:id="rId8"/>
    <sheet name="配置ACV1" sheetId="10" r:id="rId9"/>
    <sheet name="配置ACV2" sheetId="11" r:id="rId10"/>
    <sheet name="配置DCI" sheetId="12" r:id="rId11"/>
    <sheet name="配置ACI" sheetId="13" r:id="rId12"/>
    <sheet name="点数范围" sheetId="14" r:id="rId13"/>
  </sheets>
  <calcPr calcId="144525"/>
</workbook>
</file>

<file path=xl/calcChain.xml><?xml version="1.0" encoding="utf-8"?>
<calcChain xmlns="http://schemas.openxmlformats.org/spreadsheetml/2006/main">
  <c r="L24" i="2" l="1"/>
  <c r="J24" i="2"/>
  <c r="K24" i="2" s="1"/>
  <c r="L23" i="2"/>
  <c r="J23" i="2"/>
  <c r="K23" i="2" s="1"/>
  <c r="L22" i="2"/>
  <c r="J22" i="2"/>
  <c r="O22" i="2" s="1"/>
  <c r="L21" i="2"/>
  <c r="J21" i="2"/>
  <c r="O21" i="2" s="1"/>
  <c r="L20" i="2"/>
  <c r="J20" i="2"/>
  <c r="K20" i="2" s="1"/>
  <c r="M20" i="2" s="1"/>
  <c r="L19" i="2"/>
  <c r="J19" i="2"/>
  <c r="K19" i="2" s="1"/>
  <c r="L18" i="2"/>
  <c r="J18" i="2"/>
  <c r="O18" i="2" s="1"/>
  <c r="L17" i="2"/>
  <c r="J17" i="2"/>
  <c r="O17" i="2" s="1"/>
  <c r="L16" i="2"/>
  <c r="J16" i="2"/>
  <c r="O16" i="2" s="1"/>
  <c r="L14" i="2"/>
  <c r="J14" i="2"/>
  <c r="O14" i="2" s="1"/>
  <c r="L13" i="2"/>
  <c r="J13" i="2"/>
  <c r="O13" i="2" s="1"/>
  <c r="L12" i="2"/>
  <c r="J12" i="2"/>
  <c r="K12" i="2" s="1"/>
  <c r="M12" i="2" s="1"/>
  <c r="L10" i="2"/>
  <c r="J10" i="2"/>
  <c r="K10" i="2" s="1"/>
  <c r="L9" i="2"/>
  <c r="J9" i="2"/>
  <c r="O9" i="2" s="1"/>
  <c r="L8" i="2"/>
  <c r="J8" i="2"/>
  <c r="K8" i="2" s="1"/>
  <c r="M8" i="2" s="1"/>
  <c r="K21" i="2" l="1"/>
  <c r="O24" i="2"/>
  <c r="K9" i="2"/>
  <c r="M9" i="2" s="1"/>
  <c r="K14" i="2"/>
  <c r="M14" i="2" s="1"/>
  <c r="K13" i="2"/>
  <c r="M13" i="2" s="1"/>
  <c r="M19" i="2"/>
  <c r="K22" i="2"/>
  <c r="M22" i="2" s="1"/>
  <c r="M24" i="2"/>
  <c r="K18" i="2"/>
  <c r="M18" i="2" s="1"/>
  <c r="M21" i="2"/>
  <c r="M23" i="2"/>
  <c r="M10" i="2"/>
  <c r="O10" i="2"/>
  <c r="O23" i="2"/>
  <c r="O12" i="2"/>
  <c r="K16" i="2"/>
  <c r="M16" i="2" s="1"/>
  <c r="O20" i="2"/>
  <c r="O8" i="2"/>
  <c r="K17" i="2"/>
  <c r="M17" i="2" s="1"/>
  <c r="O19" i="2"/>
  <c r="K22" i="5" l="1"/>
  <c r="I22" i="5"/>
  <c r="J22" i="5" s="1"/>
  <c r="K20" i="5"/>
  <c r="I20" i="5"/>
  <c r="J20" i="5" s="1"/>
  <c r="K19" i="5"/>
  <c r="I19" i="5"/>
  <c r="N19" i="5" s="1"/>
  <c r="K18" i="5"/>
  <c r="I18" i="5"/>
  <c r="N18" i="5" s="1"/>
  <c r="K17" i="5"/>
  <c r="I17" i="5"/>
  <c r="N17" i="5" s="1"/>
  <c r="K16" i="5"/>
  <c r="I16" i="5"/>
  <c r="N16" i="5" s="1"/>
  <c r="K14" i="5"/>
  <c r="I14" i="5"/>
  <c r="J14" i="5" s="1"/>
  <c r="L14" i="5" s="1"/>
  <c r="K13" i="5"/>
  <c r="I13" i="5"/>
  <c r="N13" i="5" s="1"/>
  <c r="K12" i="5"/>
  <c r="I12" i="5"/>
  <c r="N12" i="5" s="1"/>
  <c r="K11" i="5"/>
  <c r="I11" i="5"/>
  <c r="N11" i="5" s="1"/>
  <c r="K10" i="5"/>
  <c r="I10" i="5"/>
  <c r="J10" i="5" s="1"/>
  <c r="K9" i="5"/>
  <c r="I9" i="5"/>
  <c r="N9" i="5" s="1"/>
  <c r="K8" i="5"/>
  <c r="I8" i="5"/>
  <c r="N8" i="5" s="1"/>
  <c r="K7" i="5"/>
  <c r="I7" i="5"/>
  <c r="N7" i="5" s="1"/>
  <c r="K6" i="5"/>
  <c r="I6" i="5"/>
  <c r="N6" i="5" s="1"/>
  <c r="L29" i="4"/>
  <c r="J29" i="4"/>
  <c r="K29" i="4" s="1"/>
  <c r="M29" i="4" s="1"/>
  <c r="L28" i="4"/>
  <c r="J28" i="4"/>
  <c r="K28" i="4" s="1"/>
  <c r="L27" i="4"/>
  <c r="J27" i="4"/>
  <c r="O27" i="4" s="1"/>
  <c r="L26" i="4"/>
  <c r="J26" i="4"/>
  <c r="K26" i="4" s="1"/>
  <c r="L25" i="4"/>
  <c r="J25" i="4"/>
  <c r="K25" i="4" s="1"/>
  <c r="L24" i="4"/>
  <c r="J24" i="4"/>
  <c r="K24" i="4" s="1"/>
  <c r="L22" i="4"/>
  <c r="J22" i="4"/>
  <c r="O22" i="4" s="1"/>
  <c r="L21" i="4"/>
  <c r="J21" i="4"/>
  <c r="O21" i="4" s="1"/>
  <c r="L17" i="4"/>
  <c r="J17" i="4"/>
  <c r="O17" i="4" s="1"/>
  <c r="L16" i="4"/>
  <c r="J16" i="4"/>
  <c r="K16" i="4" s="1"/>
  <c r="L15" i="4"/>
  <c r="J15" i="4"/>
  <c r="K15" i="4" s="1"/>
  <c r="L14" i="4"/>
  <c r="J14" i="4"/>
  <c r="O14" i="4" s="1"/>
  <c r="L13" i="4"/>
  <c r="J13" i="4"/>
  <c r="K13" i="4" s="1"/>
  <c r="L12" i="4"/>
  <c r="J12" i="4"/>
  <c r="O12" i="4" s="1"/>
  <c r="L10" i="4"/>
  <c r="J10" i="4"/>
  <c r="K10" i="4" s="1"/>
  <c r="L9" i="4"/>
  <c r="J9" i="4"/>
  <c r="K9" i="4" s="1"/>
  <c r="L35" i="3"/>
  <c r="J35" i="3"/>
  <c r="K35" i="3" s="1"/>
  <c r="L34" i="3"/>
  <c r="J34" i="3"/>
  <c r="O34" i="3" s="1"/>
  <c r="L33" i="3"/>
  <c r="J33" i="3"/>
  <c r="O33" i="3" s="1"/>
  <c r="L32" i="3"/>
  <c r="J32" i="3"/>
  <c r="K32" i="3" s="1"/>
  <c r="L31" i="3"/>
  <c r="J31" i="3"/>
  <c r="K31" i="3" s="1"/>
  <c r="L30" i="3"/>
  <c r="J30" i="3"/>
  <c r="O30" i="3" s="1"/>
  <c r="L29" i="3"/>
  <c r="J29" i="3"/>
  <c r="K29" i="3" s="1"/>
  <c r="L28" i="3"/>
  <c r="J28" i="3"/>
  <c r="K28" i="3" s="1"/>
  <c r="M28" i="3" s="1"/>
  <c r="L27" i="3"/>
  <c r="J27" i="3"/>
  <c r="K27" i="3" s="1"/>
  <c r="L26" i="3"/>
  <c r="J26" i="3"/>
  <c r="O26" i="3" s="1"/>
  <c r="L25" i="3"/>
  <c r="J25" i="3"/>
  <c r="O25" i="3" s="1"/>
  <c r="L24" i="3"/>
  <c r="J24" i="3"/>
  <c r="K24" i="3" s="1"/>
  <c r="L22" i="3"/>
  <c r="J22" i="3"/>
  <c r="K22" i="3" s="1"/>
  <c r="L21" i="3"/>
  <c r="J21" i="3"/>
  <c r="O21" i="3" s="1"/>
  <c r="L20" i="3"/>
  <c r="J20" i="3"/>
  <c r="K20" i="3" s="1"/>
  <c r="M20" i="3" s="1"/>
  <c r="L18" i="3"/>
  <c r="J18" i="3"/>
  <c r="K18" i="3" s="1"/>
  <c r="L17" i="3"/>
  <c r="J17" i="3"/>
  <c r="O17" i="3" s="1"/>
  <c r="L16" i="3"/>
  <c r="J16" i="3"/>
  <c r="K16" i="3" s="1"/>
  <c r="L15" i="3"/>
  <c r="J15" i="3"/>
  <c r="O15" i="3" s="1"/>
  <c r="L14" i="3"/>
  <c r="J14" i="3"/>
  <c r="O14" i="3" s="1"/>
  <c r="L13" i="3"/>
  <c r="J13" i="3"/>
  <c r="O13" i="3" s="1"/>
  <c r="L12" i="3"/>
  <c r="J12" i="3"/>
  <c r="O12" i="3" s="1"/>
  <c r="L10" i="3"/>
  <c r="J10" i="3"/>
  <c r="O10" i="3" s="1"/>
  <c r="L9" i="3"/>
  <c r="J9" i="3"/>
  <c r="O9" i="3" s="1"/>
  <c r="O16" i="3" l="1"/>
  <c r="K14" i="3"/>
  <c r="M14" i="3" s="1"/>
  <c r="K15" i="3"/>
  <c r="M15" i="3" s="1"/>
  <c r="M16" i="3"/>
  <c r="K13" i="3"/>
  <c r="M13" i="3" s="1"/>
  <c r="K26" i="3"/>
  <c r="M26" i="3" s="1"/>
  <c r="K12" i="3"/>
  <c r="M12" i="3" s="1"/>
  <c r="K25" i="3"/>
  <c r="M25" i="3" s="1"/>
  <c r="M18" i="3"/>
  <c r="M24" i="3"/>
  <c r="M27" i="3"/>
  <c r="O32" i="3"/>
  <c r="M35" i="3"/>
  <c r="J16" i="5"/>
  <c r="L16" i="5" s="1"/>
  <c r="K9" i="3"/>
  <c r="M9" i="3" s="1"/>
  <c r="K10" i="3"/>
  <c r="M10" i="3" s="1"/>
  <c r="K21" i="3"/>
  <c r="M21" i="3" s="1"/>
  <c r="K34" i="3"/>
  <c r="M34" i="3" s="1"/>
  <c r="K17" i="3"/>
  <c r="M17" i="3" s="1"/>
  <c r="K30" i="3"/>
  <c r="M30" i="3" s="1"/>
  <c r="M32" i="3"/>
  <c r="K33" i="3"/>
  <c r="M33" i="3" s="1"/>
  <c r="O20" i="3"/>
  <c r="M22" i="3"/>
  <c r="M29" i="3"/>
  <c r="M25" i="4"/>
  <c r="K17" i="4"/>
  <c r="M17" i="4" s="1"/>
  <c r="K21" i="4"/>
  <c r="M21" i="4" s="1"/>
  <c r="K27" i="4"/>
  <c r="M27" i="4" s="1"/>
  <c r="M9" i="4"/>
  <c r="M24" i="4"/>
  <c r="M28" i="4"/>
  <c r="O29" i="4"/>
  <c r="O9" i="4"/>
  <c r="K12" i="4"/>
  <c r="M12" i="4" s="1"/>
  <c r="M16" i="4"/>
  <c r="M10" i="4"/>
  <c r="M15" i="4"/>
  <c r="K22" i="4"/>
  <c r="M22" i="4" s="1"/>
  <c r="M26" i="4"/>
  <c r="J12" i="5"/>
  <c r="L12" i="5" s="1"/>
  <c r="J11" i="5"/>
  <c r="L11" i="5" s="1"/>
  <c r="L20" i="5"/>
  <c r="J9" i="5"/>
  <c r="L9" i="5" s="1"/>
  <c r="J6" i="5"/>
  <c r="L6" i="5" s="1"/>
  <c r="L10" i="5"/>
  <c r="J17" i="5"/>
  <c r="L17" i="5" s="1"/>
  <c r="L22" i="5"/>
  <c r="J13" i="5"/>
  <c r="L13" i="5" s="1"/>
  <c r="J18" i="5"/>
  <c r="L18" i="5" s="1"/>
  <c r="J7" i="5"/>
  <c r="L7" i="5" s="1"/>
  <c r="J8" i="5"/>
  <c r="L8" i="5" s="1"/>
  <c r="J19" i="5"/>
  <c r="L19" i="5" s="1"/>
  <c r="N10" i="5"/>
  <c r="N14" i="5"/>
  <c r="O18" i="3"/>
  <c r="O24" i="3"/>
  <c r="O26" i="4"/>
  <c r="O29" i="3"/>
  <c r="M31" i="3"/>
  <c r="M13" i="4"/>
  <c r="K14" i="4"/>
  <c r="M14" i="4" s="1"/>
  <c r="O16" i="4"/>
  <c r="N22" i="5"/>
  <c r="O28" i="3"/>
  <c r="O25" i="4"/>
  <c r="N20" i="5"/>
  <c r="O22" i="3"/>
  <c r="O27" i="3"/>
  <c r="O31" i="3"/>
  <c r="O35" i="3"/>
  <c r="O10" i="4"/>
  <c r="O13" i="4"/>
  <c r="O15" i="4"/>
  <c r="O24" i="4"/>
  <c r="O28" i="4"/>
</calcChain>
</file>

<file path=xl/sharedStrings.xml><?xml version="1.0" encoding="utf-8"?>
<sst xmlns="http://schemas.openxmlformats.org/spreadsheetml/2006/main" count="534" uniqueCount="351">
  <si>
    <t>1.外观检查：正常。</t>
    <phoneticPr fontId="3" type="noConversion"/>
  </si>
  <si>
    <t>量程</t>
    <phoneticPr fontId="3" type="noConversion"/>
  </si>
  <si>
    <t>标准值（Ω）</t>
    <phoneticPr fontId="3" type="noConversion"/>
  </si>
  <si>
    <t>最小允许值（Ω）</t>
    <phoneticPr fontId="3" type="noConversion"/>
  </si>
  <si>
    <t>示值（Ω）</t>
    <phoneticPr fontId="3" type="noConversion"/>
  </si>
  <si>
    <t>最大允许值（Ω）</t>
    <phoneticPr fontId="3" type="noConversion"/>
  </si>
  <si>
    <r>
      <t>测量不确定度</t>
    </r>
    <r>
      <rPr>
        <i/>
        <sz val="16"/>
        <rFont val="宋体"/>
        <family val="3"/>
        <charset val="134"/>
      </rPr>
      <t>U</t>
    </r>
    <r>
      <rPr>
        <vertAlign val="subscript"/>
        <sz val="16"/>
        <rFont val="宋体"/>
        <family val="3"/>
        <charset val="134"/>
      </rPr>
      <t>rel</t>
    </r>
    <r>
      <rPr>
        <sz val="16"/>
        <rFont val="宋体"/>
        <family val="3"/>
        <charset val="134"/>
      </rPr>
      <t>（</t>
    </r>
    <r>
      <rPr>
        <i/>
        <sz val="16"/>
        <rFont val="宋体"/>
        <family val="3"/>
        <charset val="134"/>
      </rPr>
      <t>k</t>
    </r>
    <r>
      <rPr>
        <sz val="16"/>
        <rFont val="宋体"/>
        <family val="3"/>
        <charset val="134"/>
      </rPr>
      <t>=2）</t>
    </r>
  </si>
  <si>
    <t>标准值（kΩ）</t>
    <phoneticPr fontId="3" type="noConversion"/>
  </si>
  <si>
    <t>最小允许值（kΩ）</t>
    <phoneticPr fontId="3" type="noConversion"/>
  </si>
  <si>
    <t>示值（kΩ）</t>
    <phoneticPr fontId="3" type="noConversion"/>
  </si>
  <si>
    <t>最大允许值（kΩ）</t>
    <phoneticPr fontId="3" type="noConversion"/>
  </si>
  <si>
    <t>量程</t>
    <phoneticPr fontId="3" type="noConversion"/>
  </si>
  <si>
    <t>标准值（MΩ）</t>
    <phoneticPr fontId="3" type="noConversion"/>
  </si>
  <si>
    <t>最小允许值（MΩ）</t>
    <phoneticPr fontId="3" type="noConversion"/>
  </si>
  <si>
    <t>示值（MΩ）</t>
    <phoneticPr fontId="3" type="noConversion"/>
  </si>
  <si>
    <t>最大允许值（MΩ）</t>
    <phoneticPr fontId="3" type="noConversion"/>
  </si>
  <si>
    <t>100MΩ</t>
    <phoneticPr fontId="3" type="noConversion"/>
  </si>
  <si>
    <t>记录编号：D2-</t>
    <phoneticPr fontId="9" type="noConversion"/>
  </si>
  <si>
    <t>原始记录</t>
    <phoneticPr fontId="9" type="noConversion"/>
  </si>
  <si>
    <t>量程</t>
    <phoneticPr fontId="9" type="noConversion"/>
  </si>
  <si>
    <t>第  4  页  共  7  页</t>
    <phoneticPr fontId="9" type="noConversion"/>
  </si>
  <si>
    <t>4.交流电压:</t>
    <phoneticPr fontId="9" type="noConversion"/>
  </si>
  <si>
    <t>记录编号：D2-</t>
    <phoneticPr fontId="3" type="noConversion"/>
  </si>
  <si>
    <t>第  5  页  共  7  页</t>
    <phoneticPr fontId="3" type="noConversion"/>
  </si>
  <si>
    <t>原始记录</t>
    <phoneticPr fontId="3" type="noConversion"/>
  </si>
  <si>
    <t>750V</t>
    <phoneticPr fontId="3" type="noConversion"/>
  </si>
  <si>
    <t>记录编号：D2-</t>
    <phoneticPr fontId="3" type="noConversion"/>
  </si>
  <si>
    <t>第  6  页  共  7  页</t>
    <phoneticPr fontId="3" type="noConversion"/>
  </si>
  <si>
    <t>原始记录</t>
    <phoneticPr fontId="3" type="noConversion"/>
  </si>
  <si>
    <t>5.直流电流：</t>
    <phoneticPr fontId="3" type="noConversion"/>
  </si>
  <si>
    <t>记录编号：D2-</t>
    <phoneticPr fontId="3" type="noConversion"/>
  </si>
  <si>
    <t>第  7  页  共  7  页</t>
    <phoneticPr fontId="3" type="noConversion"/>
  </si>
  <si>
    <t>原始记录</t>
    <phoneticPr fontId="3" type="noConversion"/>
  </si>
  <si>
    <t>6.交流电流：</t>
    <phoneticPr fontId="3" type="noConversion"/>
  </si>
  <si>
    <t>量程</t>
    <phoneticPr fontId="9" type="noConversion"/>
  </si>
  <si>
    <t>标准值（mA）</t>
    <phoneticPr fontId="9" type="noConversion"/>
  </si>
  <si>
    <t>最小允许值（mA）</t>
    <phoneticPr fontId="9" type="noConversion"/>
  </si>
  <si>
    <t>示值（mA）</t>
    <phoneticPr fontId="9" type="noConversion"/>
  </si>
  <si>
    <t>最大允许值（mA）</t>
    <phoneticPr fontId="9" type="noConversion"/>
  </si>
  <si>
    <t>标准值（A）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</si>
  <si>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</si>
  <si>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</si>
  <si>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</si>
  <si>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t>标准值（mA）</t>
    <phoneticPr fontId="9" type="noConversion"/>
  </si>
  <si>
    <t>最小允许值（mA）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</si>
  <si>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</si>
  <si>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</si>
  <si>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</si>
  <si>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t>频率</t>
    <phoneticPr fontId="9" type="noConversion"/>
  </si>
  <si>
    <t>量程</t>
    <phoneticPr fontId="9" type="noConversion"/>
  </si>
  <si>
    <t>标准值（A）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</si>
  <si>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</si>
  <si>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</si>
  <si>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</si>
  <si>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</si>
  <si>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1kHz</t>
    <phoneticPr fontId="9" type="noConversion"/>
  </si>
  <si>
    <t>标准值（mV）</t>
    <phoneticPr fontId="9" type="noConversion"/>
  </si>
  <si>
    <t>最小允许值（mV）</t>
    <phoneticPr fontId="9" type="noConversion"/>
  </si>
  <si>
    <t>示值（mV）</t>
    <phoneticPr fontId="9" type="noConversion"/>
  </si>
  <si>
    <t>最大允许值（mV）</t>
    <phoneticPr fontId="9" type="noConversion"/>
  </si>
  <si>
    <t>30kHz</t>
    <phoneticPr fontId="9" type="noConversion"/>
  </si>
  <si>
    <t>标准值（V）</t>
    <phoneticPr fontId="9" type="noConversion"/>
  </si>
  <si>
    <t>最小允许值（V）</t>
    <phoneticPr fontId="9" type="noConversion"/>
  </si>
  <si>
    <t>示值（V）</t>
    <phoneticPr fontId="9" type="noConversion"/>
  </si>
  <si>
    <t>最大允许值（V）</t>
    <phoneticPr fontId="9" type="noConversion"/>
  </si>
  <si>
    <t>60kHz</t>
    <phoneticPr fontId="9" type="noConversion"/>
  </si>
  <si>
    <t>750V</t>
    <phoneticPr fontId="9" type="noConversion"/>
  </si>
  <si>
    <t>频率(Hz)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</si>
  <si>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</si>
  <si>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</si>
  <si>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</si>
  <si>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</si>
  <si>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</si>
  <si>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</si>
  <si>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</si>
  <si>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</si>
  <si>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</si>
  <si>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</si>
  <si>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</si>
  <si>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E9</t>
  </si>
  <si>
    <t>E12</t>
  </si>
  <si>
    <t>E13</t>
  </si>
  <si>
    <t>E16</t>
  </si>
  <si>
    <t>E17</t>
  </si>
  <si>
    <t>频率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</si>
  <si>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</si>
  <si>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</si>
  <si>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</si>
  <si>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</si>
  <si>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</si>
  <si>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</si>
  <si>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</si>
  <si>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</si>
  <si>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</si>
  <si>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</si>
  <si>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</si>
  <si>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E8</t>
    <phoneticPr fontId="3" type="noConversion"/>
  </si>
  <si>
    <t>E10</t>
  </si>
  <si>
    <t>E12</t>
    <phoneticPr fontId="3" type="noConversion"/>
  </si>
  <si>
    <t>E14</t>
  </si>
  <si>
    <t>E15</t>
  </si>
  <si>
    <t>E18</t>
  </si>
  <si>
    <t>E19</t>
  </si>
  <si>
    <t>E20</t>
  </si>
  <si>
    <t>E21</t>
  </si>
  <si>
    <t>E22</t>
  </si>
  <si>
    <t>E23</t>
  </si>
  <si>
    <t>E24</t>
  </si>
  <si>
    <t>E27</t>
  </si>
  <si>
    <t>E30</t>
  </si>
  <si>
    <t>E37</t>
  </si>
  <si>
    <t>E38</t>
  </si>
  <si>
    <t>E39</t>
  </si>
  <si>
    <t>频率</t>
    <phoneticPr fontId="3" type="noConversion"/>
  </si>
  <si>
    <t>F9</t>
    <phoneticPr fontId="3" type="noConversion"/>
  </si>
  <si>
    <t>F10</t>
    <phoneticPr fontId="3" type="noConversion"/>
  </si>
  <si>
    <t>F12</t>
    <phoneticPr fontId="3" type="noConversion"/>
  </si>
  <si>
    <t>F13</t>
  </si>
  <si>
    <t>F14</t>
  </si>
  <si>
    <t>F15</t>
  </si>
  <si>
    <t>F16</t>
  </si>
  <si>
    <t>F17</t>
  </si>
  <si>
    <t>F18</t>
  </si>
  <si>
    <t>F21</t>
    <phoneticPr fontId="3" type="noConversion"/>
  </si>
  <si>
    <t>F23</t>
    <phoneticPr fontId="3" type="noConversion"/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</si>
  <si>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</si>
  <si>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</si>
  <si>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</si>
  <si>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</si>
  <si>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</si>
  <si>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</si>
  <si>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</si>
  <si>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</si>
  <si>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</si>
  <si>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</si>
  <si>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频率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</si>
  <si>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</si>
  <si>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</si>
  <si>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</si>
  <si>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</si>
  <si>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</si>
  <si>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</si>
  <si>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</si>
  <si>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</si>
  <si>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</si>
  <si>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</si>
  <si>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</si>
  <si>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F9</t>
    <phoneticPr fontId="3" type="noConversion"/>
  </si>
  <si>
    <t>F10</t>
    <phoneticPr fontId="3" type="noConversion"/>
  </si>
  <si>
    <t>F12</t>
    <phoneticPr fontId="3" type="noConversion"/>
  </si>
  <si>
    <t>E7</t>
  </si>
  <si>
    <t>E8</t>
  </si>
  <si>
    <t>E11</t>
  </si>
  <si>
    <t>F11</t>
  </si>
  <si>
    <t>F12</t>
  </si>
  <si>
    <t>F20</t>
  </si>
  <si>
    <t>word原始记录模板路径</t>
    <phoneticPr fontId="3" type="noConversion"/>
  </si>
  <si>
    <t>E:\项目\2021年自动化项目\Digital Multimeter Automation\OriginalRecord_Template\原始记录模板.doc</t>
  </si>
  <si>
    <t>参数起始终止行号</t>
    <phoneticPr fontId="3" type="noConversion"/>
  </si>
  <si>
    <t>OHM</t>
    <phoneticPr fontId="3" type="noConversion"/>
  </si>
  <si>
    <t>DCV</t>
    <phoneticPr fontId="3" type="noConversion"/>
  </si>
  <si>
    <t>ACV1</t>
    <phoneticPr fontId="3" type="noConversion"/>
  </si>
  <si>
    <t>ACV2</t>
    <phoneticPr fontId="3" type="noConversion"/>
  </si>
  <si>
    <t>DCI</t>
    <phoneticPr fontId="3" type="noConversion"/>
  </si>
  <si>
    <t>ACI</t>
    <phoneticPr fontId="3" type="noConversion"/>
  </si>
  <si>
    <t>B5:G16</t>
    <phoneticPr fontId="3" type="noConversion"/>
  </si>
  <si>
    <t>E8</t>
    <phoneticPr fontId="2" type="noConversion"/>
  </si>
  <si>
    <t>E10</t>
    <phoneticPr fontId="3" type="noConversion"/>
  </si>
  <si>
    <t>E14</t>
    <phoneticPr fontId="3" type="noConversion"/>
  </si>
  <si>
    <t>量程</t>
  </si>
  <si>
    <t>标准值（μA）</t>
  </si>
  <si>
    <t>最小允许值（μA）</t>
  </si>
  <si>
    <t>示值（μA）</t>
    <phoneticPr fontId="9" type="noConversion"/>
  </si>
  <si>
    <t>最大允许值（μA）</t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</si>
  <si>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</si>
  <si>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10A</t>
  </si>
  <si>
    <t>频率</t>
  </si>
  <si>
    <t>标准值（mA）</t>
  </si>
  <si>
    <t>最小允许值（mA）</t>
  </si>
  <si>
    <t>示值（mA）</t>
    <phoneticPr fontId="9" type="noConversion"/>
  </si>
  <si>
    <t>最大允许值（mA）</t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</si>
  <si>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</si>
  <si>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1kHz</t>
  </si>
  <si>
    <t>频率</t>
    <phoneticPr fontId="9" type="noConversion"/>
  </si>
  <si>
    <t>标准值</t>
    <phoneticPr fontId="9" type="noConversion"/>
  </si>
  <si>
    <t>精度</t>
    <phoneticPr fontId="9" type="noConversion"/>
  </si>
  <si>
    <t>量程</t>
    <phoneticPr fontId="9" type="noConversion"/>
  </si>
  <si>
    <t>测量方式（4线or2线）</t>
    <phoneticPr fontId="9" type="noConversion"/>
  </si>
  <si>
    <t>源输出后延时（秒）</t>
    <phoneticPr fontId="9" type="noConversion"/>
  </si>
  <si>
    <t>写入位置（行）</t>
    <phoneticPr fontId="9" type="noConversion"/>
  </si>
  <si>
    <t>源换线</t>
    <phoneticPr fontId="9" type="noConversion"/>
  </si>
  <si>
    <t>表换线(1本次换线)</t>
    <phoneticPr fontId="9" type="noConversion"/>
  </si>
  <si>
    <t>写入需保留小数位数</t>
    <phoneticPr fontId="9" type="noConversion"/>
  </si>
  <si>
    <t>表显示后延时（秒）</t>
    <phoneticPr fontId="9" type="noConversion"/>
  </si>
  <si>
    <t>表单位换算（除以相应值）</t>
    <phoneticPr fontId="9" type="noConversion"/>
  </si>
  <si>
    <t>E6</t>
    <phoneticPr fontId="9" type="noConversion"/>
  </si>
  <si>
    <t>E33</t>
  </si>
  <si>
    <t>频率</t>
    <phoneticPr fontId="9" type="noConversion"/>
  </si>
  <si>
    <t>标准值</t>
    <phoneticPr fontId="9" type="noConversion"/>
  </si>
  <si>
    <t>精度</t>
    <phoneticPr fontId="9" type="noConversion"/>
  </si>
  <si>
    <t>量程</t>
    <phoneticPr fontId="9" type="noConversion"/>
  </si>
  <si>
    <t>测量方式（4线or2线）</t>
    <phoneticPr fontId="9" type="noConversion"/>
  </si>
  <si>
    <t>源输出后延时（秒）</t>
    <phoneticPr fontId="9" type="noConversion"/>
  </si>
  <si>
    <t>写入位置（行）</t>
    <phoneticPr fontId="9" type="noConversion"/>
  </si>
  <si>
    <t>源换线</t>
    <phoneticPr fontId="9" type="noConversion"/>
  </si>
  <si>
    <t>表换线(1本次换线)</t>
    <phoneticPr fontId="9" type="noConversion"/>
  </si>
  <si>
    <t>写入需保留小数位数</t>
    <phoneticPr fontId="9" type="noConversion"/>
  </si>
  <si>
    <t>表显示后延时（秒）</t>
    <phoneticPr fontId="9" type="noConversion"/>
  </si>
  <si>
    <t>表单位换算（除以相应值）</t>
    <phoneticPr fontId="9" type="noConversion"/>
  </si>
  <si>
    <t>F9</t>
    <phoneticPr fontId="9" type="noConversion"/>
  </si>
  <si>
    <t>F10</t>
  </si>
  <si>
    <t>F23</t>
  </si>
  <si>
    <t>F24</t>
  </si>
  <si>
    <t>F25</t>
  </si>
  <si>
    <t>200Ω</t>
    <phoneticPr fontId="3" type="noConversion"/>
  </si>
  <si>
    <t>2kΩ</t>
    <phoneticPr fontId="3" type="noConversion"/>
  </si>
  <si>
    <t>20kΩ</t>
    <phoneticPr fontId="3" type="noConversion"/>
  </si>
  <si>
    <t>200kΩ</t>
    <phoneticPr fontId="3" type="noConversion"/>
  </si>
  <si>
    <t>2MΩ</t>
    <phoneticPr fontId="3" type="noConversion"/>
  </si>
  <si>
    <t>20MΩ</t>
    <phoneticPr fontId="3" type="noConversion"/>
  </si>
  <si>
    <t>100.000</t>
    <phoneticPr fontId="2" type="noConversion"/>
  </si>
  <si>
    <t>1.00000</t>
    <phoneticPr fontId="2" type="noConversion"/>
  </si>
  <si>
    <t>10.0000</t>
    <phoneticPr fontId="2" type="noConversion"/>
  </si>
  <si>
    <t>100.000</t>
    <phoneticPr fontId="2" type="noConversion"/>
  </si>
  <si>
    <t>1.00000</t>
    <phoneticPr fontId="2" type="noConversion"/>
  </si>
  <si>
    <t>100.000</t>
    <phoneticPr fontId="2" type="noConversion"/>
  </si>
  <si>
    <t>10.0000</t>
    <phoneticPr fontId="2" type="noConversion"/>
  </si>
  <si>
    <r>
      <t>1.8×10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</si>
  <si>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r>
      <t>1.5×10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</si>
  <si>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r>
      <t>2.8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</si>
  <si>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r>
      <t>5×10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</si>
  <si>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r>
      <t>1.2×10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</si>
  <si>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t>记录编号：D2-</t>
    <phoneticPr fontId="3" type="noConversion"/>
  </si>
  <si>
    <t>第  3  页  共  7  页</t>
    <phoneticPr fontId="3" type="noConversion"/>
  </si>
  <si>
    <t>原始记录</t>
    <phoneticPr fontId="3" type="noConversion"/>
  </si>
  <si>
    <t>量程</t>
    <phoneticPr fontId="3" type="noConversion"/>
  </si>
  <si>
    <t>标准值（mV）</t>
    <phoneticPr fontId="3" type="noConversion"/>
  </si>
  <si>
    <t>最小允许值（mV）</t>
    <phoneticPr fontId="3" type="noConversion"/>
  </si>
  <si>
    <t>示值（mV）</t>
    <phoneticPr fontId="3" type="noConversion"/>
  </si>
  <si>
    <t>最大允许值（mV）</t>
    <phoneticPr fontId="3" type="noConversion"/>
  </si>
  <si>
    <r>
      <t>测量不确定度</t>
    </r>
    <r>
      <rPr>
        <i/>
        <sz val="16"/>
        <rFont val="宋体"/>
        <family val="3"/>
        <charset val="134"/>
      </rPr>
      <t>U</t>
    </r>
    <r>
      <rPr>
        <vertAlign val="subscript"/>
        <sz val="16"/>
        <rFont val="宋体"/>
        <family val="3"/>
        <charset val="134"/>
      </rPr>
      <t>rel</t>
    </r>
    <r>
      <rPr>
        <sz val="16"/>
        <rFont val="宋体"/>
        <family val="3"/>
        <charset val="134"/>
      </rPr>
      <t>（</t>
    </r>
    <r>
      <rPr>
        <i/>
        <sz val="16"/>
        <rFont val="宋体"/>
        <family val="3"/>
        <charset val="134"/>
      </rPr>
      <t>k</t>
    </r>
    <r>
      <rPr>
        <sz val="16"/>
        <rFont val="宋体"/>
        <family val="3"/>
        <charset val="134"/>
      </rPr>
      <t>=2）</t>
    </r>
    <phoneticPr fontId="3" type="noConversion"/>
  </si>
  <si>
    <r>
      <t>1×10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</si>
  <si>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t>标准值(V)</t>
  </si>
  <si>
    <t>最小允许值(V)</t>
  </si>
  <si>
    <t>示值（V）</t>
    <phoneticPr fontId="3" type="noConversion"/>
  </si>
  <si>
    <t>最大允许值(V)</t>
  </si>
  <si>
    <r>
      <t>5×10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</si>
  <si>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t>900.00</t>
  </si>
  <si>
    <t>-900.00</t>
  </si>
  <si>
    <t>200mV</t>
    <phoneticPr fontId="2" type="noConversion"/>
  </si>
  <si>
    <t>2 V</t>
    <phoneticPr fontId="2" type="noConversion"/>
  </si>
  <si>
    <t>20 V</t>
    <phoneticPr fontId="2" type="noConversion"/>
  </si>
  <si>
    <t>200 V</t>
    <phoneticPr fontId="2" type="noConversion"/>
  </si>
  <si>
    <t>1000 V</t>
    <phoneticPr fontId="2" type="noConversion"/>
  </si>
  <si>
    <t>190.000</t>
    <phoneticPr fontId="2" type="noConversion"/>
  </si>
  <si>
    <t>-190.000</t>
    <phoneticPr fontId="2" type="noConversion"/>
  </si>
  <si>
    <t>20.000</t>
    <phoneticPr fontId="2" type="noConversion"/>
  </si>
  <si>
    <t>1.90000</t>
    <phoneticPr fontId="2" type="noConversion"/>
  </si>
  <si>
    <t>1.00000</t>
    <phoneticPr fontId="2" type="noConversion"/>
  </si>
  <si>
    <t>-1.90000</t>
    <phoneticPr fontId="2" type="noConversion"/>
  </si>
  <si>
    <t>0.20000</t>
    <phoneticPr fontId="2" type="noConversion"/>
  </si>
  <si>
    <t>19.0000</t>
    <phoneticPr fontId="2" type="noConversion"/>
  </si>
  <si>
    <t>-19.0000</t>
    <phoneticPr fontId="2" type="noConversion"/>
  </si>
  <si>
    <t>2.0000</t>
    <phoneticPr fontId="2" type="noConversion"/>
  </si>
  <si>
    <t>200.00</t>
    <phoneticPr fontId="2" type="noConversion"/>
  </si>
  <si>
    <r>
      <t>1.2×10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</si>
  <si>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r>
      <t>1.1×10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</si>
  <si>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r>
      <t>1.6×10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</si>
  <si>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r>
      <t>6×10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</si>
  <si>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r>
      <t>6×10</t>
    </r>
    <r>
      <rPr>
        <vertAlign val="superscript"/>
        <sz val="16"/>
        <color theme="1"/>
        <rFont val="宋体"/>
        <family val="3"/>
        <charset val="134"/>
        <scheme val="minor"/>
      </rPr>
      <t>-6</t>
    </r>
  </si>
  <si>
    <r>
      <t>3×10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</si>
  <si>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r>
      <t>8×10</t>
    </r>
    <r>
      <rPr>
        <vertAlign val="superscript"/>
        <sz val="16"/>
        <color theme="1"/>
        <rFont val="宋体"/>
        <family val="3"/>
        <charset val="134"/>
        <scheme val="minor"/>
      </rPr>
      <t>-6</t>
    </r>
  </si>
  <si>
    <t>40Hz</t>
    <phoneticPr fontId="9" type="noConversion"/>
  </si>
  <si>
    <t>200mV</t>
    <phoneticPr fontId="9" type="noConversion"/>
  </si>
  <si>
    <t>2V</t>
    <phoneticPr fontId="9" type="noConversion"/>
  </si>
  <si>
    <t>20V</t>
    <phoneticPr fontId="9" type="noConversion"/>
  </si>
  <si>
    <t>200V</t>
    <phoneticPr fontId="9" type="noConversion"/>
  </si>
  <si>
    <r>
      <t>1.6×10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</si>
  <si>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6×10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</si>
  <si>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2.3×10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</si>
  <si>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3×10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</si>
  <si>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1.8×10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</si>
  <si>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1.4×10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</si>
  <si>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2.0×10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</si>
  <si>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t>20V</t>
    <phoneticPr fontId="9" type="noConversion"/>
  </si>
  <si>
    <t>200V</t>
    <phoneticPr fontId="9" type="noConversion"/>
  </si>
  <si>
    <r>
      <t>1.4×10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</si>
  <si>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r>
      <t>1.6×10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</si>
  <si>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r>
      <t>7×10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</si>
  <si>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r>
      <t>8×10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</si>
  <si>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r>
      <t>1.2×10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</si>
  <si>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r>
      <t>1.9×10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</si>
  <si>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r>
      <t>4×10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</si>
  <si>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r>
      <t>3×10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</si>
  <si>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r>
      <t>1.0×10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</si>
  <si>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r>
      <t>1.5×10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</si>
  <si>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t>200V</t>
    <phoneticPr fontId="9" type="noConversion"/>
  </si>
  <si>
    <r>
      <t>3.5×10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</si>
  <si>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7×10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</si>
  <si>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1.0×10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</si>
  <si>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1.2×10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</si>
  <si>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1.7×10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</si>
  <si>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8.0×10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</si>
  <si>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9×10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</si>
  <si>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4×10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</si>
  <si>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1.5×10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</si>
  <si>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2×10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</si>
  <si>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t>200μA</t>
    <phoneticPr fontId="2" type="noConversion"/>
  </si>
  <si>
    <r>
      <t>9×10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</si>
  <si>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r>
      <t>8×10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</si>
  <si>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t>2mA</t>
    <phoneticPr fontId="2" type="noConversion"/>
  </si>
  <si>
    <t>2mA</t>
    <phoneticPr fontId="2" type="noConversion"/>
  </si>
  <si>
    <t>20mA</t>
    <phoneticPr fontId="9" type="noConversion"/>
  </si>
  <si>
    <r>
      <t>8×10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</si>
  <si>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t>20mA</t>
    <phoneticPr fontId="9" type="noConversion"/>
  </si>
  <si>
    <t>200mA</t>
    <phoneticPr fontId="9" type="noConversion"/>
  </si>
  <si>
    <t>2A</t>
    <phoneticPr fontId="9" type="noConversion"/>
  </si>
  <si>
    <r>
      <t>5×10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</si>
  <si>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1.1×10</t>
    </r>
    <r>
      <rPr>
        <vertAlign val="superscript"/>
        <sz val="16"/>
        <rFont val="宋体"/>
        <family val="3"/>
        <charset val="134"/>
        <scheme val="minor"/>
      </rPr>
      <t>-4</t>
    </r>
    <phoneticPr fontId="9" type="noConversion"/>
  </si>
  <si>
    <t>40Hz</t>
    <phoneticPr fontId="2" type="noConversion"/>
  </si>
  <si>
    <t>20mA</t>
    <phoneticPr fontId="2" type="noConversion"/>
  </si>
  <si>
    <r>
      <t>2</t>
    </r>
    <r>
      <rPr>
        <sz val="16"/>
        <rFont val="宋体"/>
        <family val="3"/>
        <charset val="134"/>
      </rPr>
      <t>00mA</t>
    </r>
    <phoneticPr fontId="2" type="noConversion"/>
  </si>
  <si>
    <t>200mA</t>
    <phoneticPr fontId="2" type="noConversion"/>
  </si>
  <si>
    <r>
      <t>10</t>
    </r>
    <r>
      <rPr>
        <sz val="16"/>
        <rFont val="宋体"/>
        <family val="3"/>
        <charset val="134"/>
      </rPr>
      <t>A</t>
    </r>
    <phoneticPr fontId="2" type="noConversion"/>
  </si>
  <si>
    <t>40Hz</t>
    <phoneticPr fontId="9" type="noConversion"/>
  </si>
  <si>
    <r>
      <t>40</t>
    </r>
    <r>
      <rPr>
        <sz val="16"/>
        <rFont val="宋体"/>
        <family val="3"/>
        <charset val="134"/>
      </rPr>
      <t>Hz</t>
    </r>
    <phoneticPr fontId="2" type="noConversion"/>
  </si>
  <si>
    <r>
      <t>2.2×10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</si>
  <si>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2.5×10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</si>
  <si>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t>F20</t>
    <phoneticPr fontId="3" type="noConversion"/>
  </si>
  <si>
    <t>F21</t>
  </si>
  <si>
    <t>F22</t>
  </si>
  <si>
    <t>F24</t>
    <phoneticPr fontId="3" type="noConversion"/>
  </si>
  <si>
    <t>F18</t>
    <phoneticPr fontId="2" type="noConversion"/>
  </si>
  <si>
    <t>F20</t>
    <phoneticPr fontId="3" type="noConversion"/>
  </si>
  <si>
    <t>E10</t>
    <phoneticPr fontId="2" type="noConversion"/>
  </si>
  <si>
    <t>E20</t>
    <phoneticPr fontId="2" type="noConversion"/>
  </si>
  <si>
    <t>E26</t>
    <phoneticPr fontId="2" type="noConversion"/>
  </si>
  <si>
    <t>E29</t>
    <phoneticPr fontId="2" type="noConversion"/>
  </si>
  <si>
    <t>E31</t>
  </si>
  <si>
    <t>E32</t>
  </si>
  <si>
    <t>E34</t>
  </si>
  <si>
    <t>E36</t>
    <phoneticPr fontId="2" type="noConversion"/>
  </si>
  <si>
    <t>F19</t>
    <phoneticPr fontId="9" type="noConversion"/>
  </si>
  <si>
    <t>B6:G24</t>
    <phoneticPr fontId="3" type="noConversion"/>
  </si>
  <si>
    <t>B7:H35</t>
    <phoneticPr fontId="3" type="noConversion"/>
  </si>
  <si>
    <t>B8:H29</t>
    <phoneticPr fontId="3" type="noConversion"/>
  </si>
  <si>
    <t>B4:G39</t>
    <phoneticPr fontId="3" type="noConversion"/>
  </si>
  <si>
    <t>B7:H27</t>
    <phoneticPr fontId="3" type="noConversion"/>
  </si>
  <si>
    <t>复制后宽度(cm)</t>
    <phoneticPr fontId="2" type="noConversion"/>
  </si>
  <si>
    <t>2.电阻：</t>
    <phoneticPr fontId="2" type="noConversion"/>
  </si>
  <si>
    <t>3.直流电压: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</si>
</sst>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76" formatCode="0.000;[Red]0.000"/>
    <numFmt numFmtId="177" formatCode="0.000_ "/>
    <numFmt numFmtId="178" formatCode="0.0000_ "/>
    <numFmt numFmtId="179" formatCode="0.00000_);[Red]\(0.00000\)"/>
    <numFmt numFmtId="180" formatCode="0.00000_ "/>
    <numFmt numFmtId="181" formatCode="0.0000_);[Red]\(0.0000\)"/>
    <numFmt numFmtId="182" formatCode="0.0000;[Red]0.0000"/>
    <numFmt numFmtId="183" formatCode="0.000_);[Red]\(0.000\)"/>
    <numFmt numFmtId="184" formatCode="0.0E+00"/>
    <numFmt numFmtId="185" formatCode="0.00000;[Red]0.00000"/>
    <numFmt numFmtId="186" formatCode="0.00_);[Red]\(0.00\)"/>
    <numFmt numFmtId="187" formatCode="0.00_ "/>
    <numFmt numFmtId="188" formatCode="0;[Red]0"/>
    <numFmt numFmtId="189" formatCode="0.0;[Red]0.0"/>
    <numFmt numFmtId="190" formatCode="0.00000"/>
    <numFmt numFmtId="191" formatCode="0.0000"/>
    <numFmt numFmtId="192" formatCode="0.000"/>
  </numFmts>
  <fonts count="35">
    <font>
      <sz val="11"/>
      <color theme="1"/>
      <name val="宋体"/>
      <family val="2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6"/>
      <name val="宋体"/>
      <family val="3"/>
      <charset val="134"/>
    </font>
    <font>
      <i/>
      <sz val="16"/>
      <name val="宋体"/>
      <family val="3"/>
      <charset val="134"/>
    </font>
    <font>
      <vertAlign val="subscript"/>
      <sz val="16"/>
      <name val="宋体"/>
      <family val="3"/>
      <charset val="134"/>
    </font>
    <font>
      <vertAlign val="superscript"/>
      <sz val="16"/>
      <name val="宋体"/>
      <family val="3"/>
      <charset val="134"/>
    </font>
    <font>
      <b/>
      <sz val="14"/>
      <name val="黑体"/>
      <family val="3"/>
      <charset val="134"/>
    </font>
    <font>
      <sz val="9"/>
      <name val="宋体"/>
      <charset val="134"/>
    </font>
    <font>
      <sz val="10"/>
      <name val="黑体"/>
      <family val="3"/>
      <charset val="134"/>
    </font>
    <font>
      <sz val="16"/>
      <name val="宋体"/>
      <charset val="134"/>
    </font>
    <font>
      <i/>
      <sz val="16"/>
      <name val="宋体"/>
      <charset val="134"/>
    </font>
    <font>
      <vertAlign val="subscript"/>
      <sz val="16"/>
      <name val="宋体"/>
      <charset val="134"/>
    </font>
    <font>
      <sz val="12"/>
      <color indexed="12"/>
      <name val="宋体"/>
      <charset val="134"/>
    </font>
    <font>
      <sz val="16"/>
      <color indexed="12"/>
      <name val="宋体"/>
      <charset val="134"/>
    </font>
    <font>
      <b/>
      <sz val="10"/>
      <name val="黑体"/>
      <family val="3"/>
      <charset val="134"/>
    </font>
    <font>
      <b/>
      <sz val="18"/>
      <name val="黑体"/>
      <family val="3"/>
      <charset val="134"/>
    </font>
    <font>
      <b/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6"/>
      <color indexed="12"/>
      <name val="宋体"/>
      <family val="3"/>
      <charset val="134"/>
    </font>
    <font>
      <b/>
      <sz val="16"/>
      <name val="黑体"/>
      <family val="3"/>
      <charset val="134"/>
    </font>
    <font>
      <sz val="12"/>
      <color rgb="FFFF0000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vertAlign val="superscript"/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vertAlign val="superscript"/>
      <sz val="16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5" fillId="0" borderId="0"/>
  </cellStyleXfs>
  <cellXfs count="131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183" fontId="4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0" fillId="0" borderId="0" xfId="0" applyFont="1" applyBorder="1" applyAlignment="1">
      <alignment horizontal="center" vertical="center"/>
    </xf>
    <xf numFmtId="0" fontId="15" fillId="0" borderId="0" xfId="0" applyFont="1"/>
    <xf numFmtId="179" fontId="11" fillId="0" borderId="1" xfId="0" applyNumberFormat="1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center" vertical="center"/>
    </xf>
    <xf numFmtId="181" fontId="11" fillId="0" borderId="1" xfId="0" applyNumberFormat="1" applyFont="1" applyBorder="1" applyAlignment="1">
      <alignment horizontal="center" vertical="center"/>
    </xf>
    <xf numFmtId="183" fontId="11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Border="1"/>
    <xf numFmtId="0" fontId="0" fillId="0" borderId="0" xfId="0" applyBorder="1"/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82" fontId="11" fillId="0" borderId="1" xfId="0" applyNumberFormat="1" applyFont="1" applyBorder="1" applyAlignment="1">
      <alignment horizontal="center" vertical="center"/>
    </xf>
    <xf numFmtId="185" fontId="11" fillId="0" borderId="1" xfId="0" applyNumberFormat="1" applyFont="1" applyBorder="1" applyAlignment="1">
      <alignment horizontal="center" vertical="center"/>
    </xf>
    <xf numFmtId="186" fontId="11" fillId="0" borderId="1" xfId="0" applyNumberFormat="1" applyFont="1" applyBorder="1" applyAlignment="1">
      <alignment horizontal="center" vertical="center"/>
    </xf>
    <xf numFmtId="0" fontId="22" fillId="0" borderId="0" xfId="0" applyFont="1"/>
    <xf numFmtId="0" fontId="24" fillId="0" borderId="0" xfId="0" applyFont="1" applyBorder="1"/>
    <xf numFmtId="0" fontId="2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27" fillId="0" borderId="0" xfId="0" applyFont="1"/>
    <xf numFmtId="0" fontId="28" fillId="0" borderId="0" xfId="0" applyFont="1"/>
    <xf numFmtId="186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184" fontId="4" fillId="0" borderId="0" xfId="0" applyNumberFormat="1" applyFont="1" applyBorder="1" applyAlignment="1">
      <alignment horizontal="center" vertical="center"/>
    </xf>
    <xf numFmtId="187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0" fontId="11" fillId="0" borderId="1" xfId="0" applyFont="1" applyBorder="1"/>
    <xf numFmtId="176" fontId="11" fillId="0" borderId="1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25" fillId="0" borderId="0" xfId="1"/>
    <xf numFmtId="0" fontId="25" fillId="0" borderId="0" xfId="1" applyFont="1"/>
    <xf numFmtId="0" fontId="25" fillId="0" borderId="0" xfId="1" applyAlignment="1">
      <alignment horizontal="center"/>
    </xf>
    <xf numFmtId="0" fontId="25" fillId="2" borderId="0" xfId="1" applyFill="1"/>
    <xf numFmtId="0" fontId="25" fillId="2" borderId="0" xfId="1" applyFill="1" applyAlignment="1">
      <alignment horizontal="center"/>
    </xf>
    <xf numFmtId="0" fontId="25" fillId="0" borderId="0" xfId="1" applyFill="1" applyAlignment="1">
      <alignment horizontal="center"/>
    </xf>
    <xf numFmtId="0" fontId="25" fillId="0" borderId="0" xfId="1" applyFill="1"/>
    <xf numFmtId="188" fontId="25" fillId="2" borderId="0" xfId="1" applyNumberFormat="1" applyFont="1" applyFill="1" applyBorder="1" applyAlignment="1"/>
    <xf numFmtId="189" fontId="25" fillId="0" borderId="0" xfId="1" applyNumberFormat="1" applyFont="1" applyBorder="1" applyAlignment="1"/>
    <xf numFmtId="188" fontId="25" fillId="0" borderId="0" xfId="1" applyNumberFormat="1" applyFont="1" applyBorder="1" applyAlignment="1"/>
    <xf numFmtId="189" fontId="25" fillId="2" borderId="0" xfId="1" applyNumberFormat="1" applyFont="1" applyFill="1" applyBorder="1" applyAlignment="1"/>
    <xf numFmtId="0" fontId="30" fillId="0" borderId="0" xfId="1" applyFont="1"/>
    <xf numFmtId="0" fontId="0" fillId="0" borderId="0" xfId="0" applyAlignment="1">
      <alignment horizontal="left"/>
    </xf>
    <xf numFmtId="0" fontId="0" fillId="0" borderId="0" xfId="0" applyFont="1"/>
    <xf numFmtId="0" fontId="20" fillId="0" borderId="0" xfId="0" applyFont="1" applyAlignment="1">
      <alignment horizontal="center"/>
    </xf>
    <xf numFmtId="0" fontId="0" fillId="2" borderId="0" xfId="0" applyFill="1"/>
    <xf numFmtId="0" fontId="20" fillId="2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Fill="1"/>
    <xf numFmtId="0" fontId="20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20" fillId="0" borderId="0" xfId="0" applyFont="1"/>
    <xf numFmtId="0" fontId="22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/>
    </xf>
    <xf numFmtId="19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181" fontId="4" fillId="0" borderId="4" xfId="0" applyNumberFormat="1" applyFont="1" applyBorder="1" applyAlignment="1">
      <alignment horizontal="center" vertical="center"/>
    </xf>
    <xf numFmtId="191" fontId="4" fillId="0" borderId="1" xfId="0" applyNumberFormat="1" applyFont="1" applyBorder="1" applyAlignment="1">
      <alignment horizontal="center" vertical="center"/>
    </xf>
    <xf numFmtId="183" fontId="4" fillId="0" borderId="4" xfId="0" applyNumberFormat="1" applyFont="1" applyBorder="1" applyAlignment="1">
      <alignment horizontal="center" vertical="center"/>
    </xf>
    <xf numFmtId="192" fontId="4" fillId="0" borderId="1" xfId="0" applyNumberFormat="1" applyFont="1" applyBorder="1" applyAlignment="1">
      <alignment horizontal="center" vertical="center"/>
    </xf>
    <xf numFmtId="186" fontId="4" fillId="0" borderId="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1" fillId="0" borderId="1" xfId="0" applyFont="1" applyBorder="1"/>
    <xf numFmtId="0" fontId="11" fillId="0" borderId="4" xfId="0" applyFont="1" applyBorder="1" applyAlignment="1">
      <alignment horizontal="center" vertical="center"/>
    </xf>
    <xf numFmtId="180" fontId="4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87" fontId="4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84" fontId="11" fillId="0" borderId="5" xfId="0" applyNumberFormat="1" applyFont="1" applyBorder="1" applyAlignment="1">
      <alignment horizontal="center" vertical="center"/>
    </xf>
    <xf numFmtId="0" fontId="33" fillId="0" borderId="1" xfId="0" applyFont="1" applyBorder="1"/>
    <xf numFmtId="183" fontId="11" fillId="0" borderId="4" xfId="0" applyNumberFormat="1" applyFont="1" applyBorder="1" applyAlignment="1">
      <alignment horizontal="center" vertical="center"/>
    </xf>
    <xf numFmtId="185" fontId="11" fillId="0" borderId="4" xfId="0" applyNumberFormat="1" applyFont="1" applyBorder="1" applyAlignment="1">
      <alignment horizontal="center" vertical="center"/>
    </xf>
    <xf numFmtId="181" fontId="11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86" fontId="11" fillId="0" borderId="4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84" fontId="33" fillId="0" borderId="1" xfId="0" applyNumberFormat="1" applyFont="1" applyBorder="1" applyAlignment="1">
      <alignment horizontal="center" vertical="center"/>
    </xf>
    <xf numFmtId="184" fontId="33" fillId="0" borderId="1" xfId="0" applyNumberFormat="1" applyFont="1" applyBorder="1" applyAlignment="1">
      <alignment horizontal="center"/>
    </xf>
    <xf numFmtId="179" fontId="11" fillId="0" borderId="4" xfId="0" applyNumberFormat="1" applyFont="1" applyBorder="1" applyAlignment="1">
      <alignment horizontal="center" vertical="center"/>
    </xf>
    <xf numFmtId="178" fontId="11" fillId="0" borderId="4" xfId="0" applyNumberFormat="1" applyFont="1" applyBorder="1" applyAlignment="1">
      <alignment horizontal="center" vertical="center"/>
    </xf>
    <xf numFmtId="177" fontId="11" fillId="0" borderId="4" xfId="0" applyNumberFormat="1" applyFont="1" applyBorder="1" applyAlignment="1">
      <alignment horizontal="center" vertical="center"/>
    </xf>
    <xf numFmtId="180" fontId="11" fillId="0" borderId="4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3" fillId="0" borderId="0" xfId="0" applyFont="1" applyBorder="1" applyAlignment="1">
      <alignment horizontal="left"/>
    </xf>
    <xf numFmtId="0" fontId="26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G16"/>
  <sheetViews>
    <sheetView topLeftCell="A5" workbookViewId="0">
      <selection activeCell="C31" sqref="C31"/>
    </sheetView>
  </sheetViews>
  <sheetFormatPr defaultRowHeight="13.5"/>
  <cols>
    <col min="1" max="1" width="4.75" customWidth="1"/>
    <col min="2" max="2" width="11" customWidth="1"/>
    <col min="3" max="3" width="18.5" customWidth="1"/>
    <col min="4" max="4" width="24" customWidth="1"/>
    <col min="5" max="5" width="21" customWidth="1"/>
    <col min="6" max="6" width="24" customWidth="1"/>
    <col min="7" max="7" width="35.75" customWidth="1"/>
    <col min="256" max="256" width="9" customWidth="1"/>
    <col min="257" max="257" width="21.25" customWidth="1"/>
    <col min="258" max="258" width="24" customWidth="1"/>
    <col min="259" max="259" width="16.5" customWidth="1"/>
    <col min="260" max="260" width="23" customWidth="1"/>
    <col min="261" max="261" width="35.75" customWidth="1"/>
    <col min="512" max="512" width="9" customWidth="1"/>
    <col min="513" max="513" width="21.25" customWidth="1"/>
    <col min="514" max="514" width="24" customWidth="1"/>
    <col min="515" max="515" width="16.5" customWidth="1"/>
    <col min="516" max="516" width="23" customWidth="1"/>
    <col min="517" max="517" width="35.75" customWidth="1"/>
    <col min="768" max="768" width="9" customWidth="1"/>
    <col min="769" max="769" width="21.25" customWidth="1"/>
    <col min="770" max="770" width="24" customWidth="1"/>
    <col min="771" max="771" width="16.5" customWidth="1"/>
    <col min="772" max="772" width="23" customWidth="1"/>
    <col min="773" max="773" width="35.75" customWidth="1"/>
    <col min="1024" max="1024" width="9" customWidth="1"/>
    <col min="1025" max="1025" width="21.25" customWidth="1"/>
    <col min="1026" max="1026" width="24" customWidth="1"/>
    <col min="1027" max="1027" width="16.5" customWidth="1"/>
    <col min="1028" max="1028" width="23" customWidth="1"/>
    <col min="1029" max="1029" width="35.75" customWidth="1"/>
    <col min="1280" max="1280" width="9" customWidth="1"/>
    <col min="1281" max="1281" width="21.25" customWidth="1"/>
    <col min="1282" max="1282" width="24" customWidth="1"/>
    <col min="1283" max="1283" width="16.5" customWidth="1"/>
    <col min="1284" max="1284" width="23" customWidth="1"/>
    <col min="1285" max="1285" width="35.75" customWidth="1"/>
    <col min="1536" max="1536" width="9" customWidth="1"/>
    <col min="1537" max="1537" width="21.25" customWidth="1"/>
    <col min="1538" max="1538" width="24" customWidth="1"/>
    <col min="1539" max="1539" width="16.5" customWidth="1"/>
    <col min="1540" max="1540" width="23" customWidth="1"/>
    <col min="1541" max="1541" width="35.75" customWidth="1"/>
    <col min="1792" max="1792" width="9" customWidth="1"/>
    <col min="1793" max="1793" width="21.25" customWidth="1"/>
    <col min="1794" max="1794" width="24" customWidth="1"/>
    <col min="1795" max="1795" width="16.5" customWidth="1"/>
    <col min="1796" max="1796" width="23" customWidth="1"/>
    <col min="1797" max="1797" width="35.75" customWidth="1"/>
    <col min="2048" max="2048" width="9" customWidth="1"/>
    <col min="2049" max="2049" width="21.25" customWidth="1"/>
    <col min="2050" max="2050" width="24" customWidth="1"/>
    <col min="2051" max="2051" width="16.5" customWidth="1"/>
    <col min="2052" max="2052" width="23" customWidth="1"/>
    <col min="2053" max="2053" width="35.75" customWidth="1"/>
    <col min="2304" max="2304" width="9" customWidth="1"/>
    <col min="2305" max="2305" width="21.25" customWidth="1"/>
    <col min="2306" max="2306" width="24" customWidth="1"/>
    <col min="2307" max="2307" width="16.5" customWidth="1"/>
    <col min="2308" max="2308" width="23" customWidth="1"/>
    <col min="2309" max="2309" width="35.75" customWidth="1"/>
    <col min="2560" max="2560" width="9" customWidth="1"/>
    <col min="2561" max="2561" width="21.25" customWidth="1"/>
    <col min="2562" max="2562" width="24" customWidth="1"/>
    <col min="2563" max="2563" width="16.5" customWidth="1"/>
    <col min="2564" max="2564" width="23" customWidth="1"/>
    <col min="2565" max="2565" width="35.75" customWidth="1"/>
    <col min="2816" max="2816" width="9" customWidth="1"/>
    <col min="2817" max="2817" width="21.25" customWidth="1"/>
    <col min="2818" max="2818" width="24" customWidth="1"/>
    <col min="2819" max="2819" width="16.5" customWidth="1"/>
    <col min="2820" max="2820" width="23" customWidth="1"/>
    <col min="2821" max="2821" width="35.75" customWidth="1"/>
    <col min="3072" max="3072" width="9" customWidth="1"/>
    <col min="3073" max="3073" width="21.25" customWidth="1"/>
    <col min="3074" max="3074" width="24" customWidth="1"/>
    <col min="3075" max="3075" width="16.5" customWidth="1"/>
    <col min="3076" max="3076" width="23" customWidth="1"/>
    <col min="3077" max="3077" width="35.75" customWidth="1"/>
    <col min="3328" max="3328" width="9" customWidth="1"/>
    <col min="3329" max="3329" width="21.25" customWidth="1"/>
    <col min="3330" max="3330" width="24" customWidth="1"/>
    <col min="3331" max="3331" width="16.5" customWidth="1"/>
    <col min="3332" max="3332" width="23" customWidth="1"/>
    <col min="3333" max="3333" width="35.75" customWidth="1"/>
    <col min="3584" max="3584" width="9" customWidth="1"/>
    <col min="3585" max="3585" width="21.25" customWidth="1"/>
    <col min="3586" max="3586" width="24" customWidth="1"/>
    <col min="3587" max="3587" width="16.5" customWidth="1"/>
    <col min="3588" max="3588" width="23" customWidth="1"/>
    <col min="3589" max="3589" width="35.75" customWidth="1"/>
    <col min="3840" max="3840" width="9" customWidth="1"/>
    <col min="3841" max="3841" width="21.25" customWidth="1"/>
    <col min="3842" max="3842" width="24" customWidth="1"/>
    <col min="3843" max="3843" width="16.5" customWidth="1"/>
    <col min="3844" max="3844" width="23" customWidth="1"/>
    <col min="3845" max="3845" width="35.75" customWidth="1"/>
    <col min="4096" max="4096" width="9" customWidth="1"/>
    <col min="4097" max="4097" width="21.25" customWidth="1"/>
    <col min="4098" max="4098" width="24" customWidth="1"/>
    <col min="4099" max="4099" width="16.5" customWidth="1"/>
    <col min="4100" max="4100" width="23" customWidth="1"/>
    <col min="4101" max="4101" width="35.75" customWidth="1"/>
    <col min="4352" max="4352" width="9" customWidth="1"/>
    <col min="4353" max="4353" width="21.25" customWidth="1"/>
    <col min="4354" max="4354" width="24" customWidth="1"/>
    <col min="4355" max="4355" width="16.5" customWidth="1"/>
    <col min="4356" max="4356" width="23" customWidth="1"/>
    <col min="4357" max="4357" width="35.75" customWidth="1"/>
    <col min="4608" max="4608" width="9" customWidth="1"/>
    <col min="4609" max="4609" width="21.25" customWidth="1"/>
    <col min="4610" max="4610" width="24" customWidth="1"/>
    <col min="4611" max="4611" width="16.5" customWidth="1"/>
    <col min="4612" max="4612" width="23" customWidth="1"/>
    <col min="4613" max="4613" width="35.75" customWidth="1"/>
    <col min="4864" max="4864" width="9" customWidth="1"/>
    <col min="4865" max="4865" width="21.25" customWidth="1"/>
    <col min="4866" max="4866" width="24" customWidth="1"/>
    <col min="4867" max="4867" width="16.5" customWidth="1"/>
    <col min="4868" max="4868" width="23" customWidth="1"/>
    <col min="4869" max="4869" width="35.75" customWidth="1"/>
    <col min="5120" max="5120" width="9" customWidth="1"/>
    <col min="5121" max="5121" width="21.25" customWidth="1"/>
    <col min="5122" max="5122" width="24" customWidth="1"/>
    <col min="5123" max="5123" width="16.5" customWidth="1"/>
    <col min="5124" max="5124" width="23" customWidth="1"/>
    <col min="5125" max="5125" width="35.75" customWidth="1"/>
    <col min="5376" max="5376" width="9" customWidth="1"/>
    <col min="5377" max="5377" width="21.25" customWidth="1"/>
    <col min="5378" max="5378" width="24" customWidth="1"/>
    <col min="5379" max="5379" width="16.5" customWidth="1"/>
    <col min="5380" max="5380" width="23" customWidth="1"/>
    <col min="5381" max="5381" width="35.75" customWidth="1"/>
    <col min="5632" max="5632" width="9" customWidth="1"/>
    <col min="5633" max="5633" width="21.25" customWidth="1"/>
    <col min="5634" max="5634" width="24" customWidth="1"/>
    <col min="5635" max="5635" width="16.5" customWidth="1"/>
    <col min="5636" max="5636" width="23" customWidth="1"/>
    <col min="5637" max="5637" width="35.75" customWidth="1"/>
    <col min="5888" max="5888" width="9" customWidth="1"/>
    <col min="5889" max="5889" width="21.25" customWidth="1"/>
    <col min="5890" max="5890" width="24" customWidth="1"/>
    <col min="5891" max="5891" width="16.5" customWidth="1"/>
    <col min="5892" max="5892" width="23" customWidth="1"/>
    <col min="5893" max="5893" width="35.75" customWidth="1"/>
    <col min="6144" max="6144" width="9" customWidth="1"/>
    <col min="6145" max="6145" width="21.25" customWidth="1"/>
    <col min="6146" max="6146" width="24" customWidth="1"/>
    <col min="6147" max="6147" width="16.5" customWidth="1"/>
    <col min="6148" max="6148" width="23" customWidth="1"/>
    <col min="6149" max="6149" width="35.75" customWidth="1"/>
    <col min="6400" max="6400" width="9" customWidth="1"/>
    <col min="6401" max="6401" width="21.25" customWidth="1"/>
    <col min="6402" max="6402" width="24" customWidth="1"/>
    <col min="6403" max="6403" width="16.5" customWidth="1"/>
    <col min="6404" max="6404" width="23" customWidth="1"/>
    <col min="6405" max="6405" width="35.75" customWidth="1"/>
    <col min="6656" max="6656" width="9" customWidth="1"/>
    <col min="6657" max="6657" width="21.25" customWidth="1"/>
    <col min="6658" max="6658" width="24" customWidth="1"/>
    <col min="6659" max="6659" width="16.5" customWidth="1"/>
    <col min="6660" max="6660" width="23" customWidth="1"/>
    <col min="6661" max="6661" width="35.75" customWidth="1"/>
    <col min="6912" max="6912" width="9" customWidth="1"/>
    <col min="6913" max="6913" width="21.25" customWidth="1"/>
    <col min="6914" max="6914" width="24" customWidth="1"/>
    <col min="6915" max="6915" width="16.5" customWidth="1"/>
    <col min="6916" max="6916" width="23" customWidth="1"/>
    <col min="6917" max="6917" width="35.75" customWidth="1"/>
    <col min="7168" max="7168" width="9" customWidth="1"/>
    <col min="7169" max="7169" width="21.25" customWidth="1"/>
    <col min="7170" max="7170" width="24" customWidth="1"/>
    <col min="7171" max="7171" width="16.5" customWidth="1"/>
    <col min="7172" max="7172" width="23" customWidth="1"/>
    <col min="7173" max="7173" width="35.75" customWidth="1"/>
    <col min="7424" max="7424" width="9" customWidth="1"/>
    <col min="7425" max="7425" width="21.25" customWidth="1"/>
    <col min="7426" max="7426" width="24" customWidth="1"/>
    <col min="7427" max="7427" width="16.5" customWidth="1"/>
    <col min="7428" max="7428" width="23" customWidth="1"/>
    <col min="7429" max="7429" width="35.75" customWidth="1"/>
    <col min="7680" max="7680" width="9" customWidth="1"/>
    <col min="7681" max="7681" width="21.25" customWidth="1"/>
    <col min="7682" max="7682" width="24" customWidth="1"/>
    <col min="7683" max="7683" width="16.5" customWidth="1"/>
    <col min="7684" max="7684" width="23" customWidth="1"/>
    <col min="7685" max="7685" width="35.75" customWidth="1"/>
    <col min="7936" max="7936" width="9" customWidth="1"/>
    <col min="7937" max="7937" width="21.25" customWidth="1"/>
    <col min="7938" max="7938" width="24" customWidth="1"/>
    <col min="7939" max="7939" width="16.5" customWidth="1"/>
    <col min="7940" max="7940" width="23" customWidth="1"/>
    <col min="7941" max="7941" width="35.75" customWidth="1"/>
    <col min="8192" max="8192" width="9" customWidth="1"/>
    <col min="8193" max="8193" width="21.25" customWidth="1"/>
    <col min="8194" max="8194" width="24" customWidth="1"/>
    <col min="8195" max="8195" width="16.5" customWidth="1"/>
    <col min="8196" max="8196" width="23" customWidth="1"/>
    <col min="8197" max="8197" width="35.75" customWidth="1"/>
    <col min="8448" max="8448" width="9" customWidth="1"/>
    <col min="8449" max="8449" width="21.25" customWidth="1"/>
    <col min="8450" max="8450" width="24" customWidth="1"/>
    <col min="8451" max="8451" width="16.5" customWidth="1"/>
    <col min="8452" max="8452" width="23" customWidth="1"/>
    <col min="8453" max="8453" width="35.75" customWidth="1"/>
    <col min="8704" max="8704" width="9" customWidth="1"/>
    <col min="8705" max="8705" width="21.25" customWidth="1"/>
    <col min="8706" max="8706" width="24" customWidth="1"/>
    <col min="8707" max="8707" width="16.5" customWidth="1"/>
    <col min="8708" max="8708" width="23" customWidth="1"/>
    <col min="8709" max="8709" width="35.75" customWidth="1"/>
    <col min="8960" max="8960" width="9" customWidth="1"/>
    <col min="8961" max="8961" width="21.25" customWidth="1"/>
    <col min="8962" max="8962" width="24" customWidth="1"/>
    <col min="8963" max="8963" width="16.5" customWidth="1"/>
    <col min="8964" max="8964" width="23" customWidth="1"/>
    <col min="8965" max="8965" width="35.75" customWidth="1"/>
    <col min="9216" max="9216" width="9" customWidth="1"/>
    <col min="9217" max="9217" width="21.25" customWidth="1"/>
    <col min="9218" max="9218" width="24" customWidth="1"/>
    <col min="9219" max="9219" width="16.5" customWidth="1"/>
    <col min="9220" max="9220" width="23" customWidth="1"/>
    <col min="9221" max="9221" width="35.75" customWidth="1"/>
    <col min="9472" max="9472" width="9" customWidth="1"/>
    <col min="9473" max="9473" width="21.25" customWidth="1"/>
    <col min="9474" max="9474" width="24" customWidth="1"/>
    <col min="9475" max="9475" width="16.5" customWidth="1"/>
    <col min="9476" max="9476" width="23" customWidth="1"/>
    <col min="9477" max="9477" width="35.75" customWidth="1"/>
    <col min="9728" max="9728" width="9" customWidth="1"/>
    <col min="9729" max="9729" width="21.25" customWidth="1"/>
    <col min="9730" max="9730" width="24" customWidth="1"/>
    <col min="9731" max="9731" width="16.5" customWidth="1"/>
    <col min="9732" max="9732" width="23" customWidth="1"/>
    <col min="9733" max="9733" width="35.75" customWidth="1"/>
    <col min="9984" max="9984" width="9" customWidth="1"/>
    <col min="9985" max="9985" width="21.25" customWidth="1"/>
    <col min="9986" max="9986" width="24" customWidth="1"/>
    <col min="9987" max="9987" width="16.5" customWidth="1"/>
    <col min="9988" max="9988" width="23" customWidth="1"/>
    <col min="9989" max="9989" width="35.75" customWidth="1"/>
    <col min="10240" max="10240" width="9" customWidth="1"/>
    <col min="10241" max="10241" width="21.25" customWidth="1"/>
    <col min="10242" max="10242" width="24" customWidth="1"/>
    <col min="10243" max="10243" width="16.5" customWidth="1"/>
    <col min="10244" max="10244" width="23" customWidth="1"/>
    <col min="10245" max="10245" width="35.75" customWidth="1"/>
    <col min="10496" max="10496" width="9" customWidth="1"/>
    <col min="10497" max="10497" width="21.25" customWidth="1"/>
    <col min="10498" max="10498" width="24" customWidth="1"/>
    <col min="10499" max="10499" width="16.5" customWidth="1"/>
    <col min="10500" max="10500" width="23" customWidth="1"/>
    <col min="10501" max="10501" width="35.75" customWidth="1"/>
    <col min="10752" max="10752" width="9" customWidth="1"/>
    <col min="10753" max="10753" width="21.25" customWidth="1"/>
    <col min="10754" max="10754" width="24" customWidth="1"/>
    <col min="10755" max="10755" width="16.5" customWidth="1"/>
    <col min="10756" max="10756" width="23" customWidth="1"/>
    <col min="10757" max="10757" width="35.75" customWidth="1"/>
    <col min="11008" max="11008" width="9" customWidth="1"/>
    <col min="11009" max="11009" width="21.25" customWidth="1"/>
    <col min="11010" max="11010" width="24" customWidth="1"/>
    <col min="11011" max="11011" width="16.5" customWidth="1"/>
    <col min="11012" max="11012" width="23" customWidth="1"/>
    <col min="11013" max="11013" width="35.75" customWidth="1"/>
    <col min="11264" max="11264" width="9" customWidth="1"/>
    <col min="11265" max="11265" width="21.25" customWidth="1"/>
    <col min="11266" max="11266" width="24" customWidth="1"/>
    <col min="11267" max="11267" width="16.5" customWidth="1"/>
    <col min="11268" max="11268" width="23" customWidth="1"/>
    <col min="11269" max="11269" width="35.75" customWidth="1"/>
    <col min="11520" max="11520" width="9" customWidth="1"/>
    <col min="11521" max="11521" width="21.25" customWidth="1"/>
    <col min="11522" max="11522" width="24" customWidth="1"/>
    <col min="11523" max="11523" width="16.5" customWidth="1"/>
    <col min="11524" max="11524" width="23" customWidth="1"/>
    <col min="11525" max="11525" width="35.75" customWidth="1"/>
    <col min="11776" max="11776" width="9" customWidth="1"/>
    <col min="11777" max="11777" width="21.25" customWidth="1"/>
    <col min="11778" max="11778" width="24" customWidth="1"/>
    <col min="11779" max="11779" width="16.5" customWidth="1"/>
    <col min="11780" max="11780" width="23" customWidth="1"/>
    <col min="11781" max="11781" width="35.75" customWidth="1"/>
    <col min="12032" max="12032" width="9" customWidth="1"/>
    <col min="12033" max="12033" width="21.25" customWidth="1"/>
    <col min="12034" max="12034" width="24" customWidth="1"/>
    <col min="12035" max="12035" width="16.5" customWidth="1"/>
    <col min="12036" max="12036" width="23" customWidth="1"/>
    <col min="12037" max="12037" width="35.75" customWidth="1"/>
    <col min="12288" max="12288" width="9" customWidth="1"/>
    <col min="12289" max="12289" width="21.25" customWidth="1"/>
    <col min="12290" max="12290" width="24" customWidth="1"/>
    <col min="12291" max="12291" width="16.5" customWidth="1"/>
    <col min="12292" max="12292" width="23" customWidth="1"/>
    <col min="12293" max="12293" width="35.75" customWidth="1"/>
    <col min="12544" max="12544" width="9" customWidth="1"/>
    <col min="12545" max="12545" width="21.25" customWidth="1"/>
    <col min="12546" max="12546" width="24" customWidth="1"/>
    <col min="12547" max="12547" width="16.5" customWidth="1"/>
    <col min="12548" max="12548" width="23" customWidth="1"/>
    <col min="12549" max="12549" width="35.75" customWidth="1"/>
    <col min="12800" max="12800" width="9" customWidth="1"/>
    <col min="12801" max="12801" width="21.25" customWidth="1"/>
    <col min="12802" max="12802" width="24" customWidth="1"/>
    <col min="12803" max="12803" width="16.5" customWidth="1"/>
    <col min="12804" max="12804" width="23" customWidth="1"/>
    <col min="12805" max="12805" width="35.75" customWidth="1"/>
    <col min="13056" max="13056" width="9" customWidth="1"/>
    <col min="13057" max="13057" width="21.25" customWidth="1"/>
    <col min="13058" max="13058" width="24" customWidth="1"/>
    <col min="13059" max="13059" width="16.5" customWidth="1"/>
    <col min="13060" max="13060" width="23" customWidth="1"/>
    <col min="13061" max="13061" width="35.75" customWidth="1"/>
    <col min="13312" max="13312" width="9" customWidth="1"/>
    <col min="13313" max="13313" width="21.25" customWidth="1"/>
    <col min="13314" max="13314" width="24" customWidth="1"/>
    <col min="13315" max="13315" width="16.5" customWidth="1"/>
    <col min="13316" max="13316" width="23" customWidth="1"/>
    <col min="13317" max="13317" width="35.75" customWidth="1"/>
    <col min="13568" max="13568" width="9" customWidth="1"/>
    <col min="13569" max="13569" width="21.25" customWidth="1"/>
    <col min="13570" max="13570" width="24" customWidth="1"/>
    <col min="13571" max="13571" width="16.5" customWidth="1"/>
    <col min="13572" max="13572" width="23" customWidth="1"/>
    <col min="13573" max="13573" width="35.75" customWidth="1"/>
    <col min="13824" max="13824" width="9" customWidth="1"/>
    <col min="13825" max="13825" width="21.25" customWidth="1"/>
    <col min="13826" max="13826" width="24" customWidth="1"/>
    <col min="13827" max="13827" width="16.5" customWidth="1"/>
    <col min="13828" max="13828" width="23" customWidth="1"/>
    <col min="13829" max="13829" width="35.75" customWidth="1"/>
    <col min="14080" max="14080" width="9" customWidth="1"/>
    <col min="14081" max="14081" width="21.25" customWidth="1"/>
    <col min="14082" max="14082" width="24" customWidth="1"/>
    <col min="14083" max="14083" width="16.5" customWidth="1"/>
    <col min="14084" max="14084" width="23" customWidth="1"/>
    <col min="14085" max="14085" width="35.75" customWidth="1"/>
    <col min="14336" max="14336" width="9" customWidth="1"/>
    <col min="14337" max="14337" width="21.25" customWidth="1"/>
    <col min="14338" max="14338" width="24" customWidth="1"/>
    <col min="14339" max="14339" width="16.5" customWidth="1"/>
    <col min="14340" max="14340" width="23" customWidth="1"/>
    <col min="14341" max="14341" width="35.75" customWidth="1"/>
    <col min="14592" max="14592" width="9" customWidth="1"/>
    <col min="14593" max="14593" width="21.25" customWidth="1"/>
    <col min="14594" max="14594" width="24" customWidth="1"/>
    <col min="14595" max="14595" width="16.5" customWidth="1"/>
    <col min="14596" max="14596" width="23" customWidth="1"/>
    <col min="14597" max="14597" width="35.75" customWidth="1"/>
    <col min="14848" max="14848" width="9" customWidth="1"/>
    <col min="14849" max="14849" width="21.25" customWidth="1"/>
    <col min="14850" max="14850" width="24" customWidth="1"/>
    <col min="14851" max="14851" width="16.5" customWidth="1"/>
    <col min="14852" max="14852" width="23" customWidth="1"/>
    <col min="14853" max="14853" width="35.75" customWidth="1"/>
    <col min="15104" max="15104" width="9" customWidth="1"/>
    <col min="15105" max="15105" width="21.25" customWidth="1"/>
    <col min="15106" max="15106" width="24" customWidth="1"/>
    <col min="15107" max="15107" width="16.5" customWidth="1"/>
    <col min="15108" max="15108" width="23" customWidth="1"/>
    <col min="15109" max="15109" width="35.75" customWidth="1"/>
    <col min="15360" max="15360" width="9" customWidth="1"/>
    <col min="15361" max="15361" width="21.25" customWidth="1"/>
    <col min="15362" max="15362" width="24" customWidth="1"/>
    <col min="15363" max="15363" width="16.5" customWidth="1"/>
    <col min="15364" max="15364" width="23" customWidth="1"/>
    <col min="15365" max="15365" width="35.75" customWidth="1"/>
    <col min="15616" max="15616" width="9" customWidth="1"/>
    <col min="15617" max="15617" width="21.25" customWidth="1"/>
    <col min="15618" max="15618" width="24" customWidth="1"/>
    <col min="15619" max="15619" width="16.5" customWidth="1"/>
    <col min="15620" max="15620" width="23" customWidth="1"/>
    <col min="15621" max="15621" width="35.75" customWidth="1"/>
    <col min="15872" max="15872" width="9" customWidth="1"/>
    <col min="15873" max="15873" width="21.25" customWidth="1"/>
    <col min="15874" max="15874" width="24" customWidth="1"/>
    <col min="15875" max="15875" width="16.5" customWidth="1"/>
    <col min="15876" max="15876" width="23" customWidth="1"/>
    <col min="15877" max="15877" width="35.75" customWidth="1"/>
    <col min="16128" max="16128" width="9" customWidth="1"/>
    <col min="16129" max="16129" width="21.25" customWidth="1"/>
    <col min="16130" max="16130" width="24" customWidth="1"/>
    <col min="16131" max="16131" width="16.5" customWidth="1"/>
    <col min="16132" max="16132" width="23" customWidth="1"/>
    <col min="16133" max="16133" width="35.75" customWidth="1"/>
  </cols>
  <sheetData>
    <row r="5" spans="2:7" ht="20.25">
      <c r="B5" s="1" t="s">
        <v>0</v>
      </c>
    </row>
    <row r="6" spans="2:7" ht="20.25">
      <c r="B6" s="1" t="s">
        <v>349</v>
      </c>
    </row>
    <row r="7" spans="2:7" ht="24.75"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</row>
    <row r="8" spans="2:7" ht="23.25">
      <c r="B8" s="2" t="s">
        <v>214</v>
      </c>
      <c r="C8" s="51" t="s">
        <v>220</v>
      </c>
      <c r="D8" s="3">
        <v>99.962000000000003</v>
      </c>
      <c r="E8" s="4"/>
      <c r="F8" s="3">
        <v>100.038</v>
      </c>
      <c r="G8" s="5" t="s">
        <v>227</v>
      </c>
    </row>
    <row r="9" spans="2:7" ht="20.25">
      <c r="B9" s="2" t="s">
        <v>1</v>
      </c>
      <c r="C9" s="2" t="s">
        <v>7</v>
      </c>
      <c r="D9" s="2" t="s">
        <v>8</v>
      </c>
      <c r="E9" s="2" t="s">
        <v>9</v>
      </c>
      <c r="F9" s="2" t="s">
        <v>10</v>
      </c>
      <c r="G9" s="5"/>
    </row>
    <row r="10" spans="2:7" ht="23.25">
      <c r="B10" s="2" t="s">
        <v>215</v>
      </c>
      <c r="C10" s="51" t="s">
        <v>221</v>
      </c>
      <c r="D10" s="6">
        <v>0.99973999999999996</v>
      </c>
      <c r="E10" s="7"/>
      <c r="F10" s="6">
        <v>1.0002599999999999</v>
      </c>
      <c r="G10" s="5" t="s">
        <v>228</v>
      </c>
    </row>
    <row r="11" spans="2:7" ht="23.25">
      <c r="B11" s="2" t="s">
        <v>216</v>
      </c>
      <c r="C11" s="51" t="s">
        <v>222</v>
      </c>
      <c r="D11" s="9">
        <v>9.9974000000000007</v>
      </c>
      <c r="E11" s="5"/>
      <c r="F11" s="9">
        <v>10.002599999999999</v>
      </c>
      <c r="G11" s="5" t="s">
        <v>228</v>
      </c>
    </row>
    <row r="12" spans="2:7" ht="23.25">
      <c r="B12" s="2" t="s">
        <v>217</v>
      </c>
      <c r="C12" s="51" t="s">
        <v>223</v>
      </c>
      <c r="D12" s="3">
        <v>99.974000000000004</v>
      </c>
      <c r="E12" s="4"/>
      <c r="F12" s="3">
        <v>100.026</v>
      </c>
      <c r="G12" s="5" t="s">
        <v>227</v>
      </c>
    </row>
    <row r="13" spans="2:7" ht="20.25">
      <c r="B13" s="2" t="s">
        <v>11</v>
      </c>
      <c r="C13" s="2" t="s">
        <v>12</v>
      </c>
      <c r="D13" s="2" t="s">
        <v>13</v>
      </c>
      <c r="E13" s="2" t="s">
        <v>14</v>
      </c>
      <c r="F13" s="2" t="s">
        <v>15</v>
      </c>
      <c r="G13" s="5"/>
    </row>
    <row r="14" spans="2:7" ht="23.25">
      <c r="B14" s="2" t="s">
        <v>218</v>
      </c>
      <c r="C14" s="51" t="s">
        <v>224</v>
      </c>
      <c r="D14" s="6">
        <v>0.99951999999999996</v>
      </c>
      <c r="E14" s="7"/>
      <c r="F14" s="6">
        <v>1.00048</v>
      </c>
      <c r="G14" s="5" t="s">
        <v>229</v>
      </c>
    </row>
    <row r="15" spans="2:7" ht="23.25">
      <c r="B15" s="2" t="s">
        <v>219</v>
      </c>
      <c r="C15" s="51" t="s">
        <v>226</v>
      </c>
      <c r="D15" s="8">
        <v>9.9743999999999993</v>
      </c>
      <c r="E15" s="5"/>
      <c r="F15" s="8">
        <v>10.025600000000001</v>
      </c>
      <c r="G15" s="5" t="s">
        <v>230</v>
      </c>
    </row>
    <row r="16" spans="2:7" ht="23.25">
      <c r="B16" s="2" t="s">
        <v>16</v>
      </c>
      <c r="C16" s="51" t="s">
        <v>225</v>
      </c>
      <c r="D16" s="10">
        <v>98.245999999999995</v>
      </c>
      <c r="E16" s="4"/>
      <c r="F16" s="10">
        <v>101.75</v>
      </c>
      <c r="G16" s="5" t="s">
        <v>231</v>
      </c>
    </row>
  </sheetData>
  <phoneticPr fontId="2" type="noConversion"/>
  <conditionalFormatting sqref="E8 E10:E12 E14:E16">
    <cfRule type="expression" dxfId="20" priority="8">
      <formula>OR($E8&gt;=ROUND($F8,LEN($C8)-FIND(".",$C8)),$E8&lt;=ROUND($D8,LEN($C8)-FIND(".",$C8)))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19"/>
  <sheetViews>
    <sheetView topLeftCell="B1" workbookViewId="0">
      <selection activeCell="J18" sqref="J18"/>
    </sheetView>
  </sheetViews>
  <sheetFormatPr defaultRowHeight="14.25"/>
  <cols>
    <col min="1" max="1" width="9" style="58"/>
    <col min="2" max="2" width="13.125" style="58" customWidth="1"/>
    <col min="3" max="4" width="9" style="58"/>
    <col min="5" max="5" width="5.875" style="58" customWidth="1"/>
    <col min="6" max="6" width="4.875" style="58" customWidth="1"/>
    <col min="7" max="8" width="9" style="58"/>
    <col min="9" max="10" width="8.125" style="58" customWidth="1"/>
    <col min="11" max="11" width="4.625" style="58" customWidth="1"/>
    <col min="12" max="12" width="6.375" style="58" customWidth="1"/>
    <col min="13" max="257" width="9" style="58"/>
    <col min="258" max="258" width="13.125" style="58" customWidth="1"/>
    <col min="259" max="260" width="9" style="58"/>
    <col min="261" max="261" width="5.875" style="58" customWidth="1"/>
    <col min="262" max="262" width="4.875" style="58" customWidth="1"/>
    <col min="263" max="264" width="9" style="58"/>
    <col min="265" max="266" width="8.125" style="58" customWidth="1"/>
    <col min="267" max="267" width="4.625" style="58" customWidth="1"/>
    <col min="268" max="268" width="6.375" style="58" customWidth="1"/>
    <col min="269" max="513" width="9" style="58"/>
    <col min="514" max="514" width="13.125" style="58" customWidth="1"/>
    <col min="515" max="516" width="9" style="58"/>
    <col min="517" max="517" width="5.875" style="58" customWidth="1"/>
    <col min="518" max="518" width="4.875" style="58" customWidth="1"/>
    <col min="519" max="520" width="9" style="58"/>
    <col min="521" max="522" width="8.125" style="58" customWidth="1"/>
    <col min="523" max="523" width="4.625" style="58" customWidth="1"/>
    <col min="524" max="524" width="6.375" style="58" customWidth="1"/>
    <col min="525" max="769" width="9" style="58"/>
    <col min="770" max="770" width="13.125" style="58" customWidth="1"/>
    <col min="771" max="772" width="9" style="58"/>
    <col min="773" max="773" width="5.875" style="58" customWidth="1"/>
    <col min="774" max="774" width="4.875" style="58" customWidth="1"/>
    <col min="775" max="776" width="9" style="58"/>
    <col min="777" max="778" width="8.125" style="58" customWidth="1"/>
    <col min="779" max="779" width="4.625" style="58" customWidth="1"/>
    <col min="780" max="780" width="6.375" style="58" customWidth="1"/>
    <col min="781" max="1025" width="9" style="58"/>
    <col min="1026" max="1026" width="13.125" style="58" customWidth="1"/>
    <col min="1027" max="1028" width="9" style="58"/>
    <col min="1029" max="1029" width="5.875" style="58" customWidth="1"/>
    <col min="1030" max="1030" width="4.875" style="58" customWidth="1"/>
    <col min="1031" max="1032" width="9" style="58"/>
    <col min="1033" max="1034" width="8.125" style="58" customWidth="1"/>
    <col min="1035" max="1035" width="4.625" style="58" customWidth="1"/>
    <col min="1036" max="1036" width="6.375" style="58" customWidth="1"/>
    <col min="1037" max="1281" width="9" style="58"/>
    <col min="1282" max="1282" width="13.125" style="58" customWidth="1"/>
    <col min="1283" max="1284" width="9" style="58"/>
    <col min="1285" max="1285" width="5.875" style="58" customWidth="1"/>
    <col min="1286" max="1286" width="4.875" style="58" customWidth="1"/>
    <col min="1287" max="1288" width="9" style="58"/>
    <col min="1289" max="1290" width="8.125" style="58" customWidth="1"/>
    <col min="1291" max="1291" width="4.625" style="58" customWidth="1"/>
    <col min="1292" max="1292" width="6.375" style="58" customWidth="1"/>
    <col min="1293" max="1537" width="9" style="58"/>
    <col min="1538" max="1538" width="13.125" style="58" customWidth="1"/>
    <col min="1539" max="1540" width="9" style="58"/>
    <col min="1541" max="1541" width="5.875" style="58" customWidth="1"/>
    <col min="1542" max="1542" width="4.875" style="58" customWidth="1"/>
    <col min="1543" max="1544" width="9" style="58"/>
    <col min="1545" max="1546" width="8.125" style="58" customWidth="1"/>
    <col min="1547" max="1547" width="4.625" style="58" customWidth="1"/>
    <col min="1548" max="1548" width="6.375" style="58" customWidth="1"/>
    <col min="1549" max="1793" width="9" style="58"/>
    <col min="1794" max="1794" width="13.125" style="58" customWidth="1"/>
    <col min="1795" max="1796" width="9" style="58"/>
    <col min="1797" max="1797" width="5.875" style="58" customWidth="1"/>
    <col min="1798" max="1798" width="4.875" style="58" customWidth="1"/>
    <col min="1799" max="1800" width="9" style="58"/>
    <col min="1801" max="1802" width="8.125" style="58" customWidth="1"/>
    <col min="1803" max="1803" width="4.625" style="58" customWidth="1"/>
    <col min="1804" max="1804" width="6.375" style="58" customWidth="1"/>
    <col min="1805" max="2049" width="9" style="58"/>
    <col min="2050" max="2050" width="13.125" style="58" customWidth="1"/>
    <col min="2051" max="2052" width="9" style="58"/>
    <col min="2053" max="2053" width="5.875" style="58" customWidth="1"/>
    <col min="2054" max="2054" width="4.875" style="58" customWidth="1"/>
    <col min="2055" max="2056" width="9" style="58"/>
    <col min="2057" max="2058" width="8.125" style="58" customWidth="1"/>
    <col min="2059" max="2059" width="4.625" style="58" customWidth="1"/>
    <col min="2060" max="2060" width="6.375" style="58" customWidth="1"/>
    <col min="2061" max="2305" width="9" style="58"/>
    <col min="2306" max="2306" width="13.125" style="58" customWidth="1"/>
    <col min="2307" max="2308" width="9" style="58"/>
    <col min="2309" max="2309" width="5.875" style="58" customWidth="1"/>
    <col min="2310" max="2310" width="4.875" style="58" customWidth="1"/>
    <col min="2311" max="2312" width="9" style="58"/>
    <col min="2313" max="2314" width="8.125" style="58" customWidth="1"/>
    <col min="2315" max="2315" width="4.625" style="58" customWidth="1"/>
    <col min="2316" max="2316" width="6.375" style="58" customWidth="1"/>
    <col min="2317" max="2561" width="9" style="58"/>
    <col min="2562" max="2562" width="13.125" style="58" customWidth="1"/>
    <col min="2563" max="2564" width="9" style="58"/>
    <col min="2565" max="2565" width="5.875" style="58" customWidth="1"/>
    <col min="2566" max="2566" width="4.875" style="58" customWidth="1"/>
    <col min="2567" max="2568" width="9" style="58"/>
    <col min="2569" max="2570" width="8.125" style="58" customWidth="1"/>
    <col min="2571" max="2571" width="4.625" style="58" customWidth="1"/>
    <col min="2572" max="2572" width="6.375" style="58" customWidth="1"/>
    <col min="2573" max="2817" width="9" style="58"/>
    <col min="2818" max="2818" width="13.125" style="58" customWidth="1"/>
    <col min="2819" max="2820" width="9" style="58"/>
    <col min="2821" max="2821" width="5.875" style="58" customWidth="1"/>
    <col min="2822" max="2822" width="4.875" style="58" customWidth="1"/>
    <col min="2823" max="2824" width="9" style="58"/>
    <col min="2825" max="2826" width="8.125" style="58" customWidth="1"/>
    <col min="2827" max="2827" width="4.625" style="58" customWidth="1"/>
    <col min="2828" max="2828" width="6.375" style="58" customWidth="1"/>
    <col min="2829" max="3073" width="9" style="58"/>
    <col min="3074" max="3074" width="13.125" style="58" customWidth="1"/>
    <col min="3075" max="3076" width="9" style="58"/>
    <col min="3077" max="3077" width="5.875" style="58" customWidth="1"/>
    <col min="3078" max="3078" width="4.875" style="58" customWidth="1"/>
    <col min="3079" max="3080" width="9" style="58"/>
    <col min="3081" max="3082" width="8.125" style="58" customWidth="1"/>
    <col min="3083" max="3083" width="4.625" style="58" customWidth="1"/>
    <col min="3084" max="3084" width="6.375" style="58" customWidth="1"/>
    <col min="3085" max="3329" width="9" style="58"/>
    <col min="3330" max="3330" width="13.125" style="58" customWidth="1"/>
    <col min="3331" max="3332" width="9" style="58"/>
    <col min="3333" max="3333" width="5.875" style="58" customWidth="1"/>
    <col min="3334" max="3334" width="4.875" style="58" customWidth="1"/>
    <col min="3335" max="3336" width="9" style="58"/>
    <col min="3337" max="3338" width="8.125" style="58" customWidth="1"/>
    <col min="3339" max="3339" width="4.625" style="58" customWidth="1"/>
    <col min="3340" max="3340" width="6.375" style="58" customWidth="1"/>
    <col min="3341" max="3585" width="9" style="58"/>
    <col min="3586" max="3586" width="13.125" style="58" customWidth="1"/>
    <col min="3587" max="3588" width="9" style="58"/>
    <col min="3589" max="3589" width="5.875" style="58" customWidth="1"/>
    <col min="3590" max="3590" width="4.875" style="58" customWidth="1"/>
    <col min="3591" max="3592" width="9" style="58"/>
    <col min="3593" max="3594" width="8.125" style="58" customWidth="1"/>
    <col min="3595" max="3595" width="4.625" style="58" customWidth="1"/>
    <col min="3596" max="3596" width="6.375" style="58" customWidth="1"/>
    <col min="3597" max="3841" width="9" style="58"/>
    <col min="3842" max="3842" width="13.125" style="58" customWidth="1"/>
    <col min="3843" max="3844" width="9" style="58"/>
    <col min="3845" max="3845" width="5.875" style="58" customWidth="1"/>
    <col min="3846" max="3846" width="4.875" style="58" customWidth="1"/>
    <col min="3847" max="3848" width="9" style="58"/>
    <col min="3849" max="3850" width="8.125" style="58" customWidth="1"/>
    <col min="3851" max="3851" width="4.625" style="58" customWidth="1"/>
    <col min="3852" max="3852" width="6.375" style="58" customWidth="1"/>
    <col min="3853" max="4097" width="9" style="58"/>
    <col min="4098" max="4098" width="13.125" style="58" customWidth="1"/>
    <col min="4099" max="4100" width="9" style="58"/>
    <col min="4101" max="4101" width="5.875" style="58" customWidth="1"/>
    <col min="4102" max="4102" width="4.875" style="58" customWidth="1"/>
    <col min="4103" max="4104" width="9" style="58"/>
    <col min="4105" max="4106" width="8.125" style="58" customWidth="1"/>
    <col min="4107" max="4107" width="4.625" style="58" customWidth="1"/>
    <col min="4108" max="4108" width="6.375" style="58" customWidth="1"/>
    <col min="4109" max="4353" width="9" style="58"/>
    <col min="4354" max="4354" width="13.125" style="58" customWidth="1"/>
    <col min="4355" max="4356" width="9" style="58"/>
    <col min="4357" max="4357" width="5.875" style="58" customWidth="1"/>
    <col min="4358" max="4358" width="4.875" style="58" customWidth="1"/>
    <col min="4359" max="4360" width="9" style="58"/>
    <col min="4361" max="4362" width="8.125" style="58" customWidth="1"/>
    <col min="4363" max="4363" width="4.625" style="58" customWidth="1"/>
    <col min="4364" max="4364" width="6.375" style="58" customWidth="1"/>
    <col min="4365" max="4609" width="9" style="58"/>
    <col min="4610" max="4610" width="13.125" style="58" customWidth="1"/>
    <col min="4611" max="4612" width="9" style="58"/>
    <col min="4613" max="4613" width="5.875" style="58" customWidth="1"/>
    <col min="4614" max="4614" width="4.875" style="58" customWidth="1"/>
    <col min="4615" max="4616" width="9" style="58"/>
    <col min="4617" max="4618" width="8.125" style="58" customWidth="1"/>
    <col min="4619" max="4619" width="4.625" style="58" customWidth="1"/>
    <col min="4620" max="4620" width="6.375" style="58" customWidth="1"/>
    <col min="4621" max="4865" width="9" style="58"/>
    <col min="4866" max="4866" width="13.125" style="58" customWidth="1"/>
    <col min="4867" max="4868" width="9" style="58"/>
    <col min="4869" max="4869" width="5.875" style="58" customWidth="1"/>
    <col min="4870" max="4870" width="4.875" style="58" customWidth="1"/>
    <col min="4871" max="4872" width="9" style="58"/>
    <col min="4873" max="4874" width="8.125" style="58" customWidth="1"/>
    <col min="4875" max="4875" width="4.625" style="58" customWidth="1"/>
    <col min="4876" max="4876" width="6.375" style="58" customWidth="1"/>
    <col min="4877" max="5121" width="9" style="58"/>
    <col min="5122" max="5122" width="13.125" style="58" customWidth="1"/>
    <col min="5123" max="5124" width="9" style="58"/>
    <col min="5125" max="5125" width="5.875" style="58" customWidth="1"/>
    <col min="5126" max="5126" width="4.875" style="58" customWidth="1"/>
    <col min="5127" max="5128" width="9" style="58"/>
    <col min="5129" max="5130" width="8.125" style="58" customWidth="1"/>
    <col min="5131" max="5131" width="4.625" style="58" customWidth="1"/>
    <col min="5132" max="5132" width="6.375" style="58" customWidth="1"/>
    <col min="5133" max="5377" width="9" style="58"/>
    <col min="5378" max="5378" width="13.125" style="58" customWidth="1"/>
    <col min="5379" max="5380" width="9" style="58"/>
    <col min="5381" max="5381" width="5.875" style="58" customWidth="1"/>
    <col min="5382" max="5382" width="4.875" style="58" customWidth="1"/>
    <col min="5383" max="5384" width="9" style="58"/>
    <col min="5385" max="5386" width="8.125" style="58" customWidth="1"/>
    <col min="5387" max="5387" width="4.625" style="58" customWidth="1"/>
    <col min="5388" max="5388" width="6.375" style="58" customWidth="1"/>
    <col min="5389" max="5633" width="9" style="58"/>
    <col min="5634" max="5634" width="13.125" style="58" customWidth="1"/>
    <col min="5635" max="5636" width="9" style="58"/>
    <col min="5637" max="5637" width="5.875" style="58" customWidth="1"/>
    <col min="5638" max="5638" width="4.875" style="58" customWidth="1"/>
    <col min="5639" max="5640" width="9" style="58"/>
    <col min="5641" max="5642" width="8.125" style="58" customWidth="1"/>
    <col min="5643" max="5643" width="4.625" style="58" customWidth="1"/>
    <col min="5644" max="5644" width="6.375" style="58" customWidth="1"/>
    <col min="5645" max="5889" width="9" style="58"/>
    <col min="5890" max="5890" width="13.125" style="58" customWidth="1"/>
    <col min="5891" max="5892" width="9" style="58"/>
    <col min="5893" max="5893" width="5.875" style="58" customWidth="1"/>
    <col min="5894" max="5894" width="4.875" style="58" customWidth="1"/>
    <col min="5895" max="5896" width="9" style="58"/>
    <col min="5897" max="5898" width="8.125" style="58" customWidth="1"/>
    <col min="5899" max="5899" width="4.625" style="58" customWidth="1"/>
    <col min="5900" max="5900" width="6.375" style="58" customWidth="1"/>
    <col min="5901" max="6145" width="9" style="58"/>
    <col min="6146" max="6146" width="13.125" style="58" customWidth="1"/>
    <col min="6147" max="6148" width="9" style="58"/>
    <col min="6149" max="6149" width="5.875" style="58" customWidth="1"/>
    <col min="6150" max="6150" width="4.875" style="58" customWidth="1"/>
    <col min="6151" max="6152" width="9" style="58"/>
    <col min="6153" max="6154" width="8.125" style="58" customWidth="1"/>
    <col min="6155" max="6155" width="4.625" style="58" customWidth="1"/>
    <col min="6156" max="6156" width="6.375" style="58" customWidth="1"/>
    <col min="6157" max="6401" width="9" style="58"/>
    <col min="6402" max="6402" width="13.125" style="58" customWidth="1"/>
    <col min="6403" max="6404" width="9" style="58"/>
    <col min="6405" max="6405" width="5.875" style="58" customWidth="1"/>
    <col min="6406" max="6406" width="4.875" style="58" customWidth="1"/>
    <col min="6407" max="6408" width="9" style="58"/>
    <col min="6409" max="6410" width="8.125" style="58" customWidth="1"/>
    <col min="6411" max="6411" width="4.625" style="58" customWidth="1"/>
    <col min="6412" max="6412" width="6.375" style="58" customWidth="1"/>
    <col min="6413" max="6657" width="9" style="58"/>
    <col min="6658" max="6658" width="13.125" style="58" customWidth="1"/>
    <col min="6659" max="6660" width="9" style="58"/>
    <col min="6661" max="6661" width="5.875" style="58" customWidth="1"/>
    <col min="6662" max="6662" width="4.875" style="58" customWidth="1"/>
    <col min="6663" max="6664" width="9" style="58"/>
    <col min="6665" max="6666" width="8.125" style="58" customWidth="1"/>
    <col min="6667" max="6667" width="4.625" style="58" customWidth="1"/>
    <col min="6668" max="6668" width="6.375" style="58" customWidth="1"/>
    <col min="6669" max="6913" width="9" style="58"/>
    <col min="6914" max="6914" width="13.125" style="58" customWidth="1"/>
    <col min="6915" max="6916" width="9" style="58"/>
    <col min="6917" max="6917" width="5.875" style="58" customWidth="1"/>
    <col min="6918" max="6918" width="4.875" style="58" customWidth="1"/>
    <col min="6919" max="6920" width="9" style="58"/>
    <col min="6921" max="6922" width="8.125" style="58" customWidth="1"/>
    <col min="6923" max="6923" width="4.625" style="58" customWidth="1"/>
    <col min="6924" max="6924" width="6.375" style="58" customWidth="1"/>
    <col min="6925" max="7169" width="9" style="58"/>
    <col min="7170" max="7170" width="13.125" style="58" customWidth="1"/>
    <col min="7171" max="7172" width="9" style="58"/>
    <col min="7173" max="7173" width="5.875" style="58" customWidth="1"/>
    <col min="7174" max="7174" width="4.875" style="58" customWidth="1"/>
    <col min="7175" max="7176" width="9" style="58"/>
    <col min="7177" max="7178" width="8.125" style="58" customWidth="1"/>
    <col min="7179" max="7179" width="4.625" style="58" customWidth="1"/>
    <col min="7180" max="7180" width="6.375" style="58" customWidth="1"/>
    <col min="7181" max="7425" width="9" style="58"/>
    <col min="7426" max="7426" width="13.125" style="58" customWidth="1"/>
    <col min="7427" max="7428" width="9" style="58"/>
    <col min="7429" max="7429" width="5.875" style="58" customWidth="1"/>
    <col min="7430" max="7430" width="4.875" style="58" customWidth="1"/>
    <col min="7431" max="7432" width="9" style="58"/>
    <col min="7433" max="7434" width="8.125" style="58" customWidth="1"/>
    <col min="7435" max="7435" width="4.625" style="58" customWidth="1"/>
    <col min="7436" max="7436" width="6.375" style="58" customWidth="1"/>
    <col min="7437" max="7681" width="9" style="58"/>
    <col min="7682" max="7682" width="13.125" style="58" customWidth="1"/>
    <col min="7683" max="7684" width="9" style="58"/>
    <col min="7685" max="7685" width="5.875" style="58" customWidth="1"/>
    <col min="7686" max="7686" width="4.875" style="58" customWidth="1"/>
    <col min="7687" max="7688" width="9" style="58"/>
    <col min="7689" max="7690" width="8.125" style="58" customWidth="1"/>
    <col min="7691" max="7691" width="4.625" style="58" customWidth="1"/>
    <col min="7692" max="7692" width="6.375" style="58" customWidth="1"/>
    <col min="7693" max="7937" width="9" style="58"/>
    <col min="7938" max="7938" width="13.125" style="58" customWidth="1"/>
    <col min="7939" max="7940" width="9" style="58"/>
    <col min="7941" max="7941" width="5.875" style="58" customWidth="1"/>
    <col min="7942" max="7942" width="4.875" style="58" customWidth="1"/>
    <col min="7943" max="7944" width="9" style="58"/>
    <col min="7945" max="7946" width="8.125" style="58" customWidth="1"/>
    <col min="7947" max="7947" width="4.625" style="58" customWidth="1"/>
    <col min="7948" max="7948" width="6.375" style="58" customWidth="1"/>
    <col min="7949" max="8193" width="9" style="58"/>
    <col min="8194" max="8194" width="13.125" style="58" customWidth="1"/>
    <col min="8195" max="8196" width="9" style="58"/>
    <col min="8197" max="8197" width="5.875" style="58" customWidth="1"/>
    <col min="8198" max="8198" width="4.875" style="58" customWidth="1"/>
    <col min="8199" max="8200" width="9" style="58"/>
    <col min="8201" max="8202" width="8.125" style="58" customWidth="1"/>
    <col min="8203" max="8203" width="4.625" style="58" customWidth="1"/>
    <col min="8204" max="8204" width="6.375" style="58" customWidth="1"/>
    <col min="8205" max="8449" width="9" style="58"/>
    <col min="8450" max="8450" width="13.125" style="58" customWidth="1"/>
    <col min="8451" max="8452" width="9" style="58"/>
    <col min="8453" max="8453" width="5.875" style="58" customWidth="1"/>
    <col min="8454" max="8454" width="4.875" style="58" customWidth="1"/>
    <col min="8455" max="8456" width="9" style="58"/>
    <col min="8457" max="8458" width="8.125" style="58" customWidth="1"/>
    <col min="8459" max="8459" width="4.625" style="58" customWidth="1"/>
    <col min="8460" max="8460" width="6.375" style="58" customWidth="1"/>
    <col min="8461" max="8705" width="9" style="58"/>
    <col min="8706" max="8706" width="13.125" style="58" customWidth="1"/>
    <col min="8707" max="8708" width="9" style="58"/>
    <col min="8709" max="8709" width="5.875" style="58" customWidth="1"/>
    <col min="8710" max="8710" width="4.875" style="58" customWidth="1"/>
    <col min="8711" max="8712" width="9" style="58"/>
    <col min="8713" max="8714" width="8.125" style="58" customWidth="1"/>
    <col min="8715" max="8715" width="4.625" style="58" customWidth="1"/>
    <col min="8716" max="8716" width="6.375" style="58" customWidth="1"/>
    <col min="8717" max="8961" width="9" style="58"/>
    <col min="8962" max="8962" width="13.125" style="58" customWidth="1"/>
    <col min="8963" max="8964" width="9" style="58"/>
    <col min="8965" max="8965" width="5.875" style="58" customWidth="1"/>
    <col min="8966" max="8966" width="4.875" style="58" customWidth="1"/>
    <col min="8967" max="8968" width="9" style="58"/>
    <col min="8969" max="8970" width="8.125" style="58" customWidth="1"/>
    <col min="8971" max="8971" width="4.625" style="58" customWidth="1"/>
    <col min="8972" max="8972" width="6.375" style="58" customWidth="1"/>
    <col min="8973" max="9217" width="9" style="58"/>
    <col min="9218" max="9218" width="13.125" style="58" customWidth="1"/>
    <col min="9219" max="9220" width="9" style="58"/>
    <col min="9221" max="9221" width="5.875" style="58" customWidth="1"/>
    <col min="9222" max="9222" width="4.875" style="58" customWidth="1"/>
    <col min="9223" max="9224" width="9" style="58"/>
    <col min="9225" max="9226" width="8.125" style="58" customWidth="1"/>
    <col min="9227" max="9227" width="4.625" style="58" customWidth="1"/>
    <col min="9228" max="9228" width="6.375" style="58" customWidth="1"/>
    <col min="9229" max="9473" width="9" style="58"/>
    <col min="9474" max="9474" width="13.125" style="58" customWidth="1"/>
    <col min="9475" max="9476" width="9" style="58"/>
    <col min="9477" max="9477" width="5.875" style="58" customWidth="1"/>
    <col min="9478" max="9478" width="4.875" style="58" customWidth="1"/>
    <col min="9479" max="9480" width="9" style="58"/>
    <col min="9481" max="9482" width="8.125" style="58" customWidth="1"/>
    <col min="9483" max="9483" width="4.625" style="58" customWidth="1"/>
    <col min="9484" max="9484" width="6.375" style="58" customWidth="1"/>
    <col min="9485" max="9729" width="9" style="58"/>
    <col min="9730" max="9730" width="13.125" style="58" customWidth="1"/>
    <col min="9731" max="9732" width="9" style="58"/>
    <col min="9733" max="9733" width="5.875" style="58" customWidth="1"/>
    <col min="9734" max="9734" width="4.875" style="58" customWidth="1"/>
    <col min="9735" max="9736" width="9" style="58"/>
    <col min="9737" max="9738" width="8.125" style="58" customWidth="1"/>
    <col min="9739" max="9739" width="4.625" style="58" customWidth="1"/>
    <col min="9740" max="9740" width="6.375" style="58" customWidth="1"/>
    <col min="9741" max="9985" width="9" style="58"/>
    <col min="9986" max="9986" width="13.125" style="58" customWidth="1"/>
    <col min="9987" max="9988" width="9" style="58"/>
    <col min="9989" max="9989" width="5.875" style="58" customWidth="1"/>
    <col min="9990" max="9990" width="4.875" style="58" customWidth="1"/>
    <col min="9991" max="9992" width="9" style="58"/>
    <col min="9993" max="9994" width="8.125" style="58" customWidth="1"/>
    <col min="9995" max="9995" width="4.625" style="58" customWidth="1"/>
    <col min="9996" max="9996" width="6.375" style="58" customWidth="1"/>
    <col min="9997" max="10241" width="9" style="58"/>
    <col min="10242" max="10242" width="13.125" style="58" customWidth="1"/>
    <col min="10243" max="10244" width="9" style="58"/>
    <col min="10245" max="10245" width="5.875" style="58" customWidth="1"/>
    <col min="10246" max="10246" width="4.875" style="58" customWidth="1"/>
    <col min="10247" max="10248" width="9" style="58"/>
    <col min="10249" max="10250" width="8.125" style="58" customWidth="1"/>
    <col min="10251" max="10251" width="4.625" style="58" customWidth="1"/>
    <col min="10252" max="10252" width="6.375" style="58" customWidth="1"/>
    <col min="10253" max="10497" width="9" style="58"/>
    <col min="10498" max="10498" width="13.125" style="58" customWidth="1"/>
    <col min="10499" max="10500" width="9" style="58"/>
    <col min="10501" max="10501" width="5.875" style="58" customWidth="1"/>
    <col min="10502" max="10502" width="4.875" style="58" customWidth="1"/>
    <col min="10503" max="10504" width="9" style="58"/>
    <col min="10505" max="10506" width="8.125" style="58" customWidth="1"/>
    <col min="10507" max="10507" width="4.625" style="58" customWidth="1"/>
    <col min="10508" max="10508" width="6.375" style="58" customWidth="1"/>
    <col min="10509" max="10753" width="9" style="58"/>
    <col min="10754" max="10754" width="13.125" style="58" customWidth="1"/>
    <col min="10755" max="10756" width="9" style="58"/>
    <col min="10757" max="10757" width="5.875" style="58" customWidth="1"/>
    <col min="10758" max="10758" width="4.875" style="58" customWidth="1"/>
    <col min="10759" max="10760" width="9" style="58"/>
    <col min="10761" max="10762" width="8.125" style="58" customWidth="1"/>
    <col min="10763" max="10763" width="4.625" style="58" customWidth="1"/>
    <col min="10764" max="10764" width="6.375" style="58" customWidth="1"/>
    <col min="10765" max="11009" width="9" style="58"/>
    <col min="11010" max="11010" width="13.125" style="58" customWidth="1"/>
    <col min="11011" max="11012" width="9" style="58"/>
    <col min="11013" max="11013" width="5.875" style="58" customWidth="1"/>
    <col min="11014" max="11014" width="4.875" style="58" customWidth="1"/>
    <col min="11015" max="11016" width="9" style="58"/>
    <col min="11017" max="11018" width="8.125" style="58" customWidth="1"/>
    <col min="11019" max="11019" width="4.625" style="58" customWidth="1"/>
    <col min="11020" max="11020" width="6.375" style="58" customWidth="1"/>
    <col min="11021" max="11265" width="9" style="58"/>
    <col min="11266" max="11266" width="13.125" style="58" customWidth="1"/>
    <col min="11267" max="11268" width="9" style="58"/>
    <col min="11269" max="11269" width="5.875" style="58" customWidth="1"/>
    <col min="11270" max="11270" width="4.875" style="58" customWidth="1"/>
    <col min="11271" max="11272" width="9" style="58"/>
    <col min="11273" max="11274" width="8.125" style="58" customWidth="1"/>
    <col min="11275" max="11275" width="4.625" style="58" customWidth="1"/>
    <col min="11276" max="11276" width="6.375" style="58" customWidth="1"/>
    <col min="11277" max="11521" width="9" style="58"/>
    <col min="11522" max="11522" width="13.125" style="58" customWidth="1"/>
    <col min="11523" max="11524" width="9" style="58"/>
    <col min="11525" max="11525" width="5.875" style="58" customWidth="1"/>
    <col min="11526" max="11526" width="4.875" style="58" customWidth="1"/>
    <col min="11527" max="11528" width="9" style="58"/>
    <col min="11529" max="11530" width="8.125" style="58" customWidth="1"/>
    <col min="11531" max="11531" width="4.625" style="58" customWidth="1"/>
    <col min="11532" max="11532" width="6.375" style="58" customWidth="1"/>
    <col min="11533" max="11777" width="9" style="58"/>
    <col min="11778" max="11778" width="13.125" style="58" customWidth="1"/>
    <col min="11779" max="11780" width="9" style="58"/>
    <col min="11781" max="11781" width="5.875" style="58" customWidth="1"/>
    <col min="11782" max="11782" width="4.875" style="58" customWidth="1"/>
    <col min="11783" max="11784" width="9" style="58"/>
    <col min="11785" max="11786" width="8.125" style="58" customWidth="1"/>
    <col min="11787" max="11787" width="4.625" style="58" customWidth="1"/>
    <col min="11788" max="11788" width="6.375" style="58" customWidth="1"/>
    <col min="11789" max="12033" width="9" style="58"/>
    <col min="12034" max="12034" width="13.125" style="58" customWidth="1"/>
    <col min="12035" max="12036" width="9" style="58"/>
    <col min="12037" max="12037" width="5.875" style="58" customWidth="1"/>
    <col min="12038" max="12038" width="4.875" style="58" customWidth="1"/>
    <col min="12039" max="12040" width="9" style="58"/>
    <col min="12041" max="12042" width="8.125" style="58" customWidth="1"/>
    <col min="12043" max="12043" width="4.625" style="58" customWidth="1"/>
    <col min="12044" max="12044" width="6.375" style="58" customWidth="1"/>
    <col min="12045" max="12289" width="9" style="58"/>
    <col min="12290" max="12290" width="13.125" style="58" customWidth="1"/>
    <col min="12291" max="12292" width="9" style="58"/>
    <col min="12293" max="12293" width="5.875" style="58" customWidth="1"/>
    <col min="12294" max="12294" width="4.875" style="58" customWidth="1"/>
    <col min="12295" max="12296" width="9" style="58"/>
    <col min="12297" max="12298" width="8.125" style="58" customWidth="1"/>
    <col min="12299" max="12299" width="4.625" style="58" customWidth="1"/>
    <col min="12300" max="12300" width="6.375" style="58" customWidth="1"/>
    <col min="12301" max="12545" width="9" style="58"/>
    <col min="12546" max="12546" width="13.125" style="58" customWidth="1"/>
    <col min="12547" max="12548" width="9" style="58"/>
    <col min="12549" max="12549" width="5.875" style="58" customWidth="1"/>
    <col min="12550" max="12550" width="4.875" style="58" customWidth="1"/>
    <col min="12551" max="12552" width="9" style="58"/>
    <col min="12553" max="12554" width="8.125" style="58" customWidth="1"/>
    <col min="12555" max="12555" width="4.625" style="58" customWidth="1"/>
    <col min="12556" max="12556" width="6.375" style="58" customWidth="1"/>
    <col min="12557" max="12801" width="9" style="58"/>
    <col min="12802" max="12802" width="13.125" style="58" customWidth="1"/>
    <col min="12803" max="12804" width="9" style="58"/>
    <col min="12805" max="12805" width="5.875" style="58" customWidth="1"/>
    <col min="12806" max="12806" width="4.875" style="58" customWidth="1"/>
    <col min="12807" max="12808" width="9" style="58"/>
    <col min="12809" max="12810" width="8.125" style="58" customWidth="1"/>
    <col min="12811" max="12811" width="4.625" style="58" customWidth="1"/>
    <col min="12812" max="12812" width="6.375" style="58" customWidth="1"/>
    <col min="12813" max="13057" width="9" style="58"/>
    <col min="13058" max="13058" width="13.125" style="58" customWidth="1"/>
    <col min="13059" max="13060" width="9" style="58"/>
    <col min="13061" max="13061" width="5.875" style="58" customWidth="1"/>
    <col min="13062" max="13062" width="4.875" style="58" customWidth="1"/>
    <col min="13063" max="13064" width="9" style="58"/>
    <col min="13065" max="13066" width="8.125" style="58" customWidth="1"/>
    <col min="13067" max="13067" width="4.625" style="58" customWidth="1"/>
    <col min="13068" max="13068" width="6.375" style="58" customWidth="1"/>
    <col min="13069" max="13313" width="9" style="58"/>
    <col min="13314" max="13314" width="13.125" style="58" customWidth="1"/>
    <col min="13315" max="13316" width="9" style="58"/>
    <col min="13317" max="13317" width="5.875" style="58" customWidth="1"/>
    <col min="13318" max="13318" width="4.875" style="58" customWidth="1"/>
    <col min="13319" max="13320" width="9" style="58"/>
    <col min="13321" max="13322" width="8.125" style="58" customWidth="1"/>
    <col min="13323" max="13323" width="4.625" style="58" customWidth="1"/>
    <col min="13324" max="13324" width="6.375" style="58" customWidth="1"/>
    <col min="13325" max="13569" width="9" style="58"/>
    <col min="13570" max="13570" width="13.125" style="58" customWidth="1"/>
    <col min="13571" max="13572" width="9" style="58"/>
    <col min="13573" max="13573" width="5.875" style="58" customWidth="1"/>
    <col min="13574" max="13574" width="4.875" style="58" customWidth="1"/>
    <col min="13575" max="13576" width="9" style="58"/>
    <col min="13577" max="13578" width="8.125" style="58" customWidth="1"/>
    <col min="13579" max="13579" width="4.625" style="58" customWidth="1"/>
    <col min="13580" max="13580" width="6.375" style="58" customWidth="1"/>
    <col min="13581" max="13825" width="9" style="58"/>
    <col min="13826" max="13826" width="13.125" style="58" customWidth="1"/>
    <col min="13827" max="13828" width="9" style="58"/>
    <col min="13829" max="13829" width="5.875" style="58" customWidth="1"/>
    <col min="13830" max="13830" width="4.875" style="58" customWidth="1"/>
    <col min="13831" max="13832" width="9" style="58"/>
    <col min="13833" max="13834" width="8.125" style="58" customWidth="1"/>
    <col min="13835" max="13835" width="4.625" style="58" customWidth="1"/>
    <col min="13836" max="13836" width="6.375" style="58" customWidth="1"/>
    <col min="13837" max="14081" width="9" style="58"/>
    <col min="14082" max="14082" width="13.125" style="58" customWidth="1"/>
    <col min="14083" max="14084" width="9" style="58"/>
    <col min="14085" max="14085" width="5.875" style="58" customWidth="1"/>
    <col min="14086" max="14086" width="4.875" style="58" customWidth="1"/>
    <col min="14087" max="14088" width="9" style="58"/>
    <col min="14089" max="14090" width="8.125" style="58" customWidth="1"/>
    <col min="14091" max="14091" width="4.625" style="58" customWidth="1"/>
    <col min="14092" max="14092" width="6.375" style="58" customWidth="1"/>
    <col min="14093" max="14337" width="9" style="58"/>
    <col min="14338" max="14338" width="13.125" style="58" customWidth="1"/>
    <col min="14339" max="14340" width="9" style="58"/>
    <col min="14341" max="14341" width="5.875" style="58" customWidth="1"/>
    <col min="14342" max="14342" width="4.875" style="58" customWidth="1"/>
    <col min="14343" max="14344" width="9" style="58"/>
    <col min="14345" max="14346" width="8.125" style="58" customWidth="1"/>
    <col min="14347" max="14347" width="4.625" style="58" customWidth="1"/>
    <col min="14348" max="14348" width="6.375" style="58" customWidth="1"/>
    <col min="14349" max="14593" width="9" style="58"/>
    <col min="14594" max="14594" width="13.125" style="58" customWidth="1"/>
    <col min="14595" max="14596" width="9" style="58"/>
    <col min="14597" max="14597" width="5.875" style="58" customWidth="1"/>
    <col min="14598" max="14598" width="4.875" style="58" customWidth="1"/>
    <col min="14599" max="14600" width="9" style="58"/>
    <col min="14601" max="14602" width="8.125" style="58" customWidth="1"/>
    <col min="14603" max="14603" width="4.625" style="58" customWidth="1"/>
    <col min="14604" max="14604" width="6.375" style="58" customWidth="1"/>
    <col min="14605" max="14849" width="9" style="58"/>
    <col min="14850" max="14850" width="13.125" style="58" customWidth="1"/>
    <col min="14851" max="14852" width="9" style="58"/>
    <col min="14853" max="14853" width="5.875" style="58" customWidth="1"/>
    <col min="14854" max="14854" width="4.875" style="58" customWidth="1"/>
    <col min="14855" max="14856" width="9" style="58"/>
    <col min="14857" max="14858" width="8.125" style="58" customWidth="1"/>
    <col min="14859" max="14859" width="4.625" style="58" customWidth="1"/>
    <col min="14860" max="14860" width="6.375" style="58" customWidth="1"/>
    <col min="14861" max="15105" width="9" style="58"/>
    <col min="15106" max="15106" width="13.125" style="58" customWidth="1"/>
    <col min="15107" max="15108" width="9" style="58"/>
    <col min="15109" max="15109" width="5.875" style="58" customWidth="1"/>
    <col min="15110" max="15110" width="4.875" style="58" customWidth="1"/>
    <col min="15111" max="15112" width="9" style="58"/>
    <col min="15113" max="15114" width="8.125" style="58" customWidth="1"/>
    <col min="15115" max="15115" width="4.625" style="58" customWidth="1"/>
    <col min="15116" max="15116" width="6.375" style="58" customWidth="1"/>
    <col min="15117" max="15361" width="9" style="58"/>
    <col min="15362" max="15362" width="13.125" style="58" customWidth="1"/>
    <col min="15363" max="15364" width="9" style="58"/>
    <col min="15365" max="15365" width="5.875" style="58" customWidth="1"/>
    <col min="15366" max="15366" width="4.875" style="58" customWidth="1"/>
    <col min="15367" max="15368" width="9" style="58"/>
    <col min="15369" max="15370" width="8.125" style="58" customWidth="1"/>
    <col min="15371" max="15371" width="4.625" style="58" customWidth="1"/>
    <col min="15372" max="15372" width="6.375" style="58" customWidth="1"/>
    <col min="15373" max="15617" width="9" style="58"/>
    <col min="15618" max="15618" width="13.125" style="58" customWidth="1"/>
    <col min="15619" max="15620" width="9" style="58"/>
    <col min="15621" max="15621" width="5.875" style="58" customWidth="1"/>
    <col min="15622" max="15622" width="4.875" style="58" customWidth="1"/>
    <col min="15623" max="15624" width="9" style="58"/>
    <col min="15625" max="15626" width="8.125" style="58" customWidth="1"/>
    <col min="15627" max="15627" width="4.625" style="58" customWidth="1"/>
    <col min="15628" max="15628" width="6.375" style="58" customWidth="1"/>
    <col min="15629" max="15873" width="9" style="58"/>
    <col min="15874" max="15874" width="13.125" style="58" customWidth="1"/>
    <col min="15875" max="15876" width="9" style="58"/>
    <col min="15877" max="15877" width="5.875" style="58" customWidth="1"/>
    <col min="15878" max="15878" width="4.875" style="58" customWidth="1"/>
    <col min="15879" max="15880" width="9" style="58"/>
    <col min="15881" max="15882" width="8.125" style="58" customWidth="1"/>
    <col min="15883" max="15883" width="4.625" style="58" customWidth="1"/>
    <col min="15884" max="15884" width="6.375" style="58" customWidth="1"/>
    <col min="15885" max="16129" width="9" style="58"/>
    <col min="16130" max="16130" width="13.125" style="58" customWidth="1"/>
    <col min="16131" max="16132" width="9" style="58"/>
    <col min="16133" max="16133" width="5.875" style="58" customWidth="1"/>
    <col min="16134" max="16134" width="4.875" style="58" customWidth="1"/>
    <col min="16135" max="16136" width="9" style="58"/>
    <col min="16137" max="16138" width="8.125" style="58" customWidth="1"/>
    <col min="16139" max="16139" width="4.625" style="58" customWidth="1"/>
    <col min="16140" max="16140" width="6.375" style="58" customWidth="1"/>
    <col min="16141" max="16384" width="9" style="58"/>
  </cols>
  <sheetData>
    <row r="1" spans="1:12">
      <c r="A1" s="58" t="s">
        <v>135</v>
      </c>
      <c r="B1" s="58" t="s">
        <v>136</v>
      </c>
      <c r="C1" s="58" t="s">
        <v>137</v>
      </c>
      <c r="D1" s="58" t="s">
        <v>138</v>
      </c>
      <c r="E1" s="58" t="s">
        <v>139</v>
      </c>
      <c r="F1" s="58" t="s">
        <v>140</v>
      </c>
      <c r="G1" s="58" t="s">
        <v>141</v>
      </c>
      <c r="H1" s="58" t="s">
        <v>142</v>
      </c>
      <c r="I1" s="58" t="s">
        <v>143</v>
      </c>
      <c r="J1" s="58" t="s">
        <v>144</v>
      </c>
      <c r="K1" s="59" t="s">
        <v>145</v>
      </c>
      <c r="L1" s="59" t="s">
        <v>146</v>
      </c>
    </row>
    <row r="2" spans="1:12">
      <c r="A2" s="58">
        <v>30000</v>
      </c>
      <c r="B2" s="58">
        <v>0.19</v>
      </c>
      <c r="C2" s="58">
        <v>5.5</v>
      </c>
      <c r="D2" s="58">
        <v>0.2</v>
      </c>
      <c r="E2" s="58">
        <v>0</v>
      </c>
      <c r="F2" s="58">
        <v>2</v>
      </c>
      <c r="G2" s="60" t="s">
        <v>147</v>
      </c>
      <c r="J2" s="58">
        <v>3</v>
      </c>
      <c r="K2" s="58">
        <v>4</v>
      </c>
      <c r="L2" s="58">
        <v>1E-3</v>
      </c>
    </row>
    <row r="3" spans="1:12">
      <c r="A3" s="58">
        <v>30000</v>
      </c>
      <c r="B3" s="58">
        <v>0.02</v>
      </c>
      <c r="C3" s="58">
        <v>5.5</v>
      </c>
      <c r="D3" s="58">
        <v>0.2</v>
      </c>
      <c r="E3" s="58">
        <v>0</v>
      </c>
      <c r="F3" s="58">
        <v>2</v>
      </c>
      <c r="G3" s="60" t="s">
        <v>148</v>
      </c>
      <c r="J3" s="58">
        <v>3</v>
      </c>
      <c r="K3" s="58">
        <v>4</v>
      </c>
      <c r="L3" s="58">
        <v>1E-3</v>
      </c>
    </row>
    <row r="4" spans="1:12" s="61" customFormat="1">
      <c r="A4" s="58">
        <v>30000</v>
      </c>
      <c r="B4" s="61">
        <v>1.9</v>
      </c>
      <c r="C4" s="61">
        <v>5.5</v>
      </c>
      <c r="D4" s="61">
        <v>2</v>
      </c>
      <c r="E4" s="61">
        <v>0</v>
      </c>
      <c r="F4" s="61">
        <v>2</v>
      </c>
      <c r="G4" s="62" t="s">
        <v>149</v>
      </c>
      <c r="J4" s="61">
        <v>5</v>
      </c>
      <c r="K4" s="61">
        <v>4</v>
      </c>
      <c r="L4" s="61">
        <v>1</v>
      </c>
    </row>
    <row r="5" spans="1:12">
      <c r="A5" s="58">
        <v>30000</v>
      </c>
      <c r="B5" s="58">
        <v>0.2</v>
      </c>
      <c r="C5" s="58">
        <v>5.5</v>
      </c>
      <c r="D5" s="58">
        <v>2</v>
      </c>
      <c r="E5" s="58">
        <v>0</v>
      </c>
      <c r="F5" s="58">
        <v>2</v>
      </c>
      <c r="G5" s="63" t="s">
        <v>117</v>
      </c>
      <c r="J5" s="58">
        <v>5</v>
      </c>
      <c r="K5" s="58">
        <v>4</v>
      </c>
      <c r="L5" s="58">
        <v>1</v>
      </c>
    </row>
    <row r="6" spans="1:12" s="61" customFormat="1">
      <c r="A6" s="58">
        <v>30000</v>
      </c>
      <c r="B6" s="61">
        <v>19</v>
      </c>
      <c r="C6" s="61">
        <v>5.5</v>
      </c>
      <c r="D6" s="61">
        <v>20</v>
      </c>
      <c r="E6" s="61">
        <v>0</v>
      </c>
      <c r="F6" s="61">
        <v>2</v>
      </c>
      <c r="G6" s="62" t="s">
        <v>118</v>
      </c>
      <c r="J6" s="61">
        <v>4</v>
      </c>
      <c r="K6" s="61">
        <v>4</v>
      </c>
      <c r="L6" s="61">
        <v>1</v>
      </c>
    </row>
    <row r="7" spans="1:12">
      <c r="A7" s="58">
        <v>30000</v>
      </c>
      <c r="B7" s="58">
        <v>2</v>
      </c>
      <c r="C7" s="58">
        <v>5.5</v>
      </c>
      <c r="D7" s="58">
        <v>20</v>
      </c>
      <c r="E7" s="58">
        <v>0</v>
      </c>
      <c r="F7" s="58">
        <v>2</v>
      </c>
      <c r="G7" s="63" t="s">
        <v>119</v>
      </c>
      <c r="J7" s="58">
        <v>4</v>
      </c>
      <c r="K7" s="58">
        <v>4</v>
      </c>
      <c r="L7" s="58">
        <v>1</v>
      </c>
    </row>
    <row r="8" spans="1:12" s="61" customFormat="1">
      <c r="A8" s="58">
        <v>30000</v>
      </c>
      <c r="B8" s="61">
        <v>190</v>
      </c>
      <c r="C8" s="61">
        <v>5.5</v>
      </c>
      <c r="D8" s="61">
        <v>200</v>
      </c>
      <c r="E8" s="61">
        <v>0</v>
      </c>
      <c r="F8" s="61">
        <v>2</v>
      </c>
      <c r="G8" s="62" t="s">
        <v>120</v>
      </c>
      <c r="J8" s="61">
        <v>3</v>
      </c>
      <c r="K8" s="61">
        <v>4</v>
      </c>
      <c r="L8" s="61">
        <v>1</v>
      </c>
    </row>
    <row r="9" spans="1:12">
      <c r="A9" s="58">
        <v>30000</v>
      </c>
      <c r="B9" s="58">
        <v>20</v>
      </c>
      <c r="C9" s="58">
        <v>5.5</v>
      </c>
      <c r="D9" s="58">
        <v>200</v>
      </c>
      <c r="E9" s="58">
        <v>0</v>
      </c>
      <c r="F9" s="58">
        <v>2</v>
      </c>
      <c r="G9" s="63" t="s">
        <v>121</v>
      </c>
      <c r="J9" s="58">
        <v>3</v>
      </c>
      <c r="K9" s="58">
        <v>4</v>
      </c>
      <c r="L9" s="58">
        <v>1</v>
      </c>
    </row>
    <row r="10" spans="1:12">
      <c r="A10" s="58">
        <v>30000</v>
      </c>
      <c r="B10" s="58">
        <v>200</v>
      </c>
      <c r="C10" s="58">
        <v>5.5</v>
      </c>
      <c r="D10" s="58">
        <v>750</v>
      </c>
      <c r="E10" s="58">
        <v>0</v>
      </c>
      <c r="F10" s="58">
        <v>2</v>
      </c>
      <c r="G10" s="63" t="s">
        <v>332</v>
      </c>
      <c r="J10" s="58">
        <v>2</v>
      </c>
      <c r="K10" s="58">
        <v>4</v>
      </c>
      <c r="L10" s="58">
        <v>1</v>
      </c>
    </row>
    <row r="11" spans="1:12" s="61" customFormat="1">
      <c r="A11" s="64">
        <v>60000</v>
      </c>
      <c r="B11" s="61">
        <v>0.19</v>
      </c>
      <c r="C11" s="61">
        <v>5.5</v>
      </c>
      <c r="D11" s="61">
        <v>0.2</v>
      </c>
      <c r="E11" s="61">
        <v>0</v>
      </c>
      <c r="F11" s="61">
        <v>2</v>
      </c>
      <c r="G11" s="62" t="s">
        <v>333</v>
      </c>
      <c r="J11" s="61">
        <v>3</v>
      </c>
      <c r="K11" s="61">
        <v>4</v>
      </c>
      <c r="L11" s="61">
        <v>1E-3</v>
      </c>
    </row>
    <row r="12" spans="1:12">
      <c r="A12" s="64">
        <v>60000</v>
      </c>
      <c r="B12" s="58">
        <v>0.02</v>
      </c>
      <c r="C12" s="58">
        <v>5.5</v>
      </c>
      <c r="D12" s="58">
        <v>0.2</v>
      </c>
      <c r="E12" s="58">
        <v>0</v>
      </c>
      <c r="F12" s="58">
        <v>2</v>
      </c>
      <c r="G12" s="60" t="s">
        <v>123</v>
      </c>
      <c r="J12" s="58">
        <v>3</v>
      </c>
      <c r="K12" s="58">
        <v>4</v>
      </c>
      <c r="L12" s="58">
        <v>1E-3</v>
      </c>
    </row>
    <row r="13" spans="1:12">
      <c r="A13" s="64">
        <v>60000</v>
      </c>
      <c r="B13" s="58">
        <v>1.9</v>
      </c>
      <c r="C13" s="58">
        <v>5.5</v>
      </c>
      <c r="D13" s="58">
        <v>2</v>
      </c>
      <c r="E13" s="58">
        <v>0</v>
      </c>
      <c r="F13" s="58">
        <v>2</v>
      </c>
      <c r="G13" s="60" t="s">
        <v>124</v>
      </c>
      <c r="J13" s="58">
        <v>5</v>
      </c>
      <c r="K13" s="58">
        <v>4</v>
      </c>
      <c r="L13" s="58">
        <v>1</v>
      </c>
    </row>
    <row r="14" spans="1:12" s="61" customFormat="1">
      <c r="A14" s="64">
        <v>60000</v>
      </c>
      <c r="B14" s="68">
        <v>0.2</v>
      </c>
      <c r="C14" s="61">
        <v>5.5</v>
      </c>
      <c r="D14" s="61">
        <v>2</v>
      </c>
      <c r="E14" s="61">
        <v>0</v>
      </c>
      <c r="F14" s="61">
        <v>2</v>
      </c>
      <c r="G14" s="60" t="s">
        <v>212</v>
      </c>
      <c r="J14" s="61">
        <v>5</v>
      </c>
      <c r="K14" s="61">
        <v>4</v>
      </c>
      <c r="L14" s="61">
        <v>1</v>
      </c>
    </row>
    <row r="15" spans="1:12">
      <c r="A15" s="64">
        <v>60000</v>
      </c>
      <c r="B15" s="67">
        <v>19</v>
      </c>
      <c r="C15" s="58">
        <v>5.5</v>
      </c>
      <c r="D15" s="58">
        <v>20</v>
      </c>
      <c r="E15" s="58">
        <v>0</v>
      </c>
      <c r="F15" s="58">
        <v>2</v>
      </c>
      <c r="G15" s="60" t="s">
        <v>213</v>
      </c>
      <c r="J15" s="58">
        <v>4</v>
      </c>
      <c r="K15" s="58">
        <v>4</v>
      </c>
      <c r="L15" s="58">
        <v>1</v>
      </c>
    </row>
    <row r="16" spans="1:12">
      <c r="A16" s="64">
        <v>60000</v>
      </c>
      <c r="B16" s="67">
        <v>2</v>
      </c>
      <c r="C16" s="58">
        <v>5.5</v>
      </c>
      <c r="D16" s="58">
        <v>20</v>
      </c>
      <c r="E16" s="58">
        <v>0</v>
      </c>
      <c r="F16" s="58">
        <v>2</v>
      </c>
      <c r="G16" s="60" t="s">
        <v>125</v>
      </c>
      <c r="J16" s="58">
        <v>4</v>
      </c>
      <c r="K16" s="58">
        <v>4</v>
      </c>
      <c r="L16" s="58">
        <v>1</v>
      </c>
    </row>
    <row r="17" spans="1:12" s="61" customFormat="1">
      <c r="A17" s="64">
        <v>60000</v>
      </c>
      <c r="B17" s="65">
        <v>190</v>
      </c>
      <c r="C17" s="61">
        <v>5.5</v>
      </c>
      <c r="D17" s="61">
        <v>200</v>
      </c>
      <c r="E17" s="61">
        <v>0</v>
      </c>
      <c r="F17" s="61">
        <v>2</v>
      </c>
      <c r="G17" s="60" t="s">
        <v>126</v>
      </c>
      <c r="J17" s="61">
        <v>3</v>
      </c>
      <c r="K17" s="61">
        <v>4</v>
      </c>
      <c r="L17" s="61">
        <v>1</v>
      </c>
    </row>
    <row r="18" spans="1:12">
      <c r="A18" s="64">
        <v>60000</v>
      </c>
      <c r="B18" s="67">
        <v>20</v>
      </c>
      <c r="C18" s="58">
        <v>5.5</v>
      </c>
      <c r="D18" s="58">
        <v>200</v>
      </c>
      <c r="E18" s="58">
        <v>0</v>
      </c>
      <c r="F18" s="58">
        <v>2</v>
      </c>
      <c r="G18" s="60" t="s">
        <v>127</v>
      </c>
      <c r="J18" s="58">
        <v>3</v>
      </c>
      <c r="K18" s="58">
        <v>4</v>
      </c>
      <c r="L18" s="58">
        <v>1</v>
      </c>
    </row>
    <row r="19" spans="1:12">
      <c r="A19" s="64">
        <v>60000</v>
      </c>
      <c r="B19" s="67">
        <v>200</v>
      </c>
      <c r="C19" s="58">
        <v>5.5</v>
      </c>
      <c r="D19" s="58">
        <v>750</v>
      </c>
      <c r="E19" s="58">
        <v>0</v>
      </c>
      <c r="F19" s="58">
        <v>2</v>
      </c>
      <c r="G19" s="60" t="s">
        <v>128</v>
      </c>
      <c r="J19" s="58">
        <v>2</v>
      </c>
      <c r="K19" s="58">
        <v>4</v>
      </c>
      <c r="L19" s="58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2"/>
  <sheetViews>
    <sheetView workbookViewId="0">
      <selection activeCell="B24" sqref="B24"/>
    </sheetView>
  </sheetViews>
  <sheetFormatPr defaultRowHeight="13.5"/>
  <cols>
    <col min="1" max="1" width="4.375" customWidth="1"/>
    <col min="2" max="2" width="9.5" bestFit="1" customWidth="1"/>
    <col min="3" max="3" width="5.75" customWidth="1"/>
    <col min="5" max="5" width="5.375" customWidth="1"/>
    <col min="6" max="6" width="4.875" customWidth="1"/>
    <col min="7" max="7" width="9" style="79"/>
    <col min="8" max="8" width="7.5" customWidth="1"/>
    <col min="9" max="9" width="6.875" customWidth="1"/>
    <col min="10" max="10" width="5.375" customWidth="1"/>
    <col min="11" max="11" width="6.75" customWidth="1"/>
    <col min="12" max="12" width="8.75" customWidth="1"/>
    <col min="257" max="257" width="4.375" customWidth="1"/>
    <col min="258" max="258" width="9.5" bestFit="1" customWidth="1"/>
    <col min="259" max="259" width="5.75" customWidth="1"/>
    <col min="261" max="261" width="5.375" customWidth="1"/>
    <col min="262" max="262" width="4.875" customWidth="1"/>
    <col min="264" max="264" width="7.5" customWidth="1"/>
    <col min="265" max="265" width="6.875" customWidth="1"/>
    <col min="266" max="267" width="6.75" customWidth="1"/>
    <col min="268" max="268" width="8.75" customWidth="1"/>
    <col min="513" max="513" width="4.375" customWidth="1"/>
    <col min="514" max="514" width="9.5" bestFit="1" customWidth="1"/>
    <col min="515" max="515" width="5.75" customWidth="1"/>
    <col min="517" max="517" width="5.375" customWidth="1"/>
    <col min="518" max="518" width="4.875" customWidth="1"/>
    <col min="520" max="520" width="7.5" customWidth="1"/>
    <col min="521" max="521" width="6.875" customWidth="1"/>
    <col min="522" max="523" width="6.75" customWidth="1"/>
    <col min="524" max="524" width="8.75" customWidth="1"/>
    <col min="769" max="769" width="4.375" customWidth="1"/>
    <col min="770" max="770" width="9.5" bestFit="1" customWidth="1"/>
    <col min="771" max="771" width="5.75" customWidth="1"/>
    <col min="773" max="773" width="5.375" customWidth="1"/>
    <col min="774" max="774" width="4.875" customWidth="1"/>
    <col min="776" max="776" width="7.5" customWidth="1"/>
    <col min="777" max="777" width="6.875" customWidth="1"/>
    <col min="778" max="779" width="6.75" customWidth="1"/>
    <col min="780" max="780" width="8.75" customWidth="1"/>
    <col min="1025" max="1025" width="4.375" customWidth="1"/>
    <col min="1026" max="1026" width="9.5" bestFit="1" customWidth="1"/>
    <col min="1027" max="1027" width="5.75" customWidth="1"/>
    <col min="1029" max="1029" width="5.375" customWidth="1"/>
    <col min="1030" max="1030" width="4.875" customWidth="1"/>
    <col min="1032" max="1032" width="7.5" customWidth="1"/>
    <col min="1033" max="1033" width="6.875" customWidth="1"/>
    <col min="1034" max="1035" width="6.75" customWidth="1"/>
    <col min="1036" max="1036" width="8.75" customWidth="1"/>
    <col min="1281" max="1281" width="4.375" customWidth="1"/>
    <col min="1282" max="1282" width="9.5" bestFit="1" customWidth="1"/>
    <col min="1283" max="1283" width="5.75" customWidth="1"/>
    <col min="1285" max="1285" width="5.375" customWidth="1"/>
    <col min="1286" max="1286" width="4.875" customWidth="1"/>
    <col min="1288" max="1288" width="7.5" customWidth="1"/>
    <col min="1289" max="1289" width="6.875" customWidth="1"/>
    <col min="1290" max="1291" width="6.75" customWidth="1"/>
    <col min="1292" max="1292" width="8.75" customWidth="1"/>
    <col min="1537" max="1537" width="4.375" customWidth="1"/>
    <col min="1538" max="1538" width="9.5" bestFit="1" customWidth="1"/>
    <col min="1539" max="1539" width="5.75" customWidth="1"/>
    <col min="1541" max="1541" width="5.375" customWidth="1"/>
    <col min="1542" max="1542" width="4.875" customWidth="1"/>
    <col min="1544" max="1544" width="7.5" customWidth="1"/>
    <col min="1545" max="1545" width="6.875" customWidth="1"/>
    <col min="1546" max="1547" width="6.75" customWidth="1"/>
    <col min="1548" max="1548" width="8.75" customWidth="1"/>
    <col min="1793" max="1793" width="4.375" customWidth="1"/>
    <col min="1794" max="1794" width="9.5" bestFit="1" customWidth="1"/>
    <col min="1795" max="1795" width="5.75" customWidth="1"/>
    <col min="1797" max="1797" width="5.375" customWidth="1"/>
    <col min="1798" max="1798" width="4.875" customWidth="1"/>
    <col min="1800" max="1800" width="7.5" customWidth="1"/>
    <col min="1801" max="1801" width="6.875" customWidth="1"/>
    <col min="1802" max="1803" width="6.75" customWidth="1"/>
    <col min="1804" max="1804" width="8.75" customWidth="1"/>
    <col min="2049" max="2049" width="4.375" customWidth="1"/>
    <col min="2050" max="2050" width="9.5" bestFit="1" customWidth="1"/>
    <col min="2051" max="2051" width="5.75" customWidth="1"/>
    <col min="2053" max="2053" width="5.375" customWidth="1"/>
    <col min="2054" max="2054" width="4.875" customWidth="1"/>
    <col min="2056" max="2056" width="7.5" customWidth="1"/>
    <col min="2057" max="2057" width="6.875" customWidth="1"/>
    <col min="2058" max="2059" width="6.75" customWidth="1"/>
    <col min="2060" max="2060" width="8.75" customWidth="1"/>
    <col min="2305" max="2305" width="4.375" customWidth="1"/>
    <col min="2306" max="2306" width="9.5" bestFit="1" customWidth="1"/>
    <col min="2307" max="2307" width="5.75" customWidth="1"/>
    <col min="2309" max="2309" width="5.375" customWidth="1"/>
    <col min="2310" max="2310" width="4.875" customWidth="1"/>
    <col min="2312" max="2312" width="7.5" customWidth="1"/>
    <col min="2313" max="2313" width="6.875" customWidth="1"/>
    <col min="2314" max="2315" width="6.75" customWidth="1"/>
    <col min="2316" max="2316" width="8.75" customWidth="1"/>
    <col min="2561" max="2561" width="4.375" customWidth="1"/>
    <col min="2562" max="2562" width="9.5" bestFit="1" customWidth="1"/>
    <col min="2563" max="2563" width="5.75" customWidth="1"/>
    <col min="2565" max="2565" width="5.375" customWidth="1"/>
    <col min="2566" max="2566" width="4.875" customWidth="1"/>
    <col min="2568" max="2568" width="7.5" customWidth="1"/>
    <col min="2569" max="2569" width="6.875" customWidth="1"/>
    <col min="2570" max="2571" width="6.75" customWidth="1"/>
    <col min="2572" max="2572" width="8.75" customWidth="1"/>
    <col min="2817" max="2817" width="4.375" customWidth="1"/>
    <col min="2818" max="2818" width="9.5" bestFit="1" customWidth="1"/>
    <col min="2819" max="2819" width="5.75" customWidth="1"/>
    <col min="2821" max="2821" width="5.375" customWidth="1"/>
    <col min="2822" max="2822" width="4.875" customWidth="1"/>
    <col min="2824" max="2824" width="7.5" customWidth="1"/>
    <col min="2825" max="2825" width="6.875" customWidth="1"/>
    <col min="2826" max="2827" width="6.75" customWidth="1"/>
    <col min="2828" max="2828" width="8.75" customWidth="1"/>
    <col min="3073" max="3073" width="4.375" customWidth="1"/>
    <col min="3074" max="3074" width="9.5" bestFit="1" customWidth="1"/>
    <col min="3075" max="3075" width="5.75" customWidth="1"/>
    <col min="3077" max="3077" width="5.375" customWidth="1"/>
    <col min="3078" max="3078" width="4.875" customWidth="1"/>
    <col min="3080" max="3080" width="7.5" customWidth="1"/>
    <col min="3081" max="3081" width="6.875" customWidth="1"/>
    <col min="3082" max="3083" width="6.75" customWidth="1"/>
    <col min="3084" max="3084" width="8.75" customWidth="1"/>
    <col min="3329" max="3329" width="4.375" customWidth="1"/>
    <col min="3330" max="3330" width="9.5" bestFit="1" customWidth="1"/>
    <col min="3331" max="3331" width="5.75" customWidth="1"/>
    <col min="3333" max="3333" width="5.375" customWidth="1"/>
    <col min="3334" max="3334" width="4.875" customWidth="1"/>
    <col min="3336" max="3336" width="7.5" customWidth="1"/>
    <col min="3337" max="3337" width="6.875" customWidth="1"/>
    <col min="3338" max="3339" width="6.75" customWidth="1"/>
    <col min="3340" max="3340" width="8.75" customWidth="1"/>
    <col min="3585" max="3585" width="4.375" customWidth="1"/>
    <col min="3586" max="3586" width="9.5" bestFit="1" customWidth="1"/>
    <col min="3587" max="3587" width="5.75" customWidth="1"/>
    <col min="3589" max="3589" width="5.375" customWidth="1"/>
    <col min="3590" max="3590" width="4.875" customWidth="1"/>
    <col min="3592" max="3592" width="7.5" customWidth="1"/>
    <col min="3593" max="3593" width="6.875" customWidth="1"/>
    <col min="3594" max="3595" width="6.75" customWidth="1"/>
    <col min="3596" max="3596" width="8.75" customWidth="1"/>
    <col min="3841" max="3841" width="4.375" customWidth="1"/>
    <col min="3842" max="3842" width="9.5" bestFit="1" customWidth="1"/>
    <col min="3843" max="3843" width="5.75" customWidth="1"/>
    <col min="3845" max="3845" width="5.375" customWidth="1"/>
    <col min="3846" max="3846" width="4.875" customWidth="1"/>
    <col min="3848" max="3848" width="7.5" customWidth="1"/>
    <col min="3849" max="3849" width="6.875" customWidth="1"/>
    <col min="3850" max="3851" width="6.75" customWidth="1"/>
    <col min="3852" max="3852" width="8.75" customWidth="1"/>
    <col min="4097" max="4097" width="4.375" customWidth="1"/>
    <col min="4098" max="4098" width="9.5" bestFit="1" customWidth="1"/>
    <col min="4099" max="4099" width="5.75" customWidth="1"/>
    <col min="4101" max="4101" width="5.375" customWidth="1"/>
    <col min="4102" max="4102" width="4.875" customWidth="1"/>
    <col min="4104" max="4104" width="7.5" customWidth="1"/>
    <col min="4105" max="4105" width="6.875" customWidth="1"/>
    <col min="4106" max="4107" width="6.75" customWidth="1"/>
    <col min="4108" max="4108" width="8.75" customWidth="1"/>
    <col min="4353" max="4353" width="4.375" customWidth="1"/>
    <col min="4354" max="4354" width="9.5" bestFit="1" customWidth="1"/>
    <col min="4355" max="4355" width="5.75" customWidth="1"/>
    <col min="4357" max="4357" width="5.375" customWidth="1"/>
    <col min="4358" max="4358" width="4.875" customWidth="1"/>
    <col min="4360" max="4360" width="7.5" customWidth="1"/>
    <col min="4361" max="4361" width="6.875" customWidth="1"/>
    <col min="4362" max="4363" width="6.75" customWidth="1"/>
    <col min="4364" max="4364" width="8.75" customWidth="1"/>
    <col min="4609" max="4609" width="4.375" customWidth="1"/>
    <col min="4610" max="4610" width="9.5" bestFit="1" customWidth="1"/>
    <col min="4611" max="4611" width="5.75" customWidth="1"/>
    <col min="4613" max="4613" width="5.375" customWidth="1"/>
    <col min="4614" max="4614" width="4.875" customWidth="1"/>
    <col min="4616" max="4616" width="7.5" customWidth="1"/>
    <col min="4617" max="4617" width="6.875" customWidth="1"/>
    <col min="4618" max="4619" width="6.75" customWidth="1"/>
    <col min="4620" max="4620" width="8.75" customWidth="1"/>
    <col min="4865" max="4865" width="4.375" customWidth="1"/>
    <col min="4866" max="4866" width="9.5" bestFit="1" customWidth="1"/>
    <col min="4867" max="4867" width="5.75" customWidth="1"/>
    <col min="4869" max="4869" width="5.375" customWidth="1"/>
    <col min="4870" max="4870" width="4.875" customWidth="1"/>
    <col min="4872" max="4872" width="7.5" customWidth="1"/>
    <col min="4873" max="4873" width="6.875" customWidth="1"/>
    <col min="4874" max="4875" width="6.75" customWidth="1"/>
    <col min="4876" max="4876" width="8.75" customWidth="1"/>
    <col min="5121" max="5121" width="4.375" customWidth="1"/>
    <col min="5122" max="5122" width="9.5" bestFit="1" customWidth="1"/>
    <col min="5123" max="5123" width="5.75" customWidth="1"/>
    <col min="5125" max="5125" width="5.375" customWidth="1"/>
    <col min="5126" max="5126" width="4.875" customWidth="1"/>
    <col min="5128" max="5128" width="7.5" customWidth="1"/>
    <col min="5129" max="5129" width="6.875" customWidth="1"/>
    <col min="5130" max="5131" width="6.75" customWidth="1"/>
    <col min="5132" max="5132" width="8.75" customWidth="1"/>
    <col min="5377" max="5377" width="4.375" customWidth="1"/>
    <col min="5378" max="5378" width="9.5" bestFit="1" customWidth="1"/>
    <col min="5379" max="5379" width="5.75" customWidth="1"/>
    <col min="5381" max="5381" width="5.375" customWidth="1"/>
    <col min="5382" max="5382" width="4.875" customWidth="1"/>
    <col min="5384" max="5384" width="7.5" customWidth="1"/>
    <col min="5385" max="5385" width="6.875" customWidth="1"/>
    <col min="5386" max="5387" width="6.75" customWidth="1"/>
    <col min="5388" max="5388" width="8.75" customWidth="1"/>
    <col min="5633" max="5633" width="4.375" customWidth="1"/>
    <col min="5634" max="5634" width="9.5" bestFit="1" customWidth="1"/>
    <col min="5635" max="5635" width="5.75" customWidth="1"/>
    <col min="5637" max="5637" width="5.375" customWidth="1"/>
    <col min="5638" max="5638" width="4.875" customWidth="1"/>
    <col min="5640" max="5640" width="7.5" customWidth="1"/>
    <col min="5641" max="5641" width="6.875" customWidth="1"/>
    <col min="5642" max="5643" width="6.75" customWidth="1"/>
    <col min="5644" max="5644" width="8.75" customWidth="1"/>
    <col min="5889" max="5889" width="4.375" customWidth="1"/>
    <col min="5890" max="5890" width="9.5" bestFit="1" customWidth="1"/>
    <col min="5891" max="5891" width="5.75" customWidth="1"/>
    <col min="5893" max="5893" width="5.375" customWidth="1"/>
    <col min="5894" max="5894" width="4.875" customWidth="1"/>
    <col min="5896" max="5896" width="7.5" customWidth="1"/>
    <col min="5897" max="5897" width="6.875" customWidth="1"/>
    <col min="5898" max="5899" width="6.75" customWidth="1"/>
    <col min="5900" max="5900" width="8.75" customWidth="1"/>
    <col min="6145" max="6145" width="4.375" customWidth="1"/>
    <col min="6146" max="6146" width="9.5" bestFit="1" customWidth="1"/>
    <col min="6147" max="6147" width="5.75" customWidth="1"/>
    <col min="6149" max="6149" width="5.375" customWidth="1"/>
    <col min="6150" max="6150" width="4.875" customWidth="1"/>
    <col min="6152" max="6152" width="7.5" customWidth="1"/>
    <col min="6153" max="6153" width="6.875" customWidth="1"/>
    <col min="6154" max="6155" width="6.75" customWidth="1"/>
    <col min="6156" max="6156" width="8.75" customWidth="1"/>
    <col min="6401" max="6401" width="4.375" customWidth="1"/>
    <col min="6402" max="6402" width="9.5" bestFit="1" customWidth="1"/>
    <col min="6403" max="6403" width="5.75" customWidth="1"/>
    <col min="6405" max="6405" width="5.375" customWidth="1"/>
    <col min="6406" max="6406" width="4.875" customWidth="1"/>
    <col min="6408" max="6408" width="7.5" customWidth="1"/>
    <col min="6409" max="6409" width="6.875" customWidth="1"/>
    <col min="6410" max="6411" width="6.75" customWidth="1"/>
    <col min="6412" max="6412" width="8.75" customWidth="1"/>
    <col min="6657" max="6657" width="4.375" customWidth="1"/>
    <col min="6658" max="6658" width="9.5" bestFit="1" customWidth="1"/>
    <col min="6659" max="6659" width="5.75" customWidth="1"/>
    <col min="6661" max="6661" width="5.375" customWidth="1"/>
    <col min="6662" max="6662" width="4.875" customWidth="1"/>
    <col min="6664" max="6664" width="7.5" customWidth="1"/>
    <col min="6665" max="6665" width="6.875" customWidth="1"/>
    <col min="6666" max="6667" width="6.75" customWidth="1"/>
    <col min="6668" max="6668" width="8.75" customWidth="1"/>
    <col min="6913" max="6913" width="4.375" customWidth="1"/>
    <col min="6914" max="6914" width="9.5" bestFit="1" customWidth="1"/>
    <col min="6915" max="6915" width="5.75" customWidth="1"/>
    <col min="6917" max="6917" width="5.375" customWidth="1"/>
    <col min="6918" max="6918" width="4.875" customWidth="1"/>
    <col min="6920" max="6920" width="7.5" customWidth="1"/>
    <col min="6921" max="6921" width="6.875" customWidth="1"/>
    <col min="6922" max="6923" width="6.75" customWidth="1"/>
    <col min="6924" max="6924" width="8.75" customWidth="1"/>
    <col min="7169" max="7169" width="4.375" customWidth="1"/>
    <col min="7170" max="7170" width="9.5" bestFit="1" customWidth="1"/>
    <col min="7171" max="7171" width="5.75" customWidth="1"/>
    <col min="7173" max="7173" width="5.375" customWidth="1"/>
    <col min="7174" max="7174" width="4.875" customWidth="1"/>
    <col min="7176" max="7176" width="7.5" customWidth="1"/>
    <col min="7177" max="7177" width="6.875" customWidth="1"/>
    <col min="7178" max="7179" width="6.75" customWidth="1"/>
    <col min="7180" max="7180" width="8.75" customWidth="1"/>
    <col min="7425" max="7425" width="4.375" customWidth="1"/>
    <col min="7426" max="7426" width="9.5" bestFit="1" customWidth="1"/>
    <col min="7427" max="7427" width="5.75" customWidth="1"/>
    <col min="7429" max="7429" width="5.375" customWidth="1"/>
    <col min="7430" max="7430" width="4.875" customWidth="1"/>
    <col min="7432" max="7432" width="7.5" customWidth="1"/>
    <col min="7433" max="7433" width="6.875" customWidth="1"/>
    <col min="7434" max="7435" width="6.75" customWidth="1"/>
    <col min="7436" max="7436" width="8.75" customWidth="1"/>
    <col min="7681" max="7681" width="4.375" customWidth="1"/>
    <col min="7682" max="7682" width="9.5" bestFit="1" customWidth="1"/>
    <col min="7683" max="7683" width="5.75" customWidth="1"/>
    <col min="7685" max="7685" width="5.375" customWidth="1"/>
    <col min="7686" max="7686" width="4.875" customWidth="1"/>
    <col min="7688" max="7688" width="7.5" customWidth="1"/>
    <col min="7689" max="7689" width="6.875" customWidth="1"/>
    <col min="7690" max="7691" width="6.75" customWidth="1"/>
    <col min="7692" max="7692" width="8.75" customWidth="1"/>
    <col min="7937" max="7937" width="4.375" customWidth="1"/>
    <col min="7938" max="7938" width="9.5" bestFit="1" customWidth="1"/>
    <col min="7939" max="7939" width="5.75" customWidth="1"/>
    <col min="7941" max="7941" width="5.375" customWidth="1"/>
    <col min="7942" max="7942" width="4.875" customWidth="1"/>
    <col min="7944" max="7944" width="7.5" customWidth="1"/>
    <col min="7945" max="7945" width="6.875" customWidth="1"/>
    <col min="7946" max="7947" width="6.75" customWidth="1"/>
    <col min="7948" max="7948" width="8.75" customWidth="1"/>
    <col min="8193" max="8193" width="4.375" customWidth="1"/>
    <col min="8194" max="8194" width="9.5" bestFit="1" customWidth="1"/>
    <col min="8195" max="8195" width="5.75" customWidth="1"/>
    <col min="8197" max="8197" width="5.375" customWidth="1"/>
    <col min="8198" max="8198" width="4.875" customWidth="1"/>
    <col min="8200" max="8200" width="7.5" customWidth="1"/>
    <col min="8201" max="8201" width="6.875" customWidth="1"/>
    <col min="8202" max="8203" width="6.75" customWidth="1"/>
    <col min="8204" max="8204" width="8.75" customWidth="1"/>
    <col min="8449" max="8449" width="4.375" customWidth="1"/>
    <col min="8450" max="8450" width="9.5" bestFit="1" customWidth="1"/>
    <col min="8451" max="8451" width="5.75" customWidth="1"/>
    <col min="8453" max="8453" width="5.375" customWidth="1"/>
    <col min="8454" max="8454" width="4.875" customWidth="1"/>
    <col min="8456" max="8456" width="7.5" customWidth="1"/>
    <col min="8457" max="8457" width="6.875" customWidth="1"/>
    <col min="8458" max="8459" width="6.75" customWidth="1"/>
    <col min="8460" max="8460" width="8.75" customWidth="1"/>
    <col min="8705" max="8705" width="4.375" customWidth="1"/>
    <col min="8706" max="8706" width="9.5" bestFit="1" customWidth="1"/>
    <col min="8707" max="8707" width="5.75" customWidth="1"/>
    <col min="8709" max="8709" width="5.375" customWidth="1"/>
    <col min="8710" max="8710" width="4.875" customWidth="1"/>
    <col min="8712" max="8712" width="7.5" customWidth="1"/>
    <col min="8713" max="8713" width="6.875" customWidth="1"/>
    <col min="8714" max="8715" width="6.75" customWidth="1"/>
    <col min="8716" max="8716" width="8.75" customWidth="1"/>
    <col min="8961" max="8961" width="4.375" customWidth="1"/>
    <col min="8962" max="8962" width="9.5" bestFit="1" customWidth="1"/>
    <col min="8963" max="8963" width="5.75" customWidth="1"/>
    <col min="8965" max="8965" width="5.375" customWidth="1"/>
    <col min="8966" max="8966" width="4.875" customWidth="1"/>
    <col min="8968" max="8968" width="7.5" customWidth="1"/>
    <col min="8969" max="8969" width="6.875" customWidth="1"/>
    <col min="8970" max="8971" width="6.75" customWidth="1"/>
    <col min="8972" max="8972" width="8.75" customWidth="1"/>
    <col min="9217" max="9217" width="4.375" customWidth="1"/>
    <col min="9218" max="9218" width="9.5" bestFit="1" customWidth="1"/>
    <col min="9219" max="9219" width="5.75" customWidth="1"/>
    <col min="9221" max="9221" width="5.375" customWidth="1"/>
    <col min="9222" max="9222" width="4.875" customWidth="1"/>
    <col min="9224" max="9224" width="7.5" customWidth="1"/>
    <col min="9225" max="9225" width="6.875" customWidth="1"/>
    <col min="9226" max="9227" width="6.75" customWidth="1"/>
    <col min="9228" max="9228" width="8.75" customWidth="1"/>
    <col min="9473" max="9473" width="4.375" customWidth="1"/>
    <col min="9474" max="9474" width="9.5" bestFit="1" customWidth="1"/>
    <col min="9475" max="9475" width="5.75" customWidth="1"/>
    <col min="9477" max="9477" width="5.375" customWidth="1"/>
    <col min="9478" max="9478" width="4.875" customWidth="1"/>
    <col min="9480" max="9480" width="7.5" customWidth="1"/>
    <col min="9481" max="9481" width="6.875" customWidth="1"/>
    <col min="9482" max="9483" width="6.75" customWidth="1"/>
    <col min="9484" max="9484" width="8.75" customWidth="1"/>
    <col min="9729" max="9729" width="4.375" customWidth="1"/>
    <col min="9730" max="9730" width="9.5" bestFit="1" customWidth="1"/>
    <col min="9731" max="9731" width="5.75" customWidth="1"/>
    <col min="9733" max="9733" width="5.375" customWidth="1"/>
    <col min="9734" max="9734" width="4.875" customWidth="1"/>
    <col min="9736" max="9736" width="7.5" customWidth="1"/>
    <col min="9737" max="9737" width="6.875" customWidth="1"/>
    <col min="9738" max="9739" width="6.75" customWidth="1"/>
    <col min="9740" max="9740" width="8.75" customWidth="1"/>
    <col min="9985" max="9985" width="4.375" customWidth="1"/>
    <col min="9986" max="9986" width="9.5" bestFit="1" customWidth="1"/>
    <col min="9987" max="9987" width="5.75" customWidth="1"/>
    <col min="9989" max="9989" width="5.375" customWidth="1"/>
    <col min="9990" max="9990" width="4.875" customWidth="1"/>
    <col min="9992" max="9992" width="7.5" customWidth="1"/>
    <col min="9993" max="9993" width="6.875" customWidth="1"/>
    <col min="9994" max="9995" width="6.75" customWidth="1"/>
    <col min="9996" max="9996" width="8.75" customWidth="1"/>
    <col min="10241" max="10241" width="4.375" customWidth="1"/>
    <col min="10242" max="10242" width="9.5" bestFit="1" customWidth="1"/>
    <col min="10243" max="10243" width="5.75" customWidth="1"/>
    <col min="10245" max="10245" width="5.375" customWidth="1"/>
    <col min="10246" max="10246" width="4.875" customWidth="1"/>
    <col min="10248" max="10248" width="7.5" customWidth="1"/>
    <col min="10249" max="10249" width="6.875" customWidth="1"/>
    <col min="10250" max="10251" width="6.75" customWidth="1"/>
    <col min="10252" max="10252" width="8.75" customWidth="1"/>
    <col min="10497" max="10497" width="4.375" customWidth="1"/>
    <col min="10498" max="10498" width="9.5" bestFit="1" customWidth="1"/>
    <col min="10499" max="10499" width="5.75" customWidth="1"/>
    <col min="10501" max="10501" width="5.375" customWidth="1"/>
    <col min="10502" max="10502" width="4.875" customWidth="1"/>
    <col min="10504" max="10504" width="7.5" customWidth="1"/>
    <col min="10505" max="10505" width="6.875" customWidth="1"/>
    <col min="10506" max="10507" width="6.75" customWidth="1"/>
    <col min="10508" max="10508" width="8.75" customWidth="1"/>
    <col min="10753" max="10753" width="4.375" customWidth="1"/>
    <col min="10754" max="10754" width="9.5" bestFit="1" customWidth="1"/>
    <col min="10755" max="10755" width="5.75" customWidth="1"/>
    <col min="10757" max="10757" width="5.375" customWidth="1"/>
    <col min="10758" max="10758" width="4.875" customWidth="1"/>
    <col min="10760" max="10760" width="7.5" customWidth="1"/>
    <col min="10761" max="10761" width="6.875" customWidth="1"/>
    <col min="10762" max="10763" width="6.75" customWidth="1"/>
    <col min="10764" max="10764" width="8.75" customWidth="1"/>
    <col min="11009" max="11009" width="4.375" customWidth="1"/>
    <col min="11010" max="11010" width="9.5" bestFit="1" customWidth="1"/>
    <col min="11011" max="11011" width="5.75" customWidth="1"/>
    <col min="11013" max="11013" width="5.375" customWidth="1"/>
    <col min="11014" max="11014" width="4.875" customWidth="1"/>
    <col min="11016" max="11016" width="7.5" customWidth="1"/>
    <col min="11017" max="11017" width="6.875" customWidth="1"/>
    <col min="11018" max="11019" width="6.75" customWidth="1"/>
    <col min="11020" max="11020" width="8.75" customWidth="1"/>
    <col min="11265" max="11265" width="4.375" customWidth="1"/>
    <col min="11266" max="11266" width="9.5" bestFit="1" customWidth="1"/>
    <col min="11267" max="11267" width="5.75" customWidth="1"/>
    <col min="11269" max="11269" width="5.375" customWidth="1"/>
    <col min="11270" max="11270" width="4.875" customWidth="1"/>
    <col min="11272" max="11272" width="7.5" customWidth="1"/>
    <col min="11273" max="11273" width="6.875" customWidth="1"/>
    <col min="11274" max="11275" width="6.75" customWidth="1"/>
    <col min="11276" max="11276" width="8.75" customWidth="1"/>
    <col min="11521" max="11521" width="4.375" customWidth="1"/>
    <col min="11522" max="11522" width="9.5" bestFit="1" customWidth="1"/>
    <col min="11523" max="11523" width="5.75" customWidth="1"/>
    <col min="11525" max="11525" width="5.375" customWidth="1"/>
    <col min="11526" max="11526" width="4.875" customWidth="1"/>
    <col min="11528" max="11528" width="7.5" customWidth="1"/>
    <col min="11529" max="11529" width="6.875" customWidth="1"/>
    <col min="11530" max="11531" width="6.75" customWidth="1"/>
    <col min="11532" max="11532" width="8.75" customWidth="1"/>
    <col min="11777" max="11777" width="4.375" customWidth="1"/>
    <col min="11778" max="11778" width="9.5" bestFit="1" customWidth="1"/>
    <col min="11779" max="11779" width="5.75" customWidth="1"/>
    <col min="11781" max="11781" width="5.375" customWidth="1"/>
    <col min="11782" max="11782" width="4.875" customWidth="1"/>
    <col min="11784" max="11784" width="7.5" customWidth="1"/>
    <col min="11785" max="11785" width="6.875" customWidth="1"/>
    <col min="11786" max="11787" width="6.75" customWidth="1"/>
    <col min="11788" max="11788" width="8.75" customWidth="1"/>
    <col min="12033" max="12033" width="4.375" customWidth="1"/>
    <col min="12034" max="12034" width="9.5" bestFit="1" customWidth="1"/>
    <col min="12035" max="12035" width="5.75" customWidth="1"/>
    <col min="12037" max="12037" width="5.375" customWidth="1"/>
    <col min="12038" max="12038" width="4.875" customWidth="1"/>
    <col min="12040" max="12040" width="7.5" customWidth="1"/>
    <col min="12041" max="12041" width="6.875" customWidth="1"/>
    <col min="12042" max="12043" width="6.75" customWidth="1"/>
    <col min="12044" max="12044" width="8.75" customWidth="1"/>
    <col min="12289" max="12289" width="4.375" customWidth="1"/>
    <col min="12290" max="12290" width="9.5" bestFit="1" customWidth="1"/>
    <col min="12291" max="12291" width="5.75" customWidth="1"/>
    <col min="12293" max="12293" width="5.375" customWidth="1"/>
    <col min="12294" max="12294" width="4.875" customWidth="1"/>
    <col min="12296" max="12296" width="7.5" customWidth="1"/>
    <col min="12297" max="12297" width="6.875" customWidth="1"/>
    <col min="12298" max="12299" width="6.75" customWidth="1"/>
    <col min="12300" max="12300" width="8.75" customWidth="1"/>
    <col min="12545" max="12545" width="4.375" customWidth="1"/>
    <col min="12546" max="12546" width="9.5" bestFit="1" customWidth="1"/>
    <col min="12547" max="12547" width="5.75" customWidth="1"/>
    <col min="12549" max="12549" width="5.375" customWidth="1"/>
    <col min="12550" max="12550" width="4.875" customWidth="1"/>
    <col min="12552" max="12552" width="7.5" customWidth="1"/>
    <col min="12553" max="12553" width="6.875" customWidth="1"/>
    <col min="12554" max="12555" width="6.75" customWidth="1"/>
    <col min="12556" max="12556" width="8.75" customWidth="1"/>
    <col min="12801" max="12801" width="4.375" customWidth="1"/>
    <col min="12802" max="12802" width="9.5" bestFit="1" customWidth="1"/>
    <col min="12803" max="12803" width="5.75" customWidth="1"/>
    <col min="12805" max="12805" width="5.375" customWidth="1"/>
    <col min="12806" max="12806" width="4.875" customWidth="1"/>
    <col min="12808" max="12808" width="7.5" customWidth="1"/>
    <col min="12809" max="12809" width="6.875" customWidth="1"/>
    <col min="12810" max="12811" width="6.75" customWidth="1"/>
    <col min="12812" max="12812" width="8.75" customWidth="1"/>
    <col min="13057" max="13057" width="4.375" customWidth="1"/>
    <col min="13058" max="13058" width="9.5" bestFit="1" customWidth="1"/>
    <col min="13059" max="13059" width="5.75" customWidth="1"/>
    <col min="13061" max="13061" width="5.375" customWidth="1"/>
    <col min="13062" max="13062" width="4.875" customWidth="1"/>
    <col min="13064" max="13064" width="7.5" customWidth="1"/>
    <col min="13065" max="13065" width="6.875" customWidth="1"/>
    <col min="13066" max="13067" width="6.75" customWidth="1"/>
    <col min="13068" max="13068" width="8.75" customWidth="1"/>
    <col min="13313" max="13313" width="4.375" customWidth="1"/>
    <col min="13314" max="13314" width="9.5" bestFit="1" customWidth="1"/>
    <col min="13315" max="13315" width="5.75" customWidth="1"/>
    <col min="13317" max="13317" width="5.375" customWidth="1"/>
    <col min="13318" max="13318" width="4.875" customWidth="1"/>
    <col min="13320" max="13320" width="7.5" customWidth="1"/>
    <col min="13321" max="13321" width="6.875" customWidth="1"/>
    <col min="13322" max="13323" width="6.75" customWidth="1"/>
    <col min="13324" max="13324" width="8.75" customWidth="1"/>
    <col min="13569" max="13569" width="4.375" customWidth="1"/>
    <col min="13570" max="13570" width="9.5" bestFit="1" customWidth="1"/>
    <col min="13571" max="13571" width="5.75" customWidth="1"/>
    <col min="13573" max="13573" width="5.375" customWidth="1"/>
    <col min="13574" max="13574" width="4.875" customWidth="1"/>
    <col min="13576" max="13576" width="7.5" customWidth="1"/>
    <col min="13577" max="13577" width="6.875" customWidth="1"/>
    <col min="13578" max="13579" width="6.75" customWidth="1"/>
    <col min="13580" max="13580" width="8.75" customWidth="1"/>
    <col min="13825" max="13825" width="4.375" customWidth="1"/>
    <col min="13826" max="13826" width="9.5" bestFit="1" customWidth="1"/>
    <col min="13827" max="13827" width="5.75" customWidth="1"/>
    <col min="13829" max="13829" width="5.375" customWidth="1"/>
    <col min="13830" max="13830" width="4.875" customWidth="1"/>
    <col min="13832" max="13832" width="7.5" customWidth="1"/>
    <col min="13833" max="13833" width="6.875" customWidth="1"/>
    <col min="13834" max="13835" width="6.75" customWidth="1"/>
    <col min="13836" max="13836" width="8.75" customWidth="1"/>
    <col min="14081" max="14081" width="4.375" customWidth="1"/>
    <col min="14082" max="14082" width="9.5" bestFit="1" customWidth="1"/>
    <col min="14083" max="14083" width="5.75" customWidth="1"/>
    <col min="14085" max="14085" width="5.375" customWidth="1"/>
    <col min="14086" max="14086" width="4.875" customWidth="1"/>
    <col min="14088" max="14088" width="7.5" customWidth="1"/>
    <col min="14089" max="14089" width="6.875" customWidth="1"/>
    <col min="14090" max="14091" width="6.75" customWidth="1"/>
    <col min="14092" max="14092" width="8.75" customWidth="1"/>
    <col min="14337" max="14337" width="4.375" customWidth="1"/>
    <col min="14338" max="14338" width="9.5" bestFit="1" customWidth="1"/>
    <col min="14339" max="14339" width="5.75" customWidth="1"/>
    <col min="14341" max="14341" width="5.375" customWidth="1"/>
    <col min="14342" max="14342" width="4.875" customWidth="1"/>
    <col min="14344" max="14344" width="7.5" customWidth="1"/>
    <col min="14345" max="14345" width="6.875" customWidth="1"/>
    <col min="14346" max="14347" width="6.75" customWidth="1"/>
    <col min="14348" max="14348" width="8.75" customWidth="1"/>
    <col min="14593" max="14593" width="4.375" customWidth="1"/>
    <col min="14594" max="14594" width="9.5" bestFit="1" customWidth="1"/>
    <col min="14595" max="14595" width="5.75" customWidth="1"/>
    <col min="14597" max="14597" width="5.375" customWidth="1"/>
    <col min="14598" max="14598" width="4.875" customWidth="1"/>
    <col min="14600" max="14600" width="7.5" customWidth="1"/>
    <col min="14601" max="14601" width="6.875" customWidth="1"/>
    <col min="14602" max="14603" width="6.75" customWidth="1"/>
    <col min="14604" max="14604" width="8.75" customWidth="1"/>
    <col min="14849" max="14849" width="4.375" customWidth="1"/>
    <col min="14850" max="14850" width="9.5" bestFit="1" customWidth="1"/>
    <col min="14851" max="14851" width="5.75" customWidth="1"/>
    <col min="14853" max="14853" width="5.375" customWidth="1"/>
    <col min="14854" max="14854" width="4.875" customWidth="1"/>
    <col min="14856" max="14856" width="7.5" customWidth="1"/>
    <col min="14857" max="14857" width="6.875" customWidth="1"/>
    <col min="14858" max="14859" width="6.75" customWidth="1"/>
    <col min="14860" max="14860" width="8.75" customWidth="1"/>
    <col min="15105" max="15105" width="4.375" customWidth="1"/>
    <col min="15106" max="15106" width="9.5" bestFit="1" customWidth="1"/>
    <col min="15107" max="15107" width="5.75" customWidth="1"/>
    <col min="15109" max="15109" width="5.375" customWidth="1"/>
    <col min="15110" max="15110" width="4.875" customWidth="1"/>
    <col min="15112" max="15112" width="7.5" customWidth="1"/>
    <col min="15113" max="15113" width="6.875" customWidth="1"/>
    <col min="15114" max="15115" width="6.75" customWidth="1"/>
    <col min="15116" max="15116" width="8.75" customWidth="1"/>
    <col min="15361" max="15361" width="4.375" customWidth="1"/>
    <col min="15362" max="15362" width="9.5" bestFit="1" customWidth="1"/>
    <col min="15363" max="15363" width="5.75" customWidth="1"/>
    <col min="15365" max="15365" width="5.375" customWidth="1"/>
    <col min="15366" max="15366" width="4.875" customWidth="1"/>
    <col min="15368" max="15368" width="7.5" customWidth="1"/>
    <col min="15369" max="15369" width="6.875" customWidth="1"/>
    <col min="15370" max="15371" width="6.75" customWidth="1"/>
    <col min="15372" max="15372" width="8.75" customWidth="1"/>
    <col min="15617" max="15617" width="4.375" customWidth="1"/>
    <col min="15618" max="15618" width="9.5" bestFit="1" customWidth="1"/>
    <col min="15619" max="15619" width="5.75" customWidth="1"/>
    <col min="15621" max="15621" width="5.375" customWidth="1"/>
    <col min="15622" max="15622" width="4.875" customWidth="1"/>
    <col min="15624" max="15624" width="7.5" customWidth="1"/>
    <col min="15625" max="15625" width="6.875" customWidth="1"/>
    <col min="15626" max="15627" width="6.75" customWidth="1"/>
    <col min="15628" max="15628" width="8.75" customWidth="1"/>
    <col min="15873" max="15873" width="4.375" customWidth="1"/>
    <col min="15874" max="15874" width="9.5" bestFit="1" customWidth="1"/>
    <col min="15875" max="15875" width="5.75" customWidth="1"/>
    <col min="15877" max="15877" width="5.375" customWidth="1"/>
    <col min="15878" max="15878" width="4.875" customWidth="1"/>
    <col min="15880" max="15880" width="7.5" customWidth="1"/>
    <col min="15881" max="15881" width="6.875" customWidth="1"/>
    <col min="15882" max="15883" width="6.75" customWidth="1"/>
    <col min="15884" max="15884" width="8.75" customWidth="1"/>
    <col min="16129" max="16129" width="4.375" customWidth="1"/>
    <col min="16130" max="16130" width="9.5" bestFit="1" customWidth="1"/>
    <col min="16131" max="16131" width="5.75" customWidth="1"/>
    <col min="16133" max="16133" width="5.375" customWidth="1"/>
    <col min="16134" max="16134" width="4.875" customWidth="1"/>
    <col min="16136" max="16136" width="7.5" customWidth="1"/>
    <col min="16137" max="16137" width="6.875" customWidth="1"/>
    <col min="16138" max="16139" width="6.75" customWidth="1"/>
    <col min="16140" max="16140" width="8.75" customWidth="1"/>
  </cols>
  <sheetData>
    <row r="1" spans="1:12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s="70" t="s">
        <v>189</v>
      </c>
      <c r="H1" t="s">
        <v>190</v>
      </c>
      <c r="I1" t="s">
        <v>191</v>
      </c>
      <c r="J1" t="s">
        <v>192</v>
      </c>
      <c r="K1" s="71" t="s">
        <v>193</v>
      </c>
      <c r="L1" s="71" t="s">
        <v>194</v>
      </c>
    </row>
    <row r="2" spans="1:12" ht="14.25">
      <c r="A2">
        <v>0</v>
      </c>
      <c r="B2">
        <v>1.9000000000000001E-4</v>
      </c>
      <c r="C2">
        <v>5.5</v>
      </c>
      <c r="D2">
        <v>2.0000000000000001E-4</v>
      </c>
      <c r="E2">
        <v>0</v>
      </c>
      <c r="F2">
        <v>2</v>
      </c>
      <c r="G2" s="72" t="s">
        <v>195</v>
      </c>
      <c r="H2">
        <v>0</v>
      </c>
      <c r="I2">
        <v>0</v>
      </c>
      <c r="J2">
        <v>6</v>
      </c>
      <c r="K2">
        <v>4</v>
      </c>
      <c r="L2">
        <v>9.9999999999999995E-7</v>
      </c>
    </row>
    <row r="3" spans="1:12" ht="14.25">
      <c r="A3">
        <v>0</v>
      </c>
      <c r="B3">
        <v>1E-4</v>
      </c>
      <c r="C3">
        <v>5.5</v>
      </c>
      <c r="D3">
        <v>2.0000000000000001E-4</v>
      </c>
      <c r="E3">
        <v>0</v>
      </c>
      <c r="F3">
        <v>2</v>
      </c>
      <c r="G3" s="72" t="s">
        <v>150</v>
      </c>
      <c r="H3">
        <v>0</v>
      </c>
      <c r="I3">
        <v>0</v>
      </c>
      <c r="J3">
        <v>6</v>
      </c>
      <c r="K3">
        <v>4</v>
      </c>
      <c r="L3">
        <v>9.9999999999999995E-7</v>
      </c>
    </row>
    <row r="4" spans="1:12" ht="14.25">
      <c r="A4">
        <v>0</v>
      </c>
      <c r="B4">
        <v>2.0000000000000002E-5</v>
      </c>
      <c r="C4">
        <v>5.5</v>
      </c>
      <c r="D4">
        <v>2.0000000000000001E-4</v>
      </c>
      <c r="E4">
        <v>0</v>
      </c>
      <c r="F4">
        <v>2</v>
      </c>
      <c r="G4" s="72" t="s">
        <v>151</v>
      </c>
      <c r="H4">
        <v>0</v>
      </c>
      <c r="I4">
        <v>0</v>
      </c>
      <c r="J4">
        <v>6</v>
      </c>
      <c r="K4">
        <v>4</v>
      </c>
      <c r="L4">
        <v>9.9999999999999995E-7</v>
      </c>
    </row>
    <row r="5" spans="1:12" ht="14.25">
      <c r="A5">
        <v>0</v>
      </c>
      <c r="B5">
        <v>-1.9000000000000001E-4</v>
      </c>
      <c r="C5">
        <v>5.5</v>
      </c>
      <c r="D5">
        <v>2.0000000000000001E-4</v>
      </c>
      <c r="E5">
        <v>0</v>
      </c>
      <c r="F5">
        <v>2</v>
      </c>
      <c r="G5" s="72" t="s">
        <v>334</v>
      </c>
      <c r="H5">
        <v>0</v>
      </c>
      <c r="I5">
        <v>0</v>
      </c>
      <c r="J5">
        <v>6</v>
      </c>
      <c r="K5">
        <v>4</v>
      </c>
      <c r="L5">
        <v>9.9999999999999995E-7</v>
      </c>
    </row>
    <row r="6" spans="1:12" ht="14.25">
      <c r="A6">
        <v>0</v>
      </c>
      <c r="B6">
        <v>-2.0000000000000002E-5</v>
      </c>
      <c r="C6">
        <v>5.5</v>
      </c>
      <c r="D6">
        <v>2.0000000000000001E-4</v>
      </c>
      <c r="E6">
        <v>0</v>
      </c>
      <c r="F6">
        <v>2</v>
      </c>
      <c r="G6" s="72" t="s">
        <v>152</v>
      </c>
      <c r="H6">
        <v>0</v>
      </c>
      <c r="I6">
        <v>0</v>
      </c>
      <c r="J6">
        <v>6</v>
      </c>
      <c r="K6">
        <v>4</v>
      </c>
      <c r="L6">
        <v>9.9999999999999995E-7</v>
      </c>
    </row>
    <row r="7" spans="1:12" s="73" customFormat="1" ht="14.25">
      <c r="A7" s="73">
        <v>0</v>
      </c>
      <c r="B7" s="73">
        <v>1.9E-3</v>
      </c>
      <c r="C7" s="73">
        <v>5.5</v>
      </c>
      <c r="D7" s="73">
        <v>2E-3</v>
      </c>
      <c r="E7" s="73">
        <v>0</v>
      </c>
      <c r="F7" s="73">
        <v>2</v>
      </c>
      <c r="G7" s="72" t="s">
        <v>80</v>
      </c>
      <c r="H7" s="73">
        <v>0</v>
      </c>
      <c r="I7" s="73">
        <v>0</v>
      </c>
      <c r="J7">
        <v>6</v>
      </c>
      <c r="K7" s="73">
        <v>4</v>
      </c>
      <c r="L7" s="73">
        <v>1E-3</v>
      </c>
    </row>
    <row r="8" spans="1:12" ht="14.25">
      <c r="A8">
        <v>0</v>
      </c>
      <c r="B8">
        <v>1E-3</v>
      </c>
      <c r="C8">
        <v>5.5</v>
      </c>
      <c r="D8">
        <v>2E-3</v>
      </c>
      <c r="E8">
        <v>0</v>
      </c>
      <c r="F8">
        <v>2</v>
      </c>
      <c r="G8" s="72" t="s">
        <v>81</v>
      </c>
      <c r="H8">
        <v>0</v>
      </c>
      <c r="I8">
        <v>0</v>
      </c>
      <c r="J8">
        <v>6</v>
      </c>
      <c r="K8">
        <v>4</v>
      </c>
      <c r="L8">
        <v>1E-3</v>
      </c>
    </row>
    <row r="9" spans="1:12" ht="14.25">
      <c r="A9">
        <v>0</v>
      </c>
      <c r="B9">
        <v>2.0000000000000001E-4</v>
      </c>
      <c r="C9">
        <v>5.5</v>
      </c>
      <c r="D9">
        <v>2E-3</v>
      </c>
      <c r="E9">
        <v>0</v>
      </c>
      <c r="F9">
        <v>2</v>
      </c>
      <c r="G9" s="72" t="s">
        <v>99</v>
      </c>
      <c r="H9">
        <v>0</v>
      </c>
      <c r="I9">
        <v>0</v>
      </c>
      <c r="J9">
        <v>6</v>
      </c>
      <c r="K9">
        <v>4</v>
      </c>
      <c r="L9">
        <v>1E-3</v>
      </c>
    </row>
    <row r="10" spans="1:12" ht="14.25">
      <c r="A10">
        <v>0</v>
      </c>
      <c r="B10" s="73">
        <v>-1.9E-3</v>
      </c>
      <c r="C10">
        <v>5.5</v>
      </c>
      <c r="D10">
        <v>2E-3</v>
      </c>
      <c r="E10">
        <v>0</v>
      </c>
      <c r="F10">
        <v>2</v>
      </c>
      <c r="G10" s="72" t="s">
        <v>100</v>
      </c>
      <c r="H10">
        <v>0</v>
      </c>
      <c r="I10">
        <v>0</v>
      </c>
      <c r="J10">
        <v>6</v>
      </c>
      <c r="K10">
        <v>4</v>
      </c>
      <c r="L10">
        <v>1E-3</v>
      </c>
    </row>
    <row r="11" spans="1:12" ht="14.25">
      <c r="A11">
        <v>0</v>
      </c>
      <c r="B11">
        <v>-2.0000000000000001E-4</v>
      </c>
      <c r="C11">
        <v>5.5</v>
      </c>
      <c r="D11">
        <v>2E-3</v>
      </c>
      <c r="E11">
        <v>0</v>
      </c>
      <c r="F11">
        <v>2</v>
      </c>
      <c r="G11" s="72" t="s">
        <v>82</v>
      </c>
      <c r="H11">
        <v>0</v>
      </c>
      <c r="I11">
        <v>0</v>
      </c>
      <c r="J11">
        <v>6</v>
      </c>
      <c r="K11">
        <v>4</v>
      </c>
      <c r="L11">
        <v>1E-3</v>
      </c>
    </row>
    <row r="12" spans="1:12" s="73" customFormat="1" ht="14.25">
      <c r="A12" s="73">
        <v>0</v>
      </c>
      <c r="B12" s="73">
        <v>1.9E-2</v>
      </c>
      <c r="C12" s="73">
        <v>5.5</v>
      </c>
      <c r="D12" s="73">
        <v>0.02</v>
      </c>
      <c r="E12" s="73">
        <v>0</v>
      </c>
      <c r="F12" s="73">
        <v>2</v>
      </c>
      <c r="G12" s="72" t="s">
        <v>83</v>
      </c>
      <c r="H12" s="73">
        <v>0</v>
      </c>
      <c r="I12" s="73">
        <v>0</v>
      </c>
      <c r="J12">
        <v>6</v>
      </c>
      <c r="K12" s="73">
        <v>4</v>
      </c>
      <c r="L12" s="73">
        <v>1E-3</v>
      </c>
    </row>
    <row r="13" spans="1:12" ht="14.25">
      <c r="A13">
        <v>0</v>
      </c>
      <c r="B13">
        <v>0.01</v>
      </c>
      <c r="C13">
        <v>5.5</v>
      </c>
      <c r="D13">
        <v>0.02</v>
      </c>
      <c r="E13">
        <v>0</v>
      </c>
      <c r="F13">
        <v>2</v>
      </c>
      <c r="G13" s="72" t="s">
        <v>101</v>
      </c>
      <c r="H13">
        <v>0</v>
      </c>
      <c r="I13">
        <v>0</v>
      </c>
      <c r="J13">
        <v>6</v>
      </c>
      <c r="K13">
        <v>4</v>
      </c>
      <c r="L13">
        <v>1E-3</v>
      </c>
    </row>
    <row r="14" spans="1:12" ht="14.25">
      <c r="A14">
        <v>0</v>
      </c>
      <c r="B14">
        <v>2E-3</v>
      </c>
      <c r="C14">
        <v>5.5</v>
      </c>
      <c r="D14">
        <v>0.02</v>
      </c>
      <c r="E14">
        <v>0</v>
      </c>
      <c r="F14">
        <v>2</v>
      </c>
      <c r="G14" s="75" t="s">
        <v>335</v>
      </c>
      <c r="H14">
        <v>0</v>
      </c>
      <c r="I14">
        <v>0</v>
      </c>
      <c r="J14">
        <v>6</v>
      </c>
      <c r="K14">
        <v>4</v>
      </c>
      <c r="L14">
        <v>1E-3</v>
      </c>
    </row>
    <row r="15" spans="1:12" ht="14.25">
      <c r="A15">
        <v>0</v>
      </c>
      <c r="B15">
        <v>-1.9E-2</v>
      </c>
      <c r="C15">
        <v>5.5</v>
      </c>
      <c r="D15">
        <v>0.02</v>
      </c>
      <c r="E15">
        <v>0</v>
      </c>
      <c r="F15">
        <v>2</v>
      </c>
      <c r="G15" s="75" t="s">
        <v>104</v>
      </c>
      <c r="H15">
        <v>0</v>
      </c>
      <c r="I15">
        <v>0</v>
      </c>
      <c r="J15">
        <v>6</v>
      </c>
      <c r="K15">
        <v>4</v>
      </c>
      <c r="L15">
        <v>1E-3</v>
      </c>
    </row>
    <row r="16" spans="1:12" ht="14.25">
      <c r="A16">
        <v>0</v>
      </c>
      <c r="B16">
        <v>-2E-3</v>
      </c>
      <c r="C16">
        <v>5.5</v>
      </c>
      <c r="D16">
        <v>0.02</v>
      </c>
      <c r="E16">
        <v>0</v>
      </c>
      <c r="F16">
        <v>2</v>
      </c>
      <c r="G16" s="75" t="s">
        <v>105</v>
      </c>
      <c r="H16">
        <v>0</v>
      </c>
      <c r="I16">
        <v>0</v>
      </c>
      <c r="J16">
        <v>6</v>
      </c>
      <c r="K16">
        <v>4</v>
      </c>
      <c r="L16">
        <v>1E-3</v>
      </c>
    </row>
    <row r="17" spans="1:12" s="73" customFormat="1" ht="14.25">
      <c r="A17" s="73">
        <v>0</v>
      </c>
      <c r="B17" s="73">
        <v>0.19</v>
      </c>
      <c r="C17" s="73">
        <v>5.5</v>
      </c>
      <c r="D17" s="73">
        <v>0.2</v>
      </c>
      <c r="E17" s="73">
        <v>0</v>
      </c>
      <c r="F17" s="73">
        <v>2</v>
      </c>
      <c r="G17" s="75" t="s">
        <v>106</v>
      </c>
      <c r="H17" s="73">
        <v>0</v>
      </c>
      <c r="I17" s="73">
        <v>0</v>
      </c>
      <c r="J17">
        <v>6</v>
      </c>
      <c r="K17" s="73">
        <v>4</v>
      </c>
      <c r="L17" s="73">
        <v>1E-3</v>
      </c>
    </row>
    <row r="18" spans="1:12" ht="14.25">
      <c r="A18">
        <v>0</v>
      </c>
      <c r="B18">
        <v>0.1</v>
      </c>
      <c r="C18">
        <v>5.5</v>
      </c>
      <c r="D18">
        <v>0.2</v>
      </c>
      <c r="E18">
        <v>0</v>
      </c>
      <c r="F18">
        <v>2</v>
      </c>
      <c r="G18" s="75" t="s">
        <v>107</v>
      </c>
      <c r="H18">
        <v>0</v>
      </c>
      <c r="I18">
        <v>0</v>
      </c>
      <c r="J18">
        <v>6</v>
      </c>
      <c r="K18">
        <v>4</v>
      </c>
      <c r="L18" s="76">
        <v>1E-3</v>
      </c>
    </row>
    <row r="19" spans="1:12" ht="14.25">
      <c r="A19">
        <v>0</v>
      </c>
      <c r="B19">
        <v>0.02</v>
      </c>
      <c r="C19">
        <v>5.5</v>
      </c>
      <c r="D19">
        <v>0.2</v>
      </c>
      <c r="E19">
        <v>0</v>
      </c>
      <c r="F19">
        <v>2</v>
      </c>
      <c r="G19" s="75" t="s">
        <v>336</v>
      </c>
      <c r="H19">
        <v>0</v>
      </c>
      <c r="I19">
        <v>0</v>
      </c>
      <c r="J19">
        <v>6</v>
      </c>
      <c r="K19">
        <v>4</v>
      </c>
      <c r="L19" s="76">
        <v>1E-3</v>
      </c>
    </row>
    <row r="20" spans="1:12" ht="14.25">
      <c r="A20">
        <v>0</v>
      </c>
      <c r="B20">
        <v>-0.19</v>
      </c>
      <c r="C20">
        <v>5.5</v>
      </c>
      <c r="D20">
        <v>0.2</v>
      </c>
      <c r="E20">
        <v>0</v>
      </c>
      <c r="F20">
        <v>2</v>
      </c>
      <c r="G20" s="75" t="s">
        <v>108</v>
      </c>
      <c r="H20">
        <v>0</v>
      </c>
      <c r="I20">
        <v>0</v>
      </c>
      <c r="J20">
        <v>6</v>
      </c>
      <c r="K20">
        <v>4</v>
      </c>
      <c r="L20" s="76">
        <v>1E-3</v>
      </c>
    </row>
    <row r="21" spans="1:12" ht="14.25">
      <c r="A21">
        <v>0</v>
      </c>
      <c r="B21">
        <v>-0.02</v>
      </c>
      <c r="C21">
        <v>5.5</v>
      </c>
      <c r="D21">
        <v>0.2</v>
      </c>
      <c r="E21">
        <v>0</v>
      </c>
      <c r="F21">
        <v>2</v>
      </c>
      <c r="G21" s="75" t="s">
        <v>337</v>
      </c>
      <c r="H21">
        <v>0</v>
      </c>
      <c r="I21">
        <v>0</v>
      </c>
      <c r="J21">
        <v>6</v>
      </c>
      <c r="K21">
        <v>4</v>
      </c>
      <c r="L21" s="76">
        <v>1E-3</v>
      </c>
    </row>
    <row r="22" spans="1:12" s="73" customFormat="1" ht="14.25">
      <c r="A22" s="73">
        <v>0</v>
      </c>
      <c r="B22" s="73">
        <v>1.9</v>
      </c>
      <c r="C22" s="73">
        <v>5.5</v>
      </c>
      <c r="D22" s="73">
        <v>2</v>
      </c>
      <c r="E22" s="73">
        <v>0</v>
      </c>
      <c r="F22" s="73">
        <v>2</v>
      </c>
      <c r="G22" s="75" t="s">
        <v>109</v>
      </c>
      <c r="H22" s="73">
        <v>0</v>
      </c>
      <c r="I22" s="77">
        <v>1</v>
      </c>
      <c r="J22">
        <v>6</v>
      </c>
      <c r="K22" s="73">
        <v>4</v>
      </c>
      <c r="L22" s="73">
        <v>1</v>
      </c>
    </row>
    <row r="23" spans="1:12" ht="14.25">
      <c r="A23">
        <v>0</v>
      </c>
      <c r="B23">
        <v>1</v>
      </c>
      <c r="C23">
        <v>5.5</v>
      </c>
      <c r="D23">
        <v>2</v>
      </c>
      <c r="E23">
        <v>0</v>
      </c>
      <c r="F23">
        <v>2</v>
      </c>
      <c r="G23" s="75" t="s">
        <v>338</v>
      </c>
      <c r="H23">
        <v>0</v>
      </c>
      <c r="I23">
        <v>0</v>
      </c>
      <c r="J23">
        <v>6</v>
      </c>
      <c r="K23">
        <v>4</v>
      </c>
      <c r="L23" s="76">
        <v>1</v>
      </c>
    </row>
    <row r="24" spans="1:12" ht="14.25">
      <c r="A24">
        <v>0</v>
      </c>
      <c r="B24">
        <v>0.2</v>
      </c>
      <c r="C24">
        <v>5.5</v>
      </c>
      <c r="D24">
        <v>2</v>
      </c>
      <c r="E24">
        <v>0</v>
      </c>
      <c r="F24">
        <v>2</v>
      </c>
      <c r="G24" s="75" t="s">
        <v>339</v>
      </c>
      <c r="H24">
        <v>0</v>
      </c>
      <c r="I24">
        <v>0</v>
      </c>
      <c r="J24">
        <v>6</v>
      </c>
      <c r="K24" s="76">
        <v>4</v>
      </c>
      <c r="L24" s="76">
        <v>1</v>
      </c>
    </row>
    <row r="25" spans="1:12" s="73" customFormat="1" ht="14.25">
      <c r="A25">
        <v>0</v>
      </c>
      <c r="B25" s="73">
        <v>-1.9</v>
      </c>
      <c r="C25" s="73">
        <v>5.5</v>
      </c>
      <c r="D25" s="73">
        <v>2</v>
      </c>
      <c r="E25" s="73">
        <v>0</v>
      </c>
      <c r="F25" s="73">
        <v>2</v>
      </c>
      <c r="G25" s="75" t="s">
        <v>196</v>
      </c>
      <c r="H25" s="73">
        <v>0</v>
      </c>
      <c r="I25" s="78">
        <v>0</v>
      </c>
      <c r="J25">
        <v>6</v>
      </c>
      <c r="K25" s="73">
        <v>4</v>
      </c>
      <c r="L25" s="73">
        <v>1</v>
      </c>
    </row>
    <row r="26" spans="1:12" ht="14.25">
      <c r="A26">
        <v>0</v>
      </c>
      <c r="B26">
        <v>-0.2</v>
      </c>
      <c r="C26">
        <v>5.5</v>
      </c>
      <c r="D26">
        <v>2</v>
      </c>
      <c r="E26">
        <v>0</v>
      </c>
      <c r="F26">
        <v>2</v>
      </c>
      <c r="G26" s="75" t="s">
        <v>340</v>
      </c>
      <c r="H26" s="76">
        <v>0</v>
      </c>
      <c r="I26" s="76">
        <v>0</v>
      </c>
      <c r="J26">
        <v>6</v>
      </c>
      <c r="K26" s="76">
        <v>4</v>
      </c>
      <c r="L26" s="76">
        <v>1</v>
      </c>
    </row>
    <row r="27" spans="1:12" ht="14.25">
      <c r="A27">
        <v>0</v>
      </c>
      <c r="B27">
        <v>2</v>
      </c>
      <c r="C27">
        <v>5.5</v>
      </c>
      <c r="D27">
        <v>10</v>
      </c>
      <c r="E27">
        <v>0</v>
      </c>
      <c r="F27">
        <v>2</v>
      </c>
      <c r="G27" s="75" t="s">
        <v>341</v>
      </c>
      <c r="H27">
        <v>0</v>
      </c>
      <c r="I27">
        <v>0</v>
      </c>
      <c r="J27">
        <v>6</v>
      </c>
      <c r="K27" s="76">
        <v>4</v>
      </c>
      <c r="L27" s="76">
        <v>1</v>
      </c>
    </row>
    <row r="28" spans="1:12" ht="14.25">
      <c r="A28">
        <v>0</v>
      </c>
      <c r="B28">
        <v>-2</v>
      </c>
      <c r="C28">
        <v>5.5</v>
      </c>
      <c r="D28">
        <v>10</v>
      </c>
      <c r="E28">
        <v>0</v>
      </c>
      <c r="F28">
        <v>2</v>
      </c>
      <c r="G28" s="75" t="s">
        <v>110</v>
      </c>
      <c r="H28" s="76">
        <v>0</v>
      </c>
      <c r="I28" s="76">
        <v>0</v>
      </c>
      <c r="J28">
        <v>6</v>
      </c>
      <c r="K28" s="76">
        <v>4</v>
      </c>
      <c r="L28" s="76">
        <v>1</v>
      </c>
    </row>
    <row r="29" spans="1:12" s="73" customFormat="1" ht="14.25">
      <c r="A29">
        <v>0</v>
      </c>
      <c r="B29" s="73">
        <v>9</v>
      </c>
      <c r="C29" s="73">
        <v>5.5</v>
      </c>
      <c r="D29" s="73">
        <v>10</v>
      </c>
      <c r="E29" s="73">
        <v>0</v>
      </c>
      <c r="F29" s="73">
        <v>2</v>
      </c>
      <c r="G29" s="75" t="s">
        <v>111</v>
      </c>
      <c r="H29" s="78">
        <v>1</v>
      </c>
      <c r="I29" s="73">
        <v>0</v>
      </c>
      <c r="J29">
        <v>6</v>
      </c>
      <c r="K29" s="73">
        <v>4</v>
      </c>
      <c r="L29" s="73">
        <v>1</v>
      </c>
    </row>
    <row r="30" spans="1:12" s="73" customFormat="1" ht="14.25">
      <c r="A30">
        <v>0</v>
      </c>
      <c r="B30" s="73">
        <v>-9</v>
      </c>
      <c r="C30" s="73">
        <v>5.5</v>
      </c>
      <c r="D30" s="73">
        <v>10</v>
      </c>
      <c r="E30" s="73">
        <v>0</v>
      </c>
      <c r="F30" s="73">
        <v>2</v>
      </c>
      <c r="G30" s="75" t="s">
        <v>112</v>
      </c>
      <c r="H30" s="73">
        <v>0</v>
      </c>
      <c r="I30" s="73">
        <v>0</v>
      </c>
      <c r="J30">
        <v>6</v>
      </c>
      <c r="K30" s="73">
        <v>4</v>
      </c>
      <c r="L30" s="73">
        <v>1</v>
      </c>
    </row>
    <row r="32" spans="1:12" ht="14.25">
      <c r="A32" s="80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19"/>
  <sheetViews>
    <sheetView workbookViewId="0">
      <selection activeCell="N17" sqref="N17"/>
    </sheetView>
  </sheetViews>
  <sheetFormatPr defaultRowHeight="13.5"/>
  <cols>
    <col min="1" max="1" width="7.375" customWidth="1"/>
    <col min="2" max="2" width="10.25" customWidth="1"/>
    <col min="3" max="3" width="6" customWidth="1"/>
    <col min="5" max="5" width="4" customWidth="1"/>
    <col min="6" max="6" width="5.25" customWidth="1"/>
    <col min="9" max="9" width="9.375" customWidth="1"/>
    <col min="10" max="10" width="7.625" customWidth="1"/>
    <col min="11" max="11" width="7.25" customWidth="1"/>
    <col min="12" max="12" width="8.75" customWidth="1"/>
    <col min="257" max="257" width="7.375" customWidth="1"/>
    <col min="258" max="258" width="10.25" customWidth="1"/>
    <col min="259" max="259" width="6" customWidth="1"/>
    <col min="261" max="261" width="4" customWidth="1"/>
    <col min="262" max="262" width="5.25" customWidth="1"/>
    <col min="265" max="265" width="9.375" customWidth="1"/>
    <col min="266" max="266" width="7.625" customWidth="1"/>
    <col min="267" max="267" width="7.25" customWidth="1"/>
    <col min="268" max="268" width="8.75" customWidth="1"/>
    <col min="513" max="513" width="7.375" customWidth="1"/>
    <col min="514" max="514" width="10.25" customWidth="1"/>
    <col min="515" max="515" width="6" customWidth="1"/>
    <col min="517" max="517" width="4" customWidth="1"/>
    <col min="518" max="518" width="5.25" customWidth="1"/>
    <col min="521" max="521" width="9.375" customWidth="1"/>
    <col min="522" max="522" width="7.625" customWidth="1"/>
    <col min="523" max="523" width="7.25" customWidth="1"/>
    <col min="524" max="524" width="8.75" customWidth="1"/>
    <col min="769" max="769" width="7.375" customWidth="1"/>
    <col min="770" max="770" width="10.25" customWidth="1"/>
    <col min="771" max="771" width="6" customWidth="1"/>
    <col min="773" max="773" width="4" customWidth="1"/>
    <col min="774" max="774" width="5.25" customWidth="1"/>
    <col min="777" max="777" width="9.375" customWidth="1"/>
    <col min="778" max="778" width="7.625" customWidth="1"/>
    <col min="779" max="779" width="7.25" customWidth="1"/>
    <col min="780" max="780" width="8.75" customWidth="1"/>
    <col min="1025" max="1025" width="7.375" customWidth="1"/>
    <col min="1026" max="1026" width="10.25" customWidth="1"/>
    <col min="1027" max="1027" width="6" customWidth="1"/>
    <col min="1029" max="1029" width="4" customWidth="1"/>
    <col min="1030" max="1030" width="5.25" customWidth="1"/>
    <col min="1033" max="1033" width="9.375" customWidth="1"/>
    <col min="1034" max="1034" width="7.625" customWidth="1"/>
    <col min="1035" max="1035" width="7.25" customWidth="1"/>
    <col min="1036" max="1036" width="8.75" customWidth="1"/>
    <col min="1281" max="1281" width="7.375" customWidth="1"/>
    <col min="1282" max="1282" width="10.25" customWidth="1"/>
    <col min="1283" max="1283" width="6" customWidth="1"/>
    <col min="1285" max="1285" width="4" customWidth="1"/>
    <col min="1286" max="1286" width="5.25" customWidth="1"/>
    <col min="1289" max="1289" width="9.375" customWidth="1"/>
    <col min="1290" max="1290" width="7.625" customWidth="1"/>
    <col min="1291" max="1291" width="7.25" customWidth="1"/>
    <col min="1292" max="1292" width="8.75" customWidth="1"/>
    <col min="1537" max="1537" width="7.375" customWidth="1"/>
    <col min="1538" max="1538" width="10.25" customWidth="1"/>
    <col min="1539" max="1539" width="6" customWidth="1"/>
    <col min="1541" max="1541" width="4" customWidth="1"/>
    <col min="1542" max="1542" width="5.25" customWidth="1"/>
    <col min="1545" max="1545" width="9.375" customWidth="1"/>
    <col min="1546" max="1546" width="7.625" customWidth="1"/>
    <col min="1547" max="1547" width="7.25" customWidth="1"/>
    <col min="1548" max="1548" width="8.75" customWidth="1"/>
    <col min="1793" max="1793" width="7.375" customWidth="1"/>
    <col min="1794" max="1794" width="10.25" customWidth="1"/>
    <col min="1795" max="1795" width="6" customWidth="1"/>
    <col min="1797" max="1797" width="4" customWidth="1"/>
    <col min="1798" max="1798" width="5.25" customWidth="1"/>
    <col min="1801" max="1801" width="9.375" customWidth="1"/>
    <col min="1802" max="1802" width="7.625" customWidth="1"/>
    <col min="1803" max="1803" width="7.25" customWidth="1"/>
    <col min="1804" max="1804" width="8.75" customWidth="1"/>
    <col min="2049" max="2049" width="7.375" customWidth="1"/>
    <col min="2050" max="2050" width="10.25" customWidth="1"/>
    <col min="2051" max="2051" width="6" customWidth="1"/>
    <col min="2053" max="2053" width="4" customWidth="1"/>
    <col min="2054" max="2054" width="5.25" customWidth="1"/>
    <col min="2057" max="2057" width="9.375" customWidth="1"/>
    <col min="2058" max="2058" width="7.625" customWidth="1"/>
    <col min="2059" max="2059" width="7.25" customWidth="1"/>
    <col min="2060" max="2060" width="8.75" customWidth="1"/>
    <col min="2305" max="2305" width="7.375" customWidth="1"/>
    <col min="2306" max="2306" width="10.25" customWidth="1"/>
    <col min="2307" max="2307" width="6" customWidth="1"/>
    <col min="2309" max="2309" width="4" customWidth="1"/>
    <col min="2310" max="2310" width="5.25" customWidth="1"/>
    <col min="2313" max="2313" width="9.375" customWidth="1"/>
    <col min="2314" max="2314" width="7.625" customWidth="1"/>
    <col min="2315" max="2315" width="7.25" customWidth="1"/>
    <col min="2316" max="2316" width="8.75" customWidth="1"/>
    <col min="2561" max="2561" width="7.375" customWidth="1"/>
    <col min="2562" max="2562" width="10.25" customWidth="1"/>
    <col min="2563" max="2563" width="6" customWidth="1"/>
    <col min="2565" max="2565" width="4" customWidth="1"/>
    <col min="2566" max="2566" width="5.25" customWidth="1"/>
    <col min="2569" max="2569" width="9.375" customWidth="1"/>
    <col min="2570" max="2570" width="7.625" customWidth="1"/>
    <col min="2571" max="2571" width="7.25" customWidth="1"/>
    <col min="2572" max="2572" width="8.75" customWidth="1"/>
    <col min="2817" max="2817" width="7.375" customWidth="1"/>
    <col min="2818" max="2818" width="10.25" customWidth="1"/>
    <col min="2819" max="2819" width="6" customWidth="1"/>
    <col min="2821" max="2821" width="4" customWidth="1"/>
    <col min="2822" max="2822" width="5.25" customWidth="1"/>
    <col min="2825" max="2825" width="9.375" customWidth="1"/>
    <col min="2826" max="2826" width="7.625" customWidth="1"/>
    <col min="2827" max="2827" width="7.25" customWidth="1"/>
    <col min="2828" max="2828" width="8.75" customWidth="1"/>
    <col min="3073" max="3073" width="7.375" customWidth="1"/>
    <col min="3074" max="3074" width="10.25" customWidth="1"/>
    <col min="3075" max="3075" width="6" customWidth="1"/>
    <col min="3077" max="3077" width="4" customWidth="1"/>
    <col min="3078" max="3078" width="5.25" customWidth="1"/>
    <col min="3081" max="3081" width="9.375" customWidth="1"/>
    <col min="3082" max="3082" width="7.625" customWidth="1"/>
    <col min="3083" max="3083" width="7.25" customWidth="1"/>
    <col min="3084" max="3084" width="8.75" customWidth="1"/>
    <col min="3329" max="3329" width="7.375" customWidth="1"/>
    <col min="3330" max="3330" width="10.25" customWidth="1"/>
    <col min="3331" max="3331" width="6" customWidth="1"/>
    <col min="3333" max="3333" width="4" customWidth="1"/>
    <col min="3334" max="3334" width="5.25" customWidth="1"/>
    <col min="3337" max="3337" width="9.375" customWidth="1"/>
    <col min="3338" max="3338" width="7.625" customWidth="1"/>
    <col min="3339" max="3339" width="7.25" customWidth="1"/>
    <col min="3340" max="3340" width="8.75" customWidth="1"/>
    <col min="3585" max="3585" width="7.375" customWidth="1"/>
    <col min="3586" max="3586" width="10.25" customWidth="1"/>
    <col min="3587" max="3587" width="6" customWidth="1"/>
    <col min="3589" max="3589" width="4" customWidth="1"/>
    <col min="3590" max="3590" width="5.25" customWidth="1"/>
    <col min="3593" max="3593" width="9.375" customWidth="1"/>
    <col min="3594" max="3594" width="7.625" customWidth="1"/>
    <col min="3595" max="3595" width="7.25" customWidth="1"/>
    <col min="3596" max="3596" width="8.75" customWidth="1"/>
    <col min="3841" max="3841" width="7.375" customWidth="1"/>
    <col min="3842" max="3842" width="10.25" customWidth="1"/>
    <col min="3843" max="3843" width="6" customWidth="1"/>
    <col min="3845" max="3845" width="4" customWidth="1"/>
    <col min="3846" max="3846" width="5.25" customWidth="1"/>
    <col min="3849" max="3849" width="9.375" customWidth="1"/>
    <col min="3850" max="3850" width="7.625" customWidth="1"/>
    <col min="3851" max="3851" width="7.25" customWidth="1"/>
    <col min="3852" max="3852" width="8.75" customWidth="1"/>
    <col min="4097" max="4097" width="7.375" customWidth="1"/>
    <col min="4098" max="4098" width="10.25" customWidth="1"/>
    <col min="4099" max="4099" width="6" customWidth="1"/>
    <col min="4101" max="4101" width="4" customWidth="1"/>
    <col min="4102" max="4102" width="5.25" customWidth="1"/>
    <col min="4105" max="4105" width="9.375" customWidth="1"/>
    <col min="4106" max="4106" width="7.625" customWidth="1"/>
    <col min="4107" max="4107" width="7.25" customWidth="1"/>
    <col min="4108" max="4108" width="8.75" customWidth="1"/>
    <col min="4353" max="4353" width="7.375" customWidth="1"/>
    <col min="4354" max="4354" width="10.25" customWidth="1"/>
    <col min="4355" max="4355" width="6" customWidth="1"/>
    <col min="4357" max="4357" width="4" customWidth="1"/>
    <col min="4358" max="4358" width="5.25" customWidth="1"/>
    <col min="4361" max="4361" width="9.375" customWidth="1"/>
    <col min="4362" max="4362" width="7.625" customWidth="1"/>
    <col min="4363" max="4363" width="7.25" customWidth="1"/>
    <col min="4364" max="4364" width="8.75" customWidth="1"/>
    <col min="4609" max="4609" width="7.375" customWidth="1"/>
    <col min="4610" max="4610" width="10.25" customWidth="1"/>
    <col min="4611" max="4611" width="6" customWidth="1"/>
    <col min="4613" max="4613" width="4" customWidth="1"/>
    <col min="4614" max="4614" width="5.25" customWidth="1"/>
    <col min="4617" max="4617" width="9.375" customWidth="1"/>
    <col min="4618" max="4618" width="7.625" customWidth="1"/>
    <col min="4619" max="4619" width="7.25" customWidth="1"/>
    <col min="4620" max="4620" width="8.75" customWidth="1"/>
    <col min="4865" max="4865" width="7.375" customWidth="1"/>
    <col min="4866" max="4866" width="10.25" customWidth="1"/>
    <col min="4867" max="4867" width="6" customWidth="1"/>
    <col min="4869" max="4869" width="4" customWidth="1"/>
    <col min="4870" max="4870" width="5.25" customWidth="1"/>
    <col min="4873" max="4873" width="9.375" customWidth="1"/>
    <col min="4874" max="4874" width="7.625" customWidth="1"/>
    <col min="4875" max="4875" width="7.25" customWidth="1"/>
    <col min="4876" max="4876" width="8.75" customWidth="1"/>
    <col min="5121" max="5121" width="7.375" customWidth="1"/>
    <col min="5122" max="5122" width="10.25" customWidth="1"/>
    <col min="5123" max="5123" width="6" customWidth="1"/>
    <col min="5125" max="5125" width="4" customWidth="1"/>
    <col min="5126" max="5126" width="5.25" customWidth="1"/>
    <col min="5129" max="5129" width="9.375" customWidth="1"/>
    <col min="5130" max="5130" width="7.625" customWidth="1"/>
    <col min="5131" max="5131" width="7.25" customWidth="1"/>
    <col min="5132" max="5132" width="8.75" customWidth="1"/>
    <col min="5377" max="5377" width="7.375" customWidth="1"/>
    <col min="5378" max="5378" width="10.25" customWidth="1"/>
    <col min="5379" max="5379" width="6" customWidth="1"/>
    <col min="5381" max="5381" width="4" customWidth="1"/>
    <col min="5382" max="5382" width="5.25" customWidth="1"/>
    <col min="5385" max="5385" width="9.375" customWidth="1"/>
    <col min="5386" max="5386" width="7.625" customWidth="1"/>
    <col min="5387" max="5387" width="7.25" customWidth="1"/>
    <col min="5388" max="5388" width="8.75" customWidth="1"/>
    <col min="5633" max="5633" width="7.375" customWidth="1"/>
    <col min="5634" max="5634" width="10.25" customWidth="1"/>
    <col min="5635" max="5635" width="6" customWidth="1"/>
    <col min="5637" max="5637" width="4" customWidth="1"/>
    <col min="5638" max="5638" width="5.25" customWidth="1"/>
    <col min="5641" max="5641" width="9.375" customWidth="1"/>
    <col min="5642" max="5642" width="7.625" customWidth="1"/>
    <col min="5643" max="5643" width="7.25" customWidth="1"/>
    <col min="5644" max="5644" width="8.75" customWidth="1"/>
    <col min="5889" max="5889" width="7.375" customWidth="1"/>
    <col min="5890" max="5890" width="10.25" customWidth="1"/>
    <col min="5891" max="5891" width="6" customWidth="1"/>
    <col min="5893" max="5893" width="4" customWidth="1"/>
    <col min="5894" max="5894" width="5.25" customWidth="1"/>
    <col min="5897" max="5897" width="9.375" customWidth="1"/>
    <col min="5898" max="5898" width="7.625" customWidth="1"/>
    <col min="5899" max="5899" width="7.25" customWidth="1"/>
    <col min="5900" max="5900" width="8.75" customWidth="1"/>
    <col min="6145" max="6145" width="7.375" customWidth="1"/>
    <col min="6146" max="6146" width="10.25" customWidth="1"/>
    <col min="6147" max="6147" width="6" customWidth="1"/>
    <col min="6149" max="6149" width="4" customWidth="1"/>
    <col min="6150" max="6150" width="5.25" customWidth="1"/>
    <col min="6153" max="6153" width="9.375" customWidth="1"/>
    <col min="6154" max="6154" width="7.625" customWidth="1"/>
    <col min="6155" max="6155" width="7.25" customWidth="1"/>
    <col min="6156" max="6156" width="8.75" customWidth="1"/>
    <col min="6401" max="6401" width="7.375" customWidth="1"/>
    <col min="6402" max="6402" width="10.25" customWidth="1"/>
    <col min="6403" max="6403" width="6" customWidth="1"/>
    <col min="6405" max="6405" width="4" customWidth="1"/>
    <col min="6406" max="6406" width="5.25" customWidth="1"/>
    <col min="6409" max="6409" width="9.375" customWidth="1"/>
    <col min="6410" max="6410" width="7.625" customWidth="1"/>
    <col min="6411" max="6411" width="7.25" customWidth="1"/>
    <col min="6412" max="6412" width="8.75" customWidth="1"/>
    <col min="6657" max="6657" width="7.375" customWidth="1"/>
    <col min="6658" max="6658" width="10.25" customWidth="1"/>
    <col min="6659" max="6659" width="6" customWidth="1"/>
    <col min="6661" max="6661" width="4" customWidth="1"/>
    <col min="6662" max="6662" width="5.25" customWidth="1"/>
    <col min="6665" max="6665" width="9.375" customWidth="1"/>
    <col min="6666" max="6666" width="7.625" customWidth="1"/>
    <col min="6667" max="6667" width="7.25" customWidth="1"/>
    <col min="6668" max="6668" width="8.75" customWidth="1"/>
    <col min="6913" max="6913" width="7.375" customWidth="1"/>
    <col min="6914" max="6914" width="10.25" customWidth="1"/>
    <col min="6915" max="6915" width="6" customWidth="1"/>
    <col min="6917" max="6917" width="4" customWidth="1"/>
    <col min="6918" max="6918" width="5.25" customWidth="1"/>
    <col min="6921" max="6921" width="9.375" customWidth="1"/>
    <col min="6922" max="6922" width="7.625" customWidth="1"/>
    <col min="6923" max="6923" width="7.25" customWidth="1"/>
    <col min="6924" max="6924" width="8.75" customWidth="1"/>
    <col min="7169" max="7169" width="7.375" customWidth="1"/>
    <col min="7170" max="7170" width="10.25" customWidth="1"/>
    <col min="7171" max="7171" width="6" customWidth="1"/>
    <col min="7173" max="7173" width="4" customWidth="1"/>
    <col min="7174" max="7174" width="5.25" customWidth="1"/>
    <col min="7177" max="7177" width="9.375" customWidth="1"/>
    <col min="7178" max="7178" width="7.625" customWidth="1"/>
    <col min="7179" max="7179" width="7.25" customWidth="1"/>
    <col min="7180" max="7180" width="8.75" customWidth="1"/>
    <col min="7425" max="7425" width="7.375" customWidth="1"/>
    <col min="7426" max="7426" width="10.25" customWidth="1"/>
    <col min="7427" max="7427" width="6" customWidth="1"/>
    <col min="7429" max="7429" width="4" customWidth="1"/>
    <col min="7430" max="7430" width="5.25" customWidth="1"/>
    <col min="7433" max="7433" width="9.375" customWidth="1"/>
    <col min="7434" max="7434" width="7.625" customWidth="1"/>
    <col min="7435" max="7435" width="7.25" customWidth="1"/>
    <col min="7436" max="7436" width="8.75" customWidth="1"/>
    <col min="7681" max="7681" width="7.375" customWidth="1"/>
    <col min="7682" max="7682" width="10.25" customWidth="1"/>
    <col min="7683" max="7683" width="6" customWidth="1"/>
    <col min="7685" max="7685" width="4" customWidth="1"/>
    <col min="7686" max="7686" width="5.25" customWidth="1"/>
    <col min="7689" max="7689" width="9.375" customWidth="1"/>
    <col min="7690" max="7690" width="7.625" customWidth="1"/>
    <col min="7691" max="7691" width="7.25" customWidth="1"/>
    <col min="7692" max="7692" width="8.75" customWidth="1"/>
    <col min="7937" max="7937" width="7.375" customWidth="1"/>
    <col min="7938" max="7938" width="10.25" customWidth="1"/>
    <col min="7939" max="7939" width="6" customWidth="1"/>
    <col min="7941" max="7941" width="4" customWidth="1"/>
    <col min="7942" max="7942" width="5.25" customWidth="1"/>
    <col min="7945" max="7945" width="9.375" customWidth="1"/>
    <col min="7946" max="7946" width="7.625" customWidth="1"/>
    <col min="7947" max="7947" width="7.25" customWidth="1"/>
    <col min="7948" max="7948" width="8.75" customWidth="1"/>
    <col min="8193" max="8193" width="7.375" customWidth="1"/>
    <col min="8194" max="8194" width="10.25" customWidth="1"/>
    <col min="8195" max="8195" width="6" customWidth="1"/>
    <col min="8197" max="8197" width="4" customWidth="1"/>
    <col min="8198" max="8198" width="5.25" customWidth="1"/>
    <col min="8201" max="8201" width="9.375" customWidth="1"/>
    <col min="8202" max="8202" width="7.625" customWidth="1"/>
    <col min="8203" max="8203" width="7.25" customWidth="1"/>
    <col min="8204" max="8204" width="8.75" customWidth="1"/>
    <col min="8449" max="8449" width="7.375" customWidth="1"/>
    <col min="8450" max="8450" width="10.25" customWidth="1"/>
    <col min="8451" max="8451" width="6" customWidth="1"/>
    <col min="8453" max="8453" width="4" customWidth="1"/>
    <col min="8454" max="8454" width="5.25" customWidth="1"/>
    <col min="8457" max="8457" width="9.375" customWidth="1"/>
    <col min="8458" max="8458" width="7.625" customWidth="1"/>
    <col min="8459" max="8459" width="7.25" customWidth="1"/>
    <col min="8460" max="8460" width="8.75" customWidth="1"/>
    <col min="8705" max="8705" width="7.375" customWidth="1"/>
    <col min="8706" max="8706" width="10.25" customWidth="1"/>
    <col min="8707" max="8707" width="6" customWidth="1"/>
    <col min="8709" max="8709" width="4" customWidth="1"/>
    <col min="8710" max="8710" width="5.25" customWidth="1"/>
    <col min="8713" max="8713" width="9.375" customWidth="1"/>
    <col min="8714" max="8714" width="7.625" customWidth="1"/>
    <col min="8715" max="8715" width="7.25" customWidth="1"/>
    <col min="8716" max="8716" width="8.75" customWidth="1"/>
    <col min="8961" max="8961" width="7.375" customWidth="1"/>
    <col min="8962" max="8962" width="10.25" customWidth="1"/>
    <col min="8963" max="8963" width="6" customWidth="1"/>
    <col min="8965" max="8965" width="4" customWidth="1"/>
    <col min="8966" max="8966" width="5.25" customWidth="1"/>
    <col min="8969" max="8969" width="9.375" customWidth="1"/>
    <col min="8970" max="8970" width="7.625" customWidth="1"/>
    <col min="8971" max="8971" width="7.25" customWidth="1"/>
    <col min="8972" max="8972" width="8.75" customWidth="1"/>
    <col min="9217" max="9217" width="7.375" customWidth="1"/>
    <col min="9218" max="9218" width="10.25" customWidth="1"/>
    <col min="9219" max="9219" width="6" customWidth="1"/>
    <col min="9221" max="9221" width="4" customWidth="1"/>
    <col min="9222" max="9222" width="5.25" customWidth="1"/>
    <col min="9225" max="9225" width="9.375" customWidth="1"/>
    <col min="9226" max="9226" width="7.625" customWidth="1"/>
    <col min="9227" max="9227" width="7.25" customWidth="1"/>
    <col min="9228" max="9228" width="8.75" customWidth="1"/>
    <col min="9473" max="9473" width="7.375" customWidth="1"/>
    <col min="9474" max="9474" width="10.25" customWidth="1"/>
    <col min="9475" max="9475" width="6" customWidth="1"/>
    <col min="9477" max="9477" width="4" customWidth="1"/>
    <col min="9478" max="9478" width="5.25" customWidth="1"/>
    <col min="9481" max="9481" width="9.375" customWidth="1"/>
    <col min="9482" max="9482" width="7.625" customWidth="1"/>
    <col min="9483" max="9483" width="7.25" customWidth="1"/>
    <col min="9484" max="9484" width="8.75" customWidth="1"/>
    <col min="9729" max="9729" width="7.375" customWidth="1"/>
    <col min="9730" max="9730" width="10.25" customWidth="1"/>
    <col min="9731" max="9731" width="6" customWidth="1"/>
    <col min="9733" max="9733" width="4" customWidth="1"/>
    <col min="9734" max="9734" width="5.25" customWidth="1"/>
    <col min="9737" max="9737" width="9.375" customWidth="1"/>
    <col min="9738" max="9738" width="7.625" customWidth="1"/>
    <col min="9739" max="9739" width="7.25" customWidth="1"/>
    <col min="9740" max="9740" width="8.75" customWidth="1"/>
    <col min="9985" max="9985" width="7.375" customWidth="1"/>
    <col min="9986" max="9986" width="10.25" customWidth="1"/>
    <col min="9987" max="9987" width="6" customWidth="1"/>
    <col min="9989" max="9989" width="4" customWidth="1"/>
    <col min="9990" max="9990" width="5.25" customWidth="1"/>
    <col min="9993" max="9993" width="9.375" customWidth="1"/>
    <col min="9994" max="9994" width="7.625" customWidth="1"/>
    <col min="9995" max="9995" width="7.25" customWidth="1"/>
    <col min="9996" max="9996" width="8.75" customWidth="1"/>
    <col min="10241" max="10241" width="7.375" customWidth="1"/>
    <col min="10242" max="10242" width="10.25" customWidth="1"/>
    <col min="10243" max="10243" width="6" customWidth="1"/>
    <col min="10245" max="10245" width="4" customWidth="1"/>
    <col min="10246" max="10246" width="5.25" customWidth="1"/>
    <col min="10249" max="10249" width="9.375" customWidth="1"/>
    <col min="10250" max="10250" width="7.625" customWidth="1"/>
    <col min="10251" max="10251" width="7.25" customWidth="1"/>
    <col min="10252" max="10252" width="8.75" customWidth="1"/>
    <col min="10497" max="10497" width="7.375" customWidth="1"/>
    <col min="10498" max="10498" width="10.25" customWidth="1"/>
    <col min="10499" max="10499" width="6" customWidth="1"/>
    <col min="10501" max="10501" width="4" customWidth="1"/>
    <col min="10502" max="10502" width="5.25" customWidth="1"/>
    <col min="10505" max="10505" width="9.375" customWidth="1"/>
    <col min="10506" max="10506" width="7.625" customWidth="1"/>
    <col min="10507" max="10507" width="7.25" customWidth="1"/>
    <col min="10508" max="10508" width="8.75" customWidth="1"/>
    <col min="10753" max="10753" width="7.375" customWidth="1"/>
    <col min="10754" max="10754" width="10.25" customWidth="1"/>
    <col min="10755" max="10755" width="6" customWidth="1"/>
    <col min="10757" max="10757" width="4" customWidth="1"/>
    <col min="10758" max="10758" width="5.25" customWidth="1"/>
    <col min="10761" max="10761" width="9.375" customWidth="1"/>
    <col min="10762" max="10762" width="7.625" customWidth="1"/>
    <col min="10763" max="10763" width="7.25" customWidth="1"/>
    <col min="10764" max="10764" width="8.75" customWidth="1"/>
    <col min="11009" max="11009" width="7.375" customWidth="1"/>
    <col min="11010" max="11010" width="10.25" customWidth="1"/>
    <col min="11011" max="11011" width="6" customWidth="1"/>
    <col min="11013" max="11013" width="4" customWidth="1"/>
    <col min="11014" max="11014" width="5.25" customWidth="1"/>
    <col min="11017" max="11017" width="9.375" customWidth="1"/>
    <col min="11018" max="11018" width="7.625" customWidth="1"/>
    <col min="11019" max="11019" width="7.25" customWidth="1"/>
    <col min="11020" max="11020" width="8.75" customWidth="1"/>
    <col min="11265" max="11265" width="7.375" customWidth="1"/>
    <col min="11266" max="11266" width="10.25" customWidth="1"/>
    <col min="11267" max="11267" width="6" customWidth="1"/>
    <col min="11269" max="11269" width="4" customWidth="1"/>
    <col min="11270" max="11270" width="5.25" customWidth="1"/>
    <col min="11273" max="11273" width="9.375" customWidth="1"/>
    <col min="11274" max="11274" width="7.625" customWidth="1"/>
    <col min="11275" max="11275" width="7.25" customWidth="1"/>
    <col min="11276" max="11276" width="8.75" customWidth="1"/>
    <col min="11521" max="11521" width="7.375" customWidth="1"/>
    <col min="11522" max="11522" width="10.25" customWidth="1"/>
    <col min="11523" max="11523" width="6" customWidth="1"/>
    <col min="11525" max="11525" width="4" customWidth="1"/>
    <col min="11526" max="11526" width="5.25" customWidth="1"/>
    <col min="11529" max="11529" width="9.375" customWidth="1"/>
    <col min="11530" max="11530" width="7.625" customWidth="1"/>
    <col min="11531" max="11531" width="7.25" customWidth="1"/>
    <col min="11532" max="11532" width="8.75" customWidth="1"/>
    <col min="11777" max="11777" width="7.375" customWidth="1"/>
    <col min="11778" max="11778" width="10.25" customWidth="1"/>
    <col min="11779" max="11779" width="6" customWidth="1"/>
    <col min="11781" max="11781" width="4" customWidth="1"/>
    <col min="11782" max="11782" width="5.25" customWidth="1"/>
    <col min="11785" max="11785" width="9.375" customWidth="1"/>
    <col min="11786" max="11786" width="7.625" customWidth="1"/>
    <col min="11787" max="11787" width="7.25" customWidth="1"/>
    <col min="11788" max="11788" width="8.75" customWidth="1"/>
    <col min="12033" max="12033" width="7.375" customWidth="1"/>
    <col min="12034" max="12034" width="10.25" customWidth="1"/>
    <col min="12035" max="12035" width="6" customWidth="1"/>
    <col min="12037" max="12037" width="4" customWidth="1"/>
    <col min="12038" max="12038" width="5.25" customWidth="1"/>
    <col min="12041" max="12041" width="9.375" customWidth="1"/>
    <col min="12042" max="12042" width="7.625" customWidth="1"/>
    <col min="12043" max="12043" width="7.25" customWidth="1"/>
    <col min="12044" max="12044" width="8.75" customWidth="1"/>
    <col min="12289" max="12289" width="7.375" customWidth="1"/>
    <col min="12290" max="12290" width="10.25" customWidth="1"/>
    <col min="12291" max="12291" width="6" customWidth="1"/>
    <col min="12293" max="12293" width="4" customWidth="1"/>
    <col min="12294" max="12294" width="5.25" customWidth="1"/>
    <col min="12297" max="12297" width="9.375" customWidth="1"/>
    <col min="12298" max="12298" width="7.625" customWidth="1"/>
    <col min="12299" max="12299" width="7.25" customWidth="1"/>
    <col min="12300" max="12300" width="8.75" customWidth="1"/>
    <col min="12545" max="12545" width="7.375" customWidth="1"/>
    <col min="12546" max="12546" width="10.25" customWidth="1"/>
    <col min="12547" max="12547" width="6" customWidth="1"/>
    <col min="12549" max="12549" width="4" customWidth="1"/>
    <col min="12550" max="12550" width="5.25" customWidth="1"/>
    <col min="12553" max="12553" width="9.375" customWidth="1"/>
    <col min="12554" max="12554" width="7.625" customWidth="1"/>
    <col min="12555" max="12555" width="7.25" customWidth="1"/>
    <col min="12556" max="12556" width="8.75" customWidth="1"/>
    <col min="12801" max="12801" width="7.375" customWidth="1"/>
    <col min="12802" max="12802" width="10.25" customWidth="1"/>
    <col min="12803" max="12803" width="6" customWidth="1"/>
    <col min="12805" max="12805" width="4" customWidth="1"/>
    <col min="12806" max="12806" width="5.25" customWidth="1"/>
    <col min="12809" max="12809" width="9.375" customWidth="1"/>
    <col min="12810" max="12810" width="7.625" customWidth="1"/>
    <col min="12811" max="12811" width="7.25" customWidth="1"/>
    <col min="12812" max="12812" width="8.75" customWidth="1"/>
    <col min="13057" max="13057" width="7.375" customWidth="1"/>
    <col min="13058" max="13058" width="10.25" customWidth="1"/>
    <col min="13059" max="13059" width="6" customWidth="1"/>
    <col min="13061" max="13061" width="4" customWidth="1"/>
    <col min="13062" max="13062" width="5.25" customWidth="1"/>
    <col min="13065" max="13065" width="9.375" customWidth="1"/>
    <col min="13066" max="13066" width="7.625" customWidth="1"/>
    <col min="13067" max="13067" width="7.25" customWidth="1"/>
    <col min="13068" max="13068" width="8.75" customWidth="1"/>
    <col min="13313" max="13313" width="7.375" customWidth="1"/>
    <col min="13314" max="13314" width="10.25" customWidth="1"/>
    <col min="13315" max="13315" width="6" customWidth="1"/>
    <col min="13317" max="13317" width="4" customWidth="1"/>
    <col min="13318" max="13318" width="5.25" customWidth="1"/>
    <col min="13321" max="13321" width="9.375" customWidth="1"/>
    <col min="13322" max="13322" width="7.625" customWidth="1"/>
    <col min="13323" max="13323" width="7.25" customWidth="1"/>
    <col min="13324" max="13324" width="8.75" customWidth="1"/>
    <col min="13569" max="13569" width="7.375" customWidth="1"/>
    <col min="13570" max="13570" width="10.25" customWidth="1"/>
    <col min="13571" max="13571" width="6" customWidth="1"/>
    <col min="13573" max="13573" width="4" customWidth="1"/>
    <col min="13574" max="13574" width="5.25" customWidth="1"/>
    <col min="13577" max="13577" width="9.375" customWidth="1"/>
    <col min="13578" max="13578" width="7.625" customWidth="1"/>
    <col min="13579" max="13579" width="7.25" customWidth="1"/>
    <col min="13580" max="13580" width="8.75" customWidth="1"/>
    <col min="13825" max="13825" width="7.375" customWidth="1"/>
    <col min="13826" max="13826" width="10.25" customWidth="1"/>
    <col min="13827" max="13827" width="6" customWidth="1"/>
    <col min="13829" max="13829" width="4" customWidth="1"/>
    <col min="13830" max="13830" width="5.25" customWidth="1"/>
    <col min="13833" max="13833" width="9.375" customWidth="1"/>
    <col min="13834" max="13834" width="7.625" customWidth="1"/>
    <col min="13835" max="13835" width="7.25" customWidth="1"/>
    <col min="13836" max="13836" width="8.75" customWidth="1"/>
    <col min="14081" max="14081" width="7.375" customWidth="1"/>
    <col min="14082" max="14082" width="10.25" customWidth="1"/>
    <col min="14083" max="14083" width="6" customWidth="1"/>
    <col min="14085" max="14085" width="4" customWidth="1"/>
    <col min="14086" max="14086" width="5.25" customWidth="1"/>
    <col min="14089" max="14089" width="9.375" customWidth="1"/>
    <col min="14090" max="14090" width="7.625" customWidth="1"/>
    <col min="14091" max="14091" width="7.25" customWidth="1"/>
    <col min="14092" max="14092" width="8.75" customWidth="1"/>
    <col min="14337" max="14337" width="7.375" customWidth="1"/>
    <col min="14338" max="14338" width="10.25" customWidth="1"/>
    <col min="14339" max="14339" width="6" customWidth="1"/>
    <col min="14341" max="14341" width="4" customWidth="1"/>
    <col min="14342" max="14342" width="5.25" customWidth="1"/>
    <col min="14345" max="14345" width="9.375" customWidth="1"/>
    <col min="14346" max="14346" width="7.625" customWidth="1"/>
    <col min="14347" max="14347" width="7.25" customWidth="1"/>
    <col min="14348" max="14348" width="8.75" customWidth="1"/>
    <col min="14593" max="14593" width="7.375" customWidth="1"/>
    <col min="14594" max="14594" width="10.25" customWidth="1"/>
    <col min="14595" max="14595" width="6" customWidth="1"/>
    <col min="14597" max="14597" width="4" customWidth="1"/>
    <col min="14598" max="14598" width="5.25" customWidth="1"/>
    <col min="14601" max="14601" width="9.375" customWidth="1"/>
    <col min="14602" max="14602" width="7.625" customWidth="1"/>
    <col min="14603" max="14603" width="7.25" customWidth="1"/>
    <col min="14604" max="14604" width="8.75" customWidth="1"/>
    <col min="14849" max="14849" width="7.375" customWidth="1"/>
    <col min="14850" max="14850" width="10.25" customWidth="1"/>
    <col min="14851" max="14851" width="6" customWidth="1"/>
    <col min="14853" max="14853" width="4" customWidth="1"/>
    <col min="14854" max="14854" width="5.25" customWidth="1"/>
    <col min="14857" max="14857" width="9.375" customWidth="1"/>
    <col min="14858" max="14858" width="7.625" customWidth="1"/>
    <col min="14859" max="14859" width="7.25" customWidth="1"/>
    <col min="14860" max="14860" width="8.75" customWidth="1"/>
    <col min="15105" max="15105" width="7.375" customWidth="1"/>
    <col min="15106" max="15106" width="10.25" customWidth="1"/>
    <col min="15107" max="15107" width="6" customWidth="1"/>
    <col min="15109" max="15109" width="4" customWidth="1"/>
    <col min="15110" max="15110" width="5.25" customWidth="1"/>
    <col min="15113" max="15113" width="9.375" customWidth="1"/>
    <col min="15114" max="15114" width="7.625" customWidth="1"/>
    <col min="15115" max="15115" width="7.25" customWidth="1"/>
    <col min="15116" max="15116" width="8.75" customWidth="1"/>
    <col min="15361" max="15361" width="7.375" customWidth="1"/>
    <col min="15362" max="15362" width="10.25" customWidth="1"/>
    <col min="15363" max="15363" width="6" customWidth="1"/>
    <col min="15365" max="15365" width="4" customWidth="1"/>
    <col min="15366" max="15366" width="5.25" customWidth="1"/>
    <col min="15369" max="15369" width="9.375" customWidth="1"/>
    <col min="15370" max="15370" width="7.625" customWidth="1"/>
    <col min="15371" max="15371" width="7.25" customWidth="1"/>
    <col min="15372" max="15372" width="8.75" customWidth="1"/>
    <col min="15617" max="15617" width="7.375" customWidth="1"/>
    <col min="15618" max="15618" width="10.25" customWidth="1"/>
    <col min="15619" max="15619" width="6" customWidth="1"/>
    <col min="15621" max="15621" width="4" customWidth="1"/>
    <col min="15622" max="15622" width="5.25" customWidth="1"/>
    <col min="15625" max="15625" width="9.375" customWidth="1"/>
    <col min="15626" max="15626" width="7.625" customWidth="1"/>
    <col min="15627" max="15627" width="7.25" customWidth="1"/>
    <col min="15628" max="15628" width="8.75" customWidth="1"/>
    <col min="15873" max="15873" width="7.375" customWidth="1"/>
    <col min="15874" max="15874" width="10.25" customWidth="1"/>
    <col min="15875" max="15875" width="6" customWidth="1"/>
    <col min="15877" max="15877" width="4" customWidth="1"/>
    <col min="15878" max="15878" width="5.25" customWidth="1"/>
    <col min="15881" max="15881" width="9.375" customWidth="1"/>
    <col min="15882" max="15882" width="7.625" customWidth="1"/>
    <col min="15883" max="15883" width="7.25" customWidth="1"/>
    <col min="15884" max="15884" width="8.75" customWidth="1"/>
    <col min="16129" max="16129" width="7.375" customWidth="1"/>
    <col min="16130" max="16130" width="10.25" customWidth="1"/>
    <col min="16131" max="16131" width="6" customWidth="1"/>
    <col min="16133" max="16133" width="4" customWidth="1"/>
    <col min="16134" max="16134" width="5.25" customWidth="1"/>
    <col min="16137" max="16137" width="9.375" customWidth="1"/>
    <col min="16138" max="16138" width="7.625" customWidth="1"/>
    <col min="16139" max="16139" width="7.25" customWidth="1"/>
    <col min="16140" max="16140" width="8.75" customWidth="1"/>
  </cols>
  <sheetData>
    <row r="1" spans="1:12" ht="15.75" customHeight="1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s="71" t="s">
        <v>207</v>
      </c>
      <c r="L1" s="71" t="s">
        <v>208</v>
      </c>
    </row>
    <row r="2" spans="1:12" ht="15.75" customHeight="1">
      <c r="A2">
        <v>40</v>
      </c>
      <c r="B2">
        <v>1.9E-2</v>
      </c>
      <c r="C2">
        <v>5.5</v>
      </c>
      <c r="D2">
        <v>0.02</v>
      </c>
      <c r="E2">
        <v>0</v>
      </c>
      <c r="F2">
        <v>2</v>
      </c>
      <c r="G2" s="72" t="s">
        <v>209</v>
      </c>
      <c r="H2">
        <v>0</v>
      </c>
      <c r="I2">
        <v>0</v>
      </c>
      <c r="J2">
        <v>6</v>
      </c>
      <c r="K2">
        <v>4</v>
      </c>
      <c r="L2">
        <v>1E-3</v>
      </c>
    </row>
    <row r="3" spans="1:12" s="73" customFormat="1" ht="15.75" customHeight="1">
      <c r="A3">
        <v>40</v>
      </c>
      <c r="B3" s="73">
        <v>0.01</v>
      </c>
      <c r="C3" s="73">
        <v>5.5</v>
      </c>
      <c r="D3" s="73">
        <v>0.02</v>
      </c>
      <c r="E3" s="73">
        <v>0</v>
      </c>
      <c r="F3" s="73">
        <v>2</v>
      </c>
      <c r="G3" s="72" t="s">
        <v>210</v>
      </c>
      <c r="H3" s="73">
        <v>0</v>
      </c>
      <c r="I3" s="73">
        <v>0</v>
      </c>
      <c r="J3">
        <v>6</v>
      </c>
      <c r="K3" s="73">
        <v>4</v>
      </c>
      <c r="L3" s="73">
        <v>1E-3</v>
      </c>
    </row>
    <row r="4" spans="1:12" ht="15.75" customHeight="1">
      <c r="A4">
        <v>40</v>
      </c>
      <c r="B4">
        <v>0.19</v>
      </c>
      <c r="C4">
        <v>5.5</v>
      </c>
      <c r="D4">
        <v>0.2</v>
      </c>
      <c r="E4">
        <v>0</v>
      </c>
      <c r="F4">
        <v>2</v>
      </c>
      <c r="G4" s="72" t="s">
        <v>153</v>
      </c>
      <c r="H4">
        <v>0</v>
      </c>
      <c r="I4">
        <v>0</v>
      </c>
      <c r="J4">
        <v>6</v>
      </c>
      <c r="K4">
        <v>4</v>
      </c>
      <c r="L4">
        <v>1E-3</v>
      </c>
    </row>
    <row r="5" spans="1:12" s="73" customFormat="1" ht="15.75" customHeight="1">
      <c r="A5">
        <v>40</v>
      </c>
      <c r="B5" s="73">
        <v>0.02</v>
      </c>
      <c r="C5" s="73">
        <v>5.5</v>
      </c>
      <c r="D5" s="73">
        <v>0.2</v>
      </c>
      <c r="E5" s="73">
        <v>0</v>
      </c>
      <c r="F5" s="73">
        <v>2</v>
      </c>
      <c r="G5" s="72" t="s">
        <v>154</v>
      </c>
      <c r="H5" s="73">
        <v>0</v>
      </c>
      <c r="I5" s="73">
        <v>0</v>
      </c>
      <c r="J5">
        <v>6</v>
      </c>
      <c r="K5" s="73">
        <v>4</v>
      </c>
      <c r="L5" s="73">
        <v>1E-3</v>
      </c>
    </row>
    <row r="6" spans="1:12" s="73" customFormat="1" ht="14.25">
      <c r="A6" s="73">
        <v>1000</v>
      </c>
      <c r="B6">
        <v>1.9E-2</v>
      </c>
      <c r="C6" s="73">
        <v>5.5</v>
      </c>
      <c r="D6" s="73">
        <v>0.02</v>
      </c>
      <c r="E6" s="73">
        <v>0</v>
      </c>
      <c r="F6" s="73">
        <v>2</v>
      </c>
      <c r="G6" s="72" t="s">
        <v>117</v>
      </c>
      <c r="H6" s="73">
        <v>0</v>
      </c>
      <c r="I6" s="73">
        <v>0</v>
      </c>
      <c r="J6">
        <v>6</v>
      </c>
      <c r="K6" s="73">
        <v>4</v>
      </c>
      <c r="L6" s="73">
        <v>1E-3</v>
      </c>
    </row>
    <row r="7" spans="1:12" s="73" customFormat="1" ht="14.25">
      <c r="A7" s="73">
        <v>1000</v>
      </c>
      <c r="B7" s="73">
        <v>0.01</v>
      </c>
      <c r="C7" s="73">
        <v>5.5</v>
      </c>
      <c r="D7" s="73">
        <v>0.02</v>
      </c>
      <c r="E7" s="73">
        <v>0</v>
      </c>
      <c r="F7" s="73">
        <v>2</v>
      </c>
      <c r="G7" s="72" t="s">
        <v>118</v>
      </c>
      <c r="H7" s="73">
        <v>0</v>
      </c>
      <c r="I7" s="73">
        <v>0</v>
      </c>
      <c r="J7">
        <v>6</v>
      </c>
      <c r="K7" s="73">
        <v>4</v>
      </c>
      <c r="L7" s="73">
        <v>1E-3</v>
      </c>
    </row>
    <row r="8" spans="1:12" ht="14.25">
      <c r="A8">
        <v>1000</v>
      </c>
      <c r="B8">
        <v>0.19</v>
      </c>
      <c r="C8">
        <v>5.5</v>
      </c>
      <c r="D8">
        <v>0.2</v>
      </c>
      <c r="E8">
        <v>0</v>
      </c>
      <c r="F8">
        <v>2</v>
      </c>
      <c r="G8" s="72" t="s">
        <v>119</v>
      </c>
      <c r="H8">
        <v>0</v>
      </c>
      <c r="I8">
        <v>0</v>
      </c>
      <c r="J8">
        <v>6</v>
      </c>
      <c r="K8">
        <v>4</v>
      </c>
      <c r="L8">
        <v>1E-3</v>
      </c>
    </row>
    <row r="9" spans="1:12" ht="14.25">
      <c r="A9">
        <v>1000</v>
      </c>
      <c r="B9" s="73">
        <v>0.1</v>
      </c>
      <c r="C9">
        <v>5.5</v>
      </c>
      <c r="D9">
        <v>0.2</v>
      </c>
      <c r="E9">
        <v>0</v>
      </c>
      <c r="F9">
        <v>2</v>
      </c>
      <c r="G9" s="72" t="s">
        <v>120</v>
      </c>
      <c r="H9">
        <v>0</v>
      </c>
      <c r="I9">
        <v>0</v>
      </c>
      <c r="J9">
        <v>6</v>
      </c>
      <c r="K9">
        <v>4</v>
      </c>
      <c r="L9">
        <v>1E-3</v>
      </c>
    </row>
    <row r="10" spans="1:12" s="73" customFormat="1" ht="14.25">
      <c r="A10" s="73">
        <v>1000</v>
      </c>
      <c r="B10" s="73">
        <v>0.02</v>
      </c>
      <c r="C10" s="73">
        <v>5.5</v>
      </c>
      <c r="D10" s="73">
        <v>0.2</v>
      </c>
      <c r="E10" s="73">
        <v>0</v>
      </c>
      <c r="F10" s="73">
        <v>2</v>
      </c>
      <c r="G10" s="72" t="s">
        <v>121</v>
      </c>
      <c r="H10" s="73">
        <v>0</v>
      </c>
      <c r="I10" s="73">
        <v>0</v>
      </c>
      <c r="J10">
        <v>6</v>
      </c>
      <c r="K10" s="73">
        <v>4</v>
      </c>
      <c r="L10" s="73">
        <v>1E-3</v>
      </c>
    </row>
    <row r="11" spans="1:12" s="73" customFormat="1" ht="15.75" customHeight="1">
      <c r="A11" s="73">
        <v>40</v>
      </c>
      <c r="B11" s="73">
        <v>1.9</v>
      </c>
      <c r="C11" s="73">
        <v>5.5</v>
      </c>
      <c r="D11" s="73">
        <v>2</v>
      </c>
      <c r="E11" s="73">
        <v>0</v>
      </c>
      <c r="F11" s="73">
        <v>2</v>
      </c>
      <c r="G11" s="74" t="s">
        <v>342</v>
      </c>
      <c r="H11" s="73">
        <v>0</v>
      </c>
      <c r="I11" s="78">
        <v>1</v>
      </c>
      <c r="J11">
        <v>6</v>
      </c>
      <c r="K11" s="73">
        <v>4</v>
      </c>
      <c r="L11" s="73">
        <v>1</v>
      </c>
    </row>
    <row r="12" spans="1:12" ht="15.75" customHeight="1">
      <c r="A12">
        <v>40</v>
      </c>
      <c r="B12">
        <v>0.2</v>
      </c>
      <c r="C12">
        <v>5.5</v>
      </c>
      <c r="D12">
        <v>2</v>
      </c>
      <c r="E12">
        <v>0</v>
      </c>
      <c r="F12">
        <v>2</v>
      </c>
      <c r="G12" s="74" t="s">
        <v>155</v>
      </c>
      <c r="H12">
        <v>0</v>
      </c>
      <c r="I12">
        <v>0</v>
      </c>
      <c r="J12">
        <v>6</v>
      </c>
      <c r="K12">
        <v>4</v>
      </c>
      <c r="L12">
        <v>1</v>
      </c>
    </row>
    <row r="13" spans="1:12" s="73" customFormat="1" ht="14.25">
      <c r="A13" s="73">
        <v>1000</v>
      </c>
      <c r="B13" s="73">
        <v>1.9</v>
      </c>
      <c r="C13" s="73">
        <v>5.5</v>
      </c>
      <c r="D13" s="73">
        <v>2</v>
      </c>
      <c r="E13" s="73">
        <v>0</v>
      </c>
      <c r="F13" s="73">
        <v>2</v>
      </c>
      <c r="G13" s="74" t="s">
        <v>329</v>
      </c>
      <c r="H13" s="73">
        <v>0</v>
      </c>
      <c r="I13" s="73">
        <v>0</v>
      </c>
      <c r="J13">
        <v>6</v>
      </c>
      <c r="K13" s="73">
        <v>4</v>
      </c>
      <c r="L13" s="73">
        <v>1</v>
      </c>
    </row>
    <row r="14" spans="1:12" ht="14.25">
      <c r="A14">
        <v>1000</v>
      </c>
      <c r="B14">
        <v>1</v>
      </c>
      <c r="C14" s="76">
        <v>5.5</v>
      </c>
      <c r="D14">
        <v>2</v>
      </c>
      <c r="E14">
        <v>0</v>
      </c>
      <c r="F14">
        <v>2</v>
      </c>
      <c r="G14" s="74" t="s">
        <v>330</v>
      </c>
      <c r="H14">
        <v>0</v>
      </c>
      <c r="I14">
        <v>0</v>
      </c>
      <c r="J14">
        <v>6</v>
      </c>
      <c r="K14">
        <v>4</v>
      </c>
      <c r="L14">
        <v>1</v>
      </c>
    </row>
    <row r="15" spans="1:12" ht="14.25">
      <c r="A15">
        <v>1000</v>
      </c>
      <c r="B15">
        <v>0.2</v>
      </c>
      <c r="C15" s="76">
        <v>5.5</v>
      </c>
      <c r="D15">
        <v>2</v>
      </c>
      <c r="E15">
        <v>0</v>
      </c>
      <c r="F15">
        <v>2</v>
      </c>
      <c r="G15" s="74" t="s">
        <v>211</v>
      </c>
      <c r="H15">
        <v>0</v>
      </c>
      <c r="I15">
        <v>0</v>
      </c>
      <c r="J15">
        <v>6</v>
      </c>
      <c r="K15">
        <v>4</v>
      </c>
      <c r="L15">
        <v>1</v>
      </c>
    </row>
    <row r="16" spans="1:12" ht="14.25">
      <c r="A16">
        <v>40</v>
      </c>
      <c r="B16">
        <v>2</v>
      </c>
      <c r="C16">
        <v>5.5</v>
      </c>
      <c r="D16">
        <v>10</v>
      </c>
      <c r="E16">
        <v>0</v>
      </c>
      <c r="F16">
        <v>2</v>
      </c>
      <c r="G16" s="74" t="s">
        <v>213</v>
      </c>
      <c r="H16">
        <v>0</v>
      </c>
      <c r="I16">
        <v>0</v>
      </c>
      <c r="J16">
        <v>6</v>
      </c>
      <c r="K16">
        <v>4</v>
      </c>
      <c r="L16">
        <v>1</v>
      </c>
    </row>
    <row r="17" spans="1:12" s="73" customFormat="1" ht="14.25">
      <c r="A17" s="73">
        <v>1000</v>
      </c>
      <c r="B17" s="73">
        <v>2</v>
      </c>
      <c r="C17" s="73">
        <v>5.5</v>
      </c>
      <c r="D17" s="73">
        <v>10</v>
      </c>
      <c r="E17" s="73">
        <v>0</v>
      </c>
      <c r="F17" s="73">
        <v>2</v>
      </c>
      <c r="G17" s="74" t="s">
        <v>126</v>
      </c>
      <c r="H17" s="73">
        <v>0</v>
      </c>
      <c r="I17" s="73">
        <v>0</v>
      </c>
      <c r="J17">
        <v>6</v>
      </c>
      <c r="K17" s="73">
        <v>4</v>
      </c>
      <c r="L17" s="73">
        <v>1</v>
      </c>
    </row>
    <row r="18" spans="1:12" s="73" customFormat="1" ht="14.25">
      <c r="A18" s="73">
        <v>40</v>
      </c>
      <c r="B18" s="73">
        <v>9</v>
      </c>
      <c r="C18" s="73">
        <v>5.5</v>
      </c>
      <c r="D18" s="73">
        <v>10</v>
      </c>
      <c r="E18" s="73">
        <v>0</v>
      </c>
      <c r="F18" s="73">
        <v>2</v>
      </c>
      <c r="G18" s="74" t="s">
        <v>212</v>
      </c>
      <c r="H18" s="78">
        <v>1</v>
      </c>
      <c r="I18" s="73">
        <v>0</v>
      </c>
      <c r="J18">
        <v>6</v>
      </c>
      <c r="K18" s="73">
        <v>4</v>
      </c>
      <c r="L18" s="73">
        <v>1</v>
      </c>
    </row>
    <row r="19" spans="1:12" s="73" customFormat="1" ht="14.25">
      <c r="A19" s="73">
        <v>1000</v>
      </c>
      <c r="B19" s="73">
        <v>9</v>
      </c>
      <c r="C19" s="73">
        <v>5.5</v>
      </c>
      <c r="D19" s="73">
        <v>10</v>
      </c>
      <c r="E19" s="73">
        <v>0</v>
      </c>
      <c r="F19" s="73">
        <v>2</v>
      </c>
      <c r="G19" s="74" t="s">
        <v>125</v>
      </c>
      <c r="H19" s="73">
        <v>0</v>
      </c>
      <c r="I19" s="73">
        <v>0</v>
      </c>
      <c r="J19">
        <v>6</v>
      </c>
      <c r="K19" s="73">
        <v>4</v>
      </c>
      <c r="L19" s="73">
        <v>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9"/>
  <sheetViews>
    <sheetView workbookViewId="0">
      <selection activeCell="A3" sqref="A3:XFD3"/>
    </sheetView>
  </sheetViews>
  <sheetFormatPr defaultRowHeight="14.25"/>
  <cols>
    <col min="1" max="1" width="22.875" style="58" customWidth="1"/>
    <col min="2" max="256" width="9" style="58"/>
    <col min="257" max="257" width="22.875" style="58" customWidth="1"/>
    <col min="258" max="512" width="9" style="58"/>
    <col min="513" max="513" width="22.875" style="58" customWidth="1"/>
    <col min="514" max="768" width="9" style="58"/>
    <col min="769" max="769" width="22.875" style="58" customWidth="1"/>
    <col min="770" max="1024" width="9" style="58"/>
    <col min="1025" max="1025" width="22.875" style="58" customWidth="1"/>
    <col min="1026" max="1280" width="9" style="58"/>
    <col min="1281" max="1281" width="22.875" style="58" customWidth="1"/>
    <col min="1282" max="1536" width="9" style="58"/>
    <col min="1537" max="1537" width="22.875" style="58" customWidth="1"/>
    <col min="1538" max="1792" width="9" style="58"/>
    <col min="1793" max="1793" width="22.875" style="58" customWidth="1"/>
    <col min="1794" max="2048" width="9" style="58"/>
    <col min="2049" max="2049" width="22.875" style="58" customWidth="1"/>
    <col min="2050" max="2304" width="9" style="58"/>
    <col min="2305" max="2305" width="22.875" style="58" customWidth="1"/>
    <col min="2306" max="2560" width="9" style="58"/>
    <col min="2561" max="2561" width="22.875" style="58" customWidth="1"/>
    <col min="2562" max="2816" width="9" style="58"/>
    <col min="2817" max="2817" width="22.875" style="58" customWidth="1"/>
    <col min="2818" max="3072" width="9" style="58"/>
    <col min="3073" max="3073" width="22.875" style="58" customWidth="1"/>
    <col min="3074" max="3328" width="9" style="58"/>
    <col min="3329" max="3329" width="22.875" style="58" customWidth="1"/>
    <col min="3330" max="3584" width="9" style="58"/>
    <col min="3585" max="3585" width="22.875" style="58" customWidth="1"/>
    <col min="3586" max="3840" width="9" style="58"/>
    <col min="3841" max="3841" width="22.875" style="58" customWidth="1"/>
    <col min="3842" max="4096" width="9" style="58"/>
    <col min="4097" max="4097" width="22.875" style="58" customWidth="1"/>
    <col min="4098" max="4352" width="9" style="58"/>
    <col min="4353" max="4353" width="22.875" style="58" customWidth="1"/>
    <col min="4354" max="4608" width="9" style="58"/>
    <col min="4609" max="4609" width="22.875" style="58" customWidth="1"/>
    <col min="4610" max="4864" width="9" style="58"/>
    <col min="4865" max="4865" width="22.875" style="58" customWidth="1"/>
    <col min="4866" max="5120" width="9" style="58"/>
    <col min="5121" max="5121" width="22.875" style="58" customWidth="1"/>
    <col min="5122" max="5376" width="9" style="58"/>
    <col min="5377" max="5377" width="22.875" style="58" customWidth="1"/>
    <col min="5378" max="5632" width="9" style="58"/>
    <col min="5633" max="5633" width="22.875" style="58" customWidth="1"/>
    <col min="5634" max="5888" width="9" style="58"/>
    <col min="5889" max="5889" width="22.875" style="58" customWidth="1"/>
    <col min="5890" max="6144" width="9" style="58"/>
    <col min="6145" max="6145" width="22.875" style="58" customWidth="1"/>
    <col min="6146" max="6400" width="9" style="58"/>
    <col min="6401" max="6401" width="22.875" style="58" customWidth="1"/>
    <col min="6402" max="6656" width="9" style="58"/>
    <col min="6657" max="6657" width="22.875" style="58" customWidth="1"/>
    <col min="6658" max="6912" width="9" style="58"/>
    <col min="6913" max="6913" width="22.875" style="58" customWidth="1"/>
    <col min="6914" max="7168" width="9" style="58"/>
    <col min="7169" max="7169" width="22.875" style="58" customWidth="1"/>
    <col min="7170" max="7424" width="9" style="58"/>
    <col min="7425" max="7425" width="22.875" style="58" customWidth="1"/>
    <col min="7426" max="7680" width="9" style="58"/>
    <col min="7681" max="7681" width="22.875" style="58" customWidth="1"/>
    <col min="7682" max="7936" width="9" style="58"/>
    <col min="7937" max="7937" width="22.875" style="58" customWidth="1"/>
    <col min="7938" max="8192" width="9" style="58"/>
    <col min="8193" max="8193" width="22.875" style="58" customWidth="1"/>
    <col min="8194" max="8448" width="9" style="58"/>
    <col min="8449" max="8449" width="22.875" style="58" customWidth="1"/>
    <col min="8450" max="8704" width="9" style="58"/>
    <col min="8705" max="8705" width="22.875" style="58" customWidth="1"/>
    <col min="8706" max="8960" width="9" style="58"/>
    <col min="8961" max="8961" width="22.875" style="58" customWidth="1"/>
    <col min="8962" max="9216" width="9" style="58"/>
    <col min="9217" max="9217" width="22.875" style="58" customWidth="1"/>
    <col min="9218" max="9472" width="9" style="58"/>
    <col min="9473" max="9473" width="22.875" style="58" customWidth="1"/>
    <col min="9474" max="9728" width="9" style="58"/>
    <col min="9729" max="9729" width="22.875" style="58" customWidth="1"/>
    <col min="9730" max="9984" width="9" style="58"/>
    <col min="9985" max="9985" width="22.875" style="58" customWidth="1"/>
    <col min="9986" max="10240" width="9" style="58"/>
    <col min="10241" max="10241" width="22.875" style="58" customWidth="1"/>
    <col min="10242" max="10496" width="9" style="58"/>
    <col min="10497" max="10497" width="22.875" style="58" customWidth="1"/>
    <col min="10498" max="10752" width="9" style="58"/>
    <col min="10753" max="10753" width="22.875" style="58" customWidth="1"/>
    <col min="10754" max="11008" width="9" style="58"/>
    <col min="11009" max="11009" width="22.875" style="58" customWidth="1"/>
    <col min="11010" max="11264" width="9" style="58"/>
    <col min="11265" max="11265" width="22.875" style="58" customWidth="1"/>
    <col min="11266" max="11520" width="9" style="58"/>
    <col min="11521" max="11521" width="22.875" style="58" customWidth="1"/>
    <col min="11522" max="11776" width="9" style="58"/>
    <col min="11777" max="11777" width="22.875" style="58" customWidth="1"/>
    <col min="11778" max="12032" width="9" style="58"/>
    <col min="12033" max="12033" width="22.875" style="58" customWidth="1"/>
    <col min="12034" max="12288" width="9" style="58"/>
    <col min="12289" max="12289" width="22.875" style="58" customWidth="1"/>
    <col min="12290" max="12544" width="9" style="58"/>
    <col min="12545" max="12545" width="22.875" style="58" customWidth="1"/>
    <col min="12546" max="12800" width="9" style="58"/>
    <col min="12801" max="12801" width="22.875" style="58" customWidth="1"/>
    <col min="12802" max="13056" width="9" style="58"/>
    <col min="13057" max="13057" width="22.875" style="58" customWidth="1"/>
    <col min="13058" max="13312" width="9" style="58"/>
    <col min="13313" max="13313" width="22.875" style="58" customWidth="1"/>
    <col min="13314" max="13568" width="9" style="58"/>
    <col min="13569" max="13569" width="22.875" style="58" customWidth="1"/>
    <col min="13570" max="13824" width="9" style="58"/>
    <col min="13825" max="13825" width="22.875" style="58" customWidth="1"/>
    <col min="13826" max="14080" width="9" style="58"/>
    <col min="14081" max="14081" width="22.875" style="58" customWidth="1"/>
    <col min="14082" max="14336" width="9" style="58"/>
    <col min="14337" max="14337" width="22.875" style="58" customWidth="1"/>
    <col min="14338" max="14592" width="9" style="58"/>
    <col min="14593" max="14593" width="22.875" style="58" customWidth="1"/>
    <col min="14594" max="14848" width="9" style="58"/>
    <col min="14849" max="14849" width="22.875" style="58" customWidth="1"/>
    <col min="14850" max="15104" width="9" style="58"/>
    <col min="15105" max="15105" width="22.875" style="58" customWidth="1"/>
    <col min="15106" max="15360" width="9" style="58"/>
    <col min="15361" max="15361" width="22.875" style="58" customWidth="1"/>
    <col min="15362" max="15616" width="9" style="58"/>
    <col min="15617" max="15617" width="22.875" style="58" customWidth="1"/>
    <col min="15618" max="15872" width="9" style="58"/>
    <col min="15873" max="15873" width="22.875" style="58" customWidth="1"/>
    <col min="15874" max="16128" width="9" style="58"/>
    <col min="16129" max="16129" width="22.875" style="58" customWidth="1"/>
    <col min="16130" max="16384" width="9" style="58"/>
  </cols>
  <sheetData>
    <row r="1" spans="1:4">
      <c r="A1" s="58" t="s">
        <v>156</v>
      </c>
      <c r="B1" s="69" t="s">
        <v>157</v>
      </c>
    </row>
    <row r="2" spans="1:4">
      <c r="A2" s="58" t="s">
        <v>158</v>
      </c>
      <c r="B2" s="58">
        <v>4</v>
      </c>
      <c r="C2" s="58">
        <v>9</v>
      </c>
    </row>
    <row r="3" spans="1:4">
      <c r="A3" s="61" t="s">
        <v>348</v>
      </c>
      <c r="B3" s="61">
        <v>16</v>
      </c>
    </row>
    <row r="4" spans="1:4">
      <c r="A4" s="58" t="s">
        <v>159</v>
      </c>
      <c r="B4" s="58">
        <v>7</v>
      </c>
      <c r="D4" s="58" t="s">
        <v>165</v>
      </c>
    </row>
    <row r="5" spans="1:4">
      <c r="A5" s="58" t="s">
        <v>160</v>
      </c>
      <c r="B5" s="58">
        <v>16</v>
      </c>
      <c r="D5" s="58" t="s">
        <v>343</v>
      </c>
    </row>
    <row r="6" spans="1:4">
      <c r="A6" s="59" t="s">
        <v>161</v>
      </c>
      <c r="B6" s="58">
        <v>24</v>
      </c>
      <c r="D6" s="58" t="s">
        <v>344</v>
      </c>
    </row>
    <row r="7" spans="1:4">
      <c r="A7" s="59" t="s">
        <v>162</v>
      </c>
      <c r="B7" s="58">
        <v>18</v>
      </c>
      <c r="D7" s="58" t="s">
        <v>345</v>
      </c>
    </row>
    <row r="8" spans="1:4">
      <c r="A8" s="58" t="s">
        <v>163</v>
      </c>
      <c r="B8" s="58">
        <v>29</v>
      </c>
      <c r="D8" s="58" t="s">
        <v>346</v>
      </c>
    </row>
    <row r="9" spans="1:4">
      <c r="A9" s="58" t="s">
        <v>164</v>
      </c>
      <c r="B9" s="58">
        <v>18</v>
      </c>
      <c r="D9" s="58" t="s">
        <v>347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5"/>
  <sheetViews>
    <sheetView topLeftCell="A4" zoomScale="70" zoomScaleNormal="70" workbookViewId="0">
      <selection activeCell="B7" sqref="B7"/>
    </sheetView>
  </sheetViews>
  <sheetFormatPr defaultRowHeight="13.5"/>
  <cols>
    <col min="3" max="3" width="17.875" customWidth="1"/>
    <col min="4" max="4" width="22.875" customWidth="1"/>
    <col min="5" max="5" width="18" customWidth="1"/>
    <col min="6" max="6" width="23.75" customWidth="1"/>
    <col min="7" max="7" width="34.25" customWidth="1"/>
    <col min="10" max="10" width="9.125" bestFit="1" customWidth="1"/>
    <col min="11" max="13" width="14.25" bestFit="1" customWidth="1"/>
    <col min="15" max="15" width="10.125" customWidth="1"/>
    <col min="259" max="259" width="17.875" customWidth="1"/>
    <col min="260" max="260" width="22.875" customWidth="1"/>
    <col min="261" max="261" width="18" customWidth="1"/>
    <col min="262" max="262" width="23.75" customWidth="1"/>
    <col min="263" max="263" width="34.25" customWidth="1"/>
    <col min="266" max="266" width="9.125" bestFit="1" customWidth="1"/>
    <col min="267" max="269" width="14.25" bestFit="1" customWidth="1"/>
    <col min="271" max="271" width="10.125" customWidth="1"/>
    <col min="515" max="515" width="17.875" customWidth="1"/>
    <col min="516" max="516" width="22.875" customWidth="1"/>
    <col min="517" max="517" width="18" customWidth="1"/>
    <col min="518" max="518" width="23.75" customWidth="1"/>
    <col min="519" max="519" width="34.25" customWidth="1"/>
    <col min="522" max="522" width="9.125" bestFit="1" customWidth="1"/>
    <col min="523" max="525" width="14.25" bestFit="1" customWidth="1"/>
    <col min="527" max="527" width="10.125" customWidth="1"/>
    <col min="771" max="771" width="17.875" customWidth="1"/>
    <col min="772" max="772" width="22.875" customWidth="1"/>
    <col min="773" max="773" width="18" customWidth="1"/>
    <col min="774" max="774" width="23.75" customWidth="1"/>
    <col min="775" max="775" width="34.25" customWidth="1"/>
    <col min="778" max="778" width="9.125" bestFit="1" customWidth="1"/>
    <col min="779" max="781" width="14.25" bestFit="1" customWidth="1"/>
    <col min="783" max="783" width="10.125" customWidth="1"/>
    <col min="1027" max="1027" width="17.875" customWidth="1"/>
    <col min="1028" max="1028" width="22.875" customWidth="1"/>
    <col min="1029" max="1029" width="18" customWidth="1"/>
    <col min="1030" max="1030" width="23.75" customWidth="1"/>
    <col min="1031" max="1031" width="34.25" customWidth="1"/>
    <col min="1034" max="1034" width="9.125" bestFit="1" customWidth="1"/>
    <col min="1035" max="1037" width="14.25" bestFit="1" customWidth="1"/>
    <col min="1039" max="1039" width="10.125" customWidth="1"/>
    <col min="1283" max="1283" width="17.875" customWidth="1"/>
    <col min="1284" max="1284" width="22.875" customWidth="1"/>
    <col min="1285" max="1285" width="18" customWidth="1"/>
    <col min="1286" max="1286" width="23.75" customWidth="1"/>
    <col min="1287" max="1287" width="34.25" customWidth="1"/>
    <col min="1290" max="1290" width="9.125" bestFit="1" customWidth="1"/>
    <col min="1291" max="1293" width="14.25" bestFit="1" customWidth="1"/>
    <col min="1295" max="1295" width="10.125" customWidth="1"/>
    <col min="1539" max="1539" width="17.875" customWidth="1"/>
    <col min="1540" max="1540" width="22.875" customWidth="1"/>
    <col min="1541" max="1541" width="18" customWidth="1"/>
    <col min="1542" max="1542" width="23.75" customWidth="1"/>
    <col min="1543" max="1543" width="34.25" customWidth="1"/>
    <col min="1546" max="1546" width="9.125" bestFit="1" customWidth="1"/>
    <col min="1547" max="1549" width="14.25" bestFit="1" customWidth="1"/>
    <col min="1551" max="1551" width="10.125" customWidth="1"/>
    <col min="1795" max="1795" width="17.875" customWidth="1"/>
    <col min="1796" max="1796" width="22.875" customWidth="1"/>
    <col min="1797" max="1797" width="18" customWidth="1"/>
    <col min="1798" max="1798" width="23.75" customWidth="1"/>
    <col min="1799" max="1799" width="34.25" customWidth="1"/>
    <col min="1802" max="1802" width="9.125" bestFit="1" customWidth="1"/>
    <col min="1803" max="1805" width="14.25" bestFit="1" customWidth="1"/>
    <col min="1807" max="1807" width="10.125" customWidth="1"/>
    <col min="2051" max="2051" width="17.875" customWidth="1"/>
    <col min="2052" max="2052" width="22.875" customWidth="1"/>
    <col min="2053" max="2053" width="18" customWidth="1"/>
    <col min="2054" max="2054" width="23.75" customWidth="1"/>
    <col min="2055" max="2055" width="34.25" customWidth="1"/>
    <col min="2058" max="2058" width="9.125" bestFit="1" customWidth="1"/>
    <col min="2059" max="2061" width="14.25" bestFit="1" customWidth="1"/>
    <col min="2063" max="2063" width="10.125" customWidth="1"/>
    <col min="2307" max="2307" width="17.875" customWidth="1"/>
    <col min="2308" max="2308" width="22.875" customWidth="1"/>
    <col min="2309" max="2309" width="18" customWidth="1"/>
    <col min="2310" max="2310" width="23.75" customWidth="1"/>
    <col min="2311" max="2311" width="34.25" customWidth="1"/>
    <col min="2314" max="2314" width="9.125" bestFit="1" customWidth="1"/>
    <col min="2315" max="2317" width="14.25" bestFit="1" customWidth="1"/>
    <col min="2319" max="2319" width="10.125" customWidth="1"/>
    <col min="2563" max="2563" width="17.875" customWidth="1"/>
    <col min="2564" max="2564" width="22.875" customWidth="1"/>
    <col min="2565" max="2565" width="18" customWidth="1"/>
    <col min="2566" max="2566" width="23.75" customWidth="1"/>
    <col min="2567" max="2567" width="34.25" customWidth="1"/>
    <col min="2570" max="2570" width="9.125" bestFit="1" customWidth="1"/>
    <col min="2571" max="2573" width="14.25" bestFit="1" customWidth="1"/>
    <col min="2575" max="2575" width="10.125" customWidth="1"/>
    <col min="2819" max="2819" width="17.875" customWidth="1"/>
    <col min="2820" max="2820" width="22.875" customWidth="1"/>
    <col min="2821" max="2821" width="18" customWidth="1"/>
    <col min="2822" max="2822" width="23.75" customWidth="1"/>
    <col min="2823" max="2823" width="34.25" customWidth="1"/>
    <col min="2826" max="2826" width="9.125" bestFit="1" customWidth="1"/>
    <col min="2827" max="2829" width="14.25" bestFit="1" customWidth="1"/>
    <col min="2831" max="2831" width="10.125" customWidth="1"/>
    <col min="3075" max="3075" width="17.875" customWidth="1"/>
    <col min="3076" max="3076" width="22.875" customWidth="1"/>
    <col min="3077" max="3077" width="18" customWidth="1"/>
    <col min="3078" max="3078" width="23.75" customWidth="1"/>
    <col min="3079" max="3079" width="34.25" customWidth="1"/>
    <col min="3082" max="3082" width="9.125" bestFit="1" customWidth="1"/>
    <col min="3083" max="3085" width="14.25" bestFit="1" customWidth="1"/>
    <col min="3087" max="3087" width="10.125" customWidth="1"/>
    <col min="3331" max="3331" width="17.875" customWidth="1"/>
    <col min="3332" max="3332" width="22.875" customWidth="1"/>
    <col min="3333" max="3333" width="18" customWidth="1"/>
    <col min="3334" max="3334" width="23.75" customWidth="1"/>
    <col min="3335" max="3335" width="34.25" customWidth="1"/>
    <col min="3338" max="3338" width="9.125" bestFit="1" customWidth="1"/>
    <col min="3339" max="3341" width="14.25" bestFit="1" customWidth="1"/>
    <col min="3343" max="3343" width="10.125" customWidth="1"/>
    <col min="3587" max="3587" width="17.875" customWidth="1"/>
    <col min="3588" max="3588" width="22.875" customWidth="1"/>
    <col min="3589" max="3589" width="18" customWidth="1"/>
    <col min="3590" max="3590" width="23.75" customWidth="1"/>
    <col min="3591" max="3591" width="34.25" customWidth="1"/>
    <col min="3594" max="3594" width="9.125" bestFit="1" customWidth="1"/>
    <col min="3595" max="3597" width="14.25" bestFit="1" customWidth="1"/>
    <col min="3599" max="3599" width="10.125" customWidth="1"/>
    <col min="3843" max="3843" width="17.875" customWidth="1"/>
    <col min="3844" max="3844" width="22.875" customWidth="1"/>
    <col min="3845" max="3845" width="18" customWidth="1"/>
    <col min="3846" max="3846" width="23.75" customWidth="1"/>
    <col min="3847" max="3847" width="34.25" customWidth="1"/>
    <col min="3850" max="3850" width="9.125" bestFit="1" customWidth="1"/>
    <col min="3851" max="3853" width="14.25" bestFit="1" customWidth="1"/>
    <col min="3855" max="3855" width="10.125" customWidth="1"/>
    <col min="4099" max="4099" width="17.875" customWidth="1"/>
    <col min="4100" max="4100" width="22.875" customWidth="1"/>
    <col min="4101" max="4101" width="18" customWidth="1"/>
    <col min="4102" max="4102" width="23.75" customWidth="1"/>
    <col min="4103" max="4103" width="34.25" customWidth="1"/>
    <col min="4106" max="4106" width="9.125" bestFit="1" customWidth="1"/>
    <col min="4107" max="4109" width="14.25" bestFit="1" customWidth="1"/>
    <col min="4111" max="4111" width="10.125" customWidth="1"/>
    <col min="4355" max="4355" width="17.875" customWidth="1"/>
    <col min="4356" max="4356" width="22.875" customWidth="1"/>
    <col min="4357" max="4357" width="18" customWidth="1"/>
    <col min="4358" max="4358" width="23.75" customWidth="1"/>
    <col min="4359" max="4359" width="34.25" customWidth="1"/>
    <col min="4362" max="4362" width="9.125" bestFit="1" customWidth="1"/>
    <col min="4363" max="4365" width="14.25" bestFit="1" customWidth="1"/>
    <col min="4367" max="4367" width="10.125" customWidth="1"/>
    <col min="4611" max="4611" width="17.875" customWidth="1"/>
    <col min="4612" max="4612" width="22.875" customWidth="1"/>
    <col min="4613" max="4613" width="18" customWidth="1"/>
    <col min="4614" max="4614" width="23.75" customWidth="1"/>
    <col min="4615" max="4615" width="34.25" customWidth="1"/>
    <col min="4618" max="4618" width="9.125" bestFit="1" customWidth="1"/>
    <col min="4619" max="4621" width="14.25" bestFit="1" customWidth="1"/>
    <col min="4623" max="4623" width="10.125" customWidth="1"/>
    <col min="4867" max="4867" width="17.875" customWidth="1"/>
    <col min="4868" max="4868" width="22.875" customWidth="1"/>
    <col min="4869" max="4869" width="18" customWidth="1"/>
    <col min="4870" max="4870" width="23.75" customWidth="1"/>
    <col min="4871" max="4871" width="34.25" customWidth="1"/>
    <col min="4874" max="4874" width="9.125" bestFit="1" customWidth="1"/>
    <col min="4875" max="4877" width="14.25" bestFit="1" customWidth="1"/>
    <col min="4879" max="4879" width="10.125" customWidth="1"/>
    <col min="5123" max="5123" width="17.875" customWidth="1"/>
    <col min="5124" max="5124" width="22.875" customWidth="1"/>
    <col min="5125" max="5125" width="18" customWidth="1"/>
    <col min="5126" max="5126" width="23.75" customWidth="1"/>
    <col min="5127" max="5127" width="34.25" customWidth="1"/>
    <col min="5130" max="5130" width="9.125" bestFit="1" customWidth="1"/>
    <col min="5131" max="5133" width="14.25" bestFit="1" customWidth="1"/>
    <col min="5135" max="5135" width="10.125" customWidth="1"/>
    <col min="5379" max="5379" width="17.875" customWidth="1"/>
    <col min="5380" max="5380" width="22.875" customWidth="1"/>
    <col min="5381" max="5381" width="18" customWidth="1"/>
    <col min="5382" max="5382" width="23.75" customWidth="1"/>
    <col min="5383" max="5383" width="34.25" customWidth="1"/>
    <col min="5386" max="5386" width="9.125" bestFit="1" customWidth="1"/>
    <col min="5387" max="5389" width="14.25" bestFit="1" customWidth="1"/>
    <col min="5391" max="5391" width="10.125" customWidth="1"/>
    <col min="5635" max="5635" width="17.875" customWidth="1"/>
    <col min="5636" max="5636" width="22.875" customWidth="1"/>
    <col min="5637" max="5637" width="18" customWidth="1"/>
    <col min="5638" max="5638" width="23.75" customWidth="1"/>
    <col min="5639" max="5639" width="34.25" customWidth="1"/>
    <col min="5642" max="5642" width="9.125" bestFit="1" customWidth="1"/>
    <col min="5643" max="5645" width="14.25" bestFit="1" customWidth="1"/>
    <col min="5647" max="5647" width="10.125" customWidth="1"/>
    <col min="5891" max="5891" width="17.875" customWidth="1"/>
    <col min="5892" max="5892" width="22.875" customWidth="1"/>
    <col min="5893" max="5893" width="18" customWidth="1"/>
    <col min="5894" max="5894" width="23.75" customWidth="1"/>
    <col min="5895" max="5895" width="34.25" customWidth="1"/>
    <col min="5898" max="5898" width="9.125" bestFit="1" customWidth="1"/>
    <col min="5899" max="5901" width="14.25" bestFit="1" customWidth="1"/>
    <col min="5903" max="5903" width="10.125" customWidth="1"/>
    <col min="6147" max="6147" width="17.875" customWidth="1"/>
    <col min="6148" max="6148" width="22.875" customWidth="1"/>
    <col min="6149" max="6149" width="18" customWidth="1"/>
    <col min="6150" max="6150" width="23.75" customWidth="1"/>
    <col min="6151" max="6151" width="34.25" customWidth="1"/>
    <col min="6154" max="6154" width="9.125" bestFit="1" customWidth="1"/>
    <col min="6155" max="6157" width="14.25" bestFit="1" customWidth="1"/>
    <col min="6159" max="6159" width="10.125" customWidth="1"/>
    <col min="6403" max="6403" width="17.875" customWidth="1"/>
    <col min="6404" max="6404" width="22.875" customWidth="1"/>
    <col min="6405" max="6405" width="18" customWidth="1"/>
    <col min="6406" max="6406" width="23.75" customWidth="1"/>
    <col min="6407" max="6407" width="34.25" customWidth="1"/>
    <col min="6410" max="6410" width="9.125" bestFit="1" customWidth="1"/>
    <col min="6411" max="6413" width="14.25" bestFit="1" customWidth="1"/>
    <col min="6415" max="6415" width="10.125" customWidth="1"/>
    <col min="6659" max="6659" width="17.875" customWidth="1"/>
    <col min="6660" max="6660" width="22.875" customWidth="1"/>
    <col min="6661" max="6661" width="18" customWidth="1"/>
    <col min="6662" max="6662" width="23.75" customWidth="1"/>
    <col min="6663" max="6663" width="34.25" customWidth="1"/>
    <col min="6666" max="6666" width="9.125" bestFit="1" customWidth="1"/>
    <col min="6667" max="6669" width="14.25" bestFit="1" customWidth="1"/>
    <col min="6671" max="6671" width="10.125" customWidth="1"/>
    <col min="6915" max="6915" width="17.875" customWidth="1"/>
    <col min="6916" max="6916" width="22.875" customWidth="1"/>
    <col min="6917" max="6917" width="18" customWidth="1"/>
    <col min="6918" max="6918" width="23.75" customWidth="1"/>
    <col min="6919" max="6919" width="34.25" customWidth="1"/>
    <col min="6922" max="6922" width="9.125" bestFit="1" customWidth="1"/>
    <col min="6923" max="6925" width="14.25" bestFit="1" customWidth="1"/>
    <col min="6927" max="6927" width="10.125" customWidth="1"/>
    <col min="7171" max="7171" width="17.875" customWidth="1"/>
    <col min="7172" max="7172" width="22.875" customWidth="1"/>
    <col min="7173" max="7173" width="18" customWidth="1"/>
    <col min="7174" max="7174" width="23.75" customWidth="1"/>
    <col min="7175" max="7175" width="34.25" customWidth="1"/>
    <col min="7178" max="7178" width="9.125" bestFit="1" customWidth="1"/>
    <col min="7179" max="7181" width="14.25" bestFit="1" customWidth="1"/>
    <col min="7183" max="7183" width="10.125" customWidth="1"/>
    <col min="7427" max="7427" width="17.875" customWidth="1"/>
    <col min="7428" max="7428" width="22.875" customWidth="1"/>
    <col min="7429" max="7429" width="18" customWidth="1"/>
    <col min="7430" max="7430" width="23.75" customWidth="1"/>
    <col min="7431" max="7431" width="34.25" customWidth="1"/>
    <col min="7434" max="7434" width="9.125" bestFit="1" customWidth="1"/>
    <col min="7435" max="7437" width="14.25" bestFit="1" customWidth="1"/>
    <col min="7439" max="7439" width="10.125" customWidth="1"/>
    <col min="7683" max="7683" width="17.875" customWidth="1"/>
    <col min="7684" max="7684" width="22.875" customWidth="1"/>
    <col min="7685" max="7685" width="18" customWidth="1"/>
    <col min="7686" max="7686" width="23.75" customWidth="1"/>
    <col min="7687" max="7687" width="34.25" customWidth="1"/>
    <col min="7690" max="7690" width="9.125" bestFit="1" customWidth="1"/>
    <col min="7691" max="7693" width="14.25" bestFit="1" customWidth="1"/>
    <col min="7695" max="7695" width="10.125" customWidth="1"/>
    <col min="7939" max="7939" width="17.875" customWidth="1"/>
    <col min="7940" max="7940" width="22.875" customWidth="1"/>
    <col min="7941" max="7941" width="18" customWidth="1"/>
    <col min="7942" max="7942" width="23.75" customWidth="1"/>
    <col min="7943" max="7943" width="34.25" customWidth="1"/>
    <col min="7946" max="7946" width="9.125" bestFit="1" customWidth="1"/>
    <col min="7947" max="7949" width="14.25" bestFit="1" customWidth="1"/>
    <col min="7951" max="7951" width="10.125" customWidth="1"/>
    <col min="8195" max="8195" width="17.875" customWidth="1"/>
    <col min="8196" max="8196" width="22.875" customWidth="1"/>
    <col min="8197" max="8197" width="18" customWidth="1"/>
    <col min="8198" max="8198" width="23.75" customWidth="1"/>
    <col min="8199" max="8199" width="34.25" customWidth="1"/>
    <col min="8202" max="8202" width="9.125" bestFit="1" customWidth="1"/>
    <col min="8203" max="8205" width="14.25" bestFit="1" customWidth="1"/>
    <col min="8207" max="8207" width="10.125" customWidth="1"/>
    <col min="8451" max="8451" width="17.875" customWidth="1"/>
    <col min="8452" max="8452" width="22.875" customWidth="1"/>
    <col min="8453" max="8453" width="18" customWidth="1"/>
    <col min="8454" max="8454" width="23.75" customWidth="1"/>
    <col min="8455" max="8455" width="34.25" customWidth="1"/>
    <col min="8458" max="8458" width="9.125" bestFit="1" customWidth="1"/>
    <col min="8459" max="8461" width="14.25" bestFit="1" customWidth="1"/>
    <col min="8463" max="8463" width="10.125" customWidth="1"/>
    <col min="8707" max="8707" width="17.875" customWidth="1"/>
    <col min="8708" max="8708" width="22.875" customWidth="1"/>
    <col min="8709" max="8709" width="18" customWidth="1"/>
    <col min="8710" max="8710" width="23.75" customWidth="1"/>
    <col min="8711" max="8711" width="34.25" customWidth="1"/>
    <col min="8714" max="8714" width="9.125" bestFit="1" customWidth="1"/>
    <col min="8715" max="8717" width="14.25" bestFit="1" customWidth="1"/>
    <col min="8719" max="8719" width="10.125" customWidth="1"/>
    <col min="8963" max="8963" width="17.875" customWidth="1"/>
    <col min="8964" max="8964" width="22.875" customWidth="1"/>
    <col min="8965" max="8965" width="18" customWidth="1"/>
    <col min="8966" max="8966" width="23.75" customWidth="1"/>
    <col min="8967" max="8967" width="34.25" customWidth="1"/>
    <col min="8970" max="8970" width="9.125" bestFit="1" customWidth="1"/>
    <col min="8971" max="8973" width="14.25" bestFit="1" customWidth="1"/>
    <col min="8975" max="8975" width="10.125" customWidth="1"/>
    <col min="9219" max="9219" width="17.875" customWidth="1"/>
    <col min="9220" max="9220" width="22.875" customWidth="1"/>
    <col min="9221" max="9221" width="18" customWidth="1"/>
    <col min="9222" max="9222" width="23.75" customWidth="1"/>
    <col min="9223" max="9223" width="34.25" customWidth="1"/>
    <col min="9226" max="9226" width="9.125" bestFit="1" customWidth="1"/>
    <col min="9227" max="9229" width="14.25" bestFit="1" customWidth="1"/>
    <col min="9231" max="9231" width="10.125" customWidth="1"/>
    <col min="9475" max="9475" width="17.875" customWidth="1"/>
    <col min="9476" max="9476" width="22.875" customWidth="1"/>
    <col min="9477" max="9477" width="18" customWidth="1"/>
    <col min="9478" max="9478" width="23.75" customWidth="1"/>
    <col min="9479" max="9479" width="34.25" customWidth="1"/>
    <col min="9482" max="9482" width="9.125" bestFit="1" customWidth="1"/>
    <col min="9483" max="9485" width="14.25" bestFit="1" customWidth="1"/>
    <col min="9487" max="9487" width="10.125" customWidth="1"/>
    <col min="9731" max="9731" width="17.875" customWidth="1"/>
    <col min="9732" max="9732" width="22.875" customWidth="1"/>
    <col min="9733" max="9733" width="18" customWidth="1"/>
    <col min="9734" max="9734" width="23.75" customWidth="1"/>
    <col min="9735" max="9735" width="34.25" customWidth="1"/>
    <col min="9738" max="9738" width="9.125" bestFit="1" customWidth="1"/>
    <col min="9739" max="9741" width="14.25" bestFit="1" customWidth="1"/>
    <col min="9743" max="9743" width="10.125" customWidth="1"/>
    <col min="9987" max="9987" width="17.875" customWidth="1"/>
    <col min="9988" max="9988" width="22.875" customWidth="1"/>
    <col min="9989" max="9989" width="18" customWidth="1"/>
    <col min="9990" max="9990" width="23.75" customWidth="1"/>
    <col min="9991" max="9991" width="34.25" customWidth="1"/>
    <col min="9994" max="9994" width="9.125" bestFit="1" customWidth="1"/>
    <col min="9995" max="9997" width="14.25" bestFit="1" customWidth="1"/>
    <col min="9999" max="9999" width="10.125" customWidth="1"/>
    <col min="10243" max="10243" width="17.875" customWidth="1"/>
    <col min="10244" max="10244" width="22.875" customWidth="1"/>
    <col min="10245" max="10245" width="18" customWidth="1"/>
    <col min="10246" max="10246" width="23.75" customWidth="1"/>
    <col min="10247" max="10247" width="34.25" customWidth="1"/>
    <col min="10250" max="10250" width="9.125" bestFit="1" customWidth="1"/>
    <col min="10251" max="10253" width="14.25" bestFit="1" customWidth="1"/>
    <col min="10255" max="10255" width="10.125" customWidth="1"/>
    <col min="10499" max="10499" width="17.875" customWidth="1"/>
    <col min="10500" max="10500" width="22.875" customWidth="1"/>
    <col min="10501" max="10501" width="18" customWidth="1"/>
    <col min="10502" max="10502" width="23.75" customWidth="1"/>
    <col min="10503" max="10503" width="34.25" customWidth="1"/>
    <col min="10506" max="10506" width="9.125" bestFit="1" customWidth="1"/>
    <col min="10507" max="10509" width="14.25" bestFit="1" customWidth="1"/>
    <col min="10511" max="10511" width="10.125" customWidth="1"/>
    <col min="10755" max="10755" width="17.875" customWidth="1"/>
    <col min="10756" max="10756" width="22.875" customWidth="1"/>
    <col min="10757" max="10757" width="18" customWidth="1"/>
    <col min="10758" max="10758" width="23.75" customWidth="1"/>
    <col min="10759" max="10759" width="34.25" customWidth="1"/>
    <col min="10762" max="10762" width="9.125" bestFit="1" customWidth="1"/>
    <col min="10763" max="10765" width="14.25" bestFit="1" customWidth="1"/>
    <col min="10767" max="10767" width="10.125" customWidth="1"/>
    <col min="11011" max="11011" width="17.875" customWidth="1"/>
    <col min="11012" max="11012" width="22.875" customWidth="1"/>
    <col min="11013" max="11013" width="18" customWidth="1"/>
    <col min="11014" max="11014" width="23.75" customWidth="1"/>
    <col min="11015" max="11015" width="34.25" customWidth="1"/>
    <col min="11018" max="11018" width="9.125" bestFit="1" customWidth="1"/>
    <col min="11019" max="11021" width="14.25" bestFit="1" customWidth="1"/>
    <col min="11023" max="11023" width="10.125" customWidth="1"/>
    <col min="11267" max="11267" width="17.875" customWidth="1"/>
    <col min="11268" max="11268" width="22.875" customWidth="1"/>
    <col min="11269" max="11269" width="18" customWidth="1"/>
    <col min="11270" max="11270" width="23.75" customWidth="1"/>
    <col min="11271" max="11271" width="34.25" customWidth="1"/>
    <col min="11274" max="11274" width="9.125" bestFit="1" customWidth="1"/>
    <col min="11275" max="11277" width="14.25" bestFit="1" customWidth="1"/>
    <col min="11279" max="11279" width="10.125" customWidth="1"/>
    <col min="11523" max="11523" width="17.875" customWidth="1"/>
    <col min="11524" max="11524" width="22.875" customWidth="1"/>
    <col min="11525" max="11525" width="18" customWidth="1"/>
    <col min="11526" max="11526" width="23.75" customWidth="1"/>
    <col min="11527" max="11527" width="34.25" customWidth="1"/>
    <col min="11530" max="11530" width="9.125" bestFit="1" customWidth="1"/>
    <col min="11531" max="11533" width="14.25" bestFit="1" customWidth="1"/>
    <col min="11535" max="11535" width="10.125" customWidth="1"/>
    <col min="11779" max="11779" width="17.875" customWidth="1"/>
    <col min="11780" max="11780" width="22.875" customWidth="1"/>
    <col min="11781" max="11781" width="18" customWidth="1"/>
    <col min="11782" max="11782" width="23.75" customWidth="1"/>
    <col min="11783" max="11783" width="34.25" customWidth="1"/>
    <col min="11786" max="11786" width="9.125" bestFit="1" customWidth="1"/>
    <col min="11787" max="11789" width="14.25" bestFit="1" customWidth="1"/>
    <col min="11791" max="11791" width="10.125" customWidth="1"/>
    <col min="12035" max="12035" width="17.875" customWidth="1"/>
    <col min="12036" max="12036" width="22.875" customWidth="1"/>
    <col min="12037" max="12037" width="18" customWidth="1"/>
    <col min="12038" max="12038" width="23.75" customWidth="1"/>
    <col min="12039" max="12039" width="34.25" customWidth="1"/>
    <col min="12042" max="12042" width="9.125" bestFit="1" customWidth="1"/>
    <col min="12043" max="12045" width="14.25" bestFit="1" customWidth="1"/>
    <col min="12047" max="12047" width="10.125" customWidth="1"/>
    <col min="12291" max="12291" width="17.875" customWidth="1"/>
    <col min="12292" max="12292" width="22.875" customWidth="1"/>
    <col min="12293" max="12293" width="18" customWidth="1"/>
    <col min="12294" max="12294" width="23.75" customWidth="1"/>
    <col min="12295" max="12295" width="34.25" customWidth="1"/>
    <col min="12298" max="12298" width="9.125" bestFit="1" customWidth="1"/>
    <col min="12299" max="12301" width="14.25" bestFit="1" customWidth="1"/>
    <col min="12303" max="12303" width="10.125" customWidth="1"/>
    <col min="12547" max="12547" width="17.875" customWidth="1"/>
    <col min="12548" max="12548" width="22.875" customWidth="1"/>
    <col min="12549" max="12549" width="18" customWidth="1"/>
    <col min="12550" max="12550" width="23.75" customWidth="1"/>
    <col min="12551" max="12551" width="34.25" customWidth="1"/>
    <col min="12554" max="12554" width="9.125" bestFit="1" customWidth="1"/>
    <col min="12555" max="12557" width="14.25" bestFit="1" customWidth="1"/>
    <col min="12559" max="12559" width="10.125" customWidth="1"/>
    <col min="12803" max="12803" width="17.875" customWidth="1"/>
    <col min="12804" max="12804" width="22.875" customWidth="1"/>
    <col min="12805" max="12805" width="18" customWidth="1"/>
    <col min="12806" max="12806" width="23.75" customWidth="1"/>
    <col min="12807" max="12807" width="34.25" customWidth="1"/>
    <col min="12810" max="12810" width="9.125" bestFit="1" customWidth="1"/>
    <col min="12811" max="12813" width="14.25" bestFit="1" customWidth="1"/>
    <col min="12815" max="12815" width="10.125" customWidth="1"/>
    <col min="13059" max="13059" width="17.875" customWidth="1"/>
    <col min="13060" max="13060" width="22.875" customWidth="1"/>
    <col min="13061" max="13061" width="18" customWidth="1"/>
    <col min="13062" max="13062" width="23.75" customWidth="1"/>
    <col min="13063" max="13063" width="34.25" customWidth="1"/>
    <col min="13066" max="13066" width="9.125" bestFit="1" customWidth="1"/>
    <col min="13067" max="13069" width="14.25" bestFit="1" customWidth="1"/>
    <col min="13071" max="13071" width="10.125" customWidth="1"/>
    <col min="13315" max="13315" width="17.875" customWidth="1"/>
    <col min="13316" max="13316" width="22.875" customWidth="1"/>
    <col min="13317" max="13317" width="18" customWidth="1"/>
    <col min="13318" max="13318" width="23.75" customWidth="1"/>
    <col min="13319" max="13319" width="34.25" customWidth="1"/>
    <col min="13322" max="13322" width="9.125" bestFit="1" customWidth="1"/>
    <col min="13323" max="13325" width="14.25" bestFit="1" customWidth="1"/>
    <col min="13327" max="13327" width="10.125" customWidth="1"/>
    <col min="13571" max="13571" width="17.875" customWidth="1"/>
    <col min="13572" max="13572" width="22.875" customWidth="1"/>
    <col min="13573" max="13573" width="18" customWidth="1"/>
    <col min="13574" max="13574" width="23.75" customWidth="1"/>
    <col min="13575" max="13575" width="34.25" customWidth="1"/>
    <col min="13578" max="13578" width="9.125" bestFit="1" customWidth="1"/>
    <col min="13579" max="13581" width="14.25" bestFit="1" customWidth="1"/>
    <col min="13583" max="13583" width="10.125" customWidth="1"/>
    <col min="13827" max="13827" width="17.875" customWidth="1"/>
    <col min="13828" max="13828" width="22.875" customWidth="1"/>
    <col min="13829" max="13829" width="18" customWidth="1"/>
    <col min="13830" max="13830" width="23.75" customWidth="1"/>
    <col min="13831" max="13831" width="34.25" customWidth="1"/>
    <col min="13834" max="13834" width="9.125" bestFit="1" customWidth="1"/>
    <col min="13835" max="13837" width="14.25" bestFit="1" customWidth="1"/>
    <col min="13839" max="13839" width="10.125" customWidth="1"/>
    <col min="14083" max="14083" width="17.875" customWidth="1"/>
    <col min="14084" max="14084" width="22.875" customWidth="1"/>
    <col min="14085" max="14085" width="18" customWidth="1"/>
    <col min="14086" max="14086" width="23.75" customWidth="1"/>
    <col min="14087" max="14087" width="34.25" customWidth="1"/>
    <col min="14090" max="14090" width="9.125" bestFit="1" customWidth="1"/>
    <col min="14091" max="14093" width="14.25" bestFit="1" customWidth="1"/>
    <col min="14095" max="14095" width="10.125" customWidth="1"/>
    <col min="14339" max="14339" width="17.875" customWidth="1"/>
    <col min="14340" max="14340" width="22.875" customWidth="1"/>
    <col min="14341" max="14341" width="18" customWidth="1"/>
    <col min="14342" max="14342" width="23.75" customWidth="1"/>
    <col min="14343" max="14343" width="34.25" customWidth="1"/>
    <col min="14346" max="14346" width="9.125" bestFit="1" customWidth="1"/>
    <col min="14347" max="14349" width="14.25" bestFit="1" customWidth="1"/>
    <col min="14351" max="14351" width="10.125" customWidth="1"/>
    <col min="14595" max="14595" width="17.875" customWidth="1"/>
    <col min="14596" max="14596" width="22.875" customWidth="1"/>
    <col min="14597" max="14597" width="18" customWidth="1"/>
    <col min="14598" max="14598" width="23.75" customWidth="1"/>
    <col min="14599" max="14599" width="34.25" customWidth="1"/>
    <col min="14602" max="14602" width="9.125" bestFit="1" customWidth="1"/>
    <col min="14603" max="14605" width="14.25" bestFit="1" customWidth="1"/>
    <col min="14607" max="14607" width="10.125" customWidth="1"/>
    <col min="14851" max="14851" width="17.875" customWidth="1"/>
    <col min="14852" max="14852" width="22.875" customWidth="1"/>
    <col min="14853" max="14853" width="18" customWidth="1"/>
    <col min="14854" max="14854" width="23.75" customWidth="1"/>
    <col min="14855" max="14855" width="34.25" customWidth="1"/>
    <col min="14858" max="14858" width="9.125" bestFit="1" customWidth="1"/>
    <col min="14859" max="14861" width="14.25" bestFit="1" customWidth="1"/>
    <col min="14863" max="14863" width="10.125" customWidth="1"/>
    <col min="15107" max="15107" width="17.875" customWidth="1"/>
    <col min="15108" max="15108" width="22.875" customWidth="1"/>
    <col min="15109" max="15109" width="18" customWidth="1"/>
    <col min="15110" max="15110" width="23.75" customWidth="1"/>
    <col min="15111" max="15111" width="34.25" customWidth="1"/>
    <col min="15114" max="15114" width="9.125" bestFit="1" customWidth="1"/>
    <col min="15115" max="15117" width="14.25" bestFit="1" customWidth="1"/>
    <col min="15119" max="15119" width="10.125" customWidth="1"/>
    <col min="15363" max="15363" width="17.875" customWidth="1"/>
    <col min="15364" max="15364" width="22.875" customWidth="1"/>
    <col min="15365" max="15365" width="18" customWidth="1"/>
    <col min="15366" max="15366" width="23.75" customWidth="1"/>
    <col min="15367" max="15367" width="34.25" customWidth="1"/>
    <col min="15370" max="15370" width="9.125" bestFit="1" customWidth="1"/>
    <col min="15371" max="15373" width="14.25" bestFit="1" customWidth="1"/>
    <col min="15375" max="15375" width="10.125" customWidth="1"/>
    <col min="15619" max="15619" width="17.875" customWidth="1"/>
    <col min="15620" max="15620" width="22.875" customWidth="1"/>
    <col min="15621" max="15621" width="18" customWidth="1"/>
    <col min="15622" max="15622" width="23.75" customWidth="1"/>
    <col min="15623" max="15623" width="34.25" customWidth="1"/>
    <col min="15626" max="15626" width="9.125" bestFit="1" customWidth="1"/>
    <col min="15627" max="15629" width="14.25" bestFit="1" customWidth="1"/>
    <col min="15631" max="15631" width="10.125" customWidth="1"/>
    <col min="15875" max="15875" width="17.875" customWidth="1"/>
    <col min="15876" max="15876" width="22.875" customWidth="1"/>
    <col min="15877" max="15877" width="18" customWidth="1"/>
    <col min="15878" max="15878" width="23.75" customWidth="1"/>
    <col min="15879" max="15879" width="34.25" customWidth="1"/>
    <col min="15882" max="15882" width="9.125" bestFit="1" customWidth="1"/>
    <col min="15883" max="15885" width="14.25" bestFit="1" customWidth="1"/>
    <col min="15887" max="15887" width="10.125" customWidth="1"/>
    <col min="16131" max="16131" width="17.875" customWidth="1"/>
    <col min="16132" max="16132" width="22.875" customWidth="1"/>
    <col min="16133" max="16133" width="18" customWidth="1"/>
    <col min="16134" max="16134" width="23.75" customWidth="1"/>
    <col min="16135" max="16135" width="34.25" customWidth="1"/>
    <col min="16138" max="16138" width="9.125" bestFit="1" customWidth="1"/>
    <col min="16139" max="16141" width="14.25" bestFit="1" customWidth="1"/>
    <col min="16143" max="16143" width="10.125" customWidth="1"/>
  </cols>
  <sheetData>
    <row r="1" spans="1:15" ht="18.75">
      <c r="A1" s="118" t="s">
        <v>232</v>
      </c>
      <c r="B1" s="118"/>
      <c r="C1" s="81"/>
      <c r="D1" s="81"/>
      <c r="E1" s="81"/>
      <c r="F1" s="119" t="s">
        <v>233</v>
      </c>
      <c r="G1" s="119"/>
    </row>
    <row r="2" spans="1:15">
      <c r="A2" s="11"/>
      <c r="B2" s="12"/>
      <c r="C2" s="12"/>
      <c r="D2" s="12"/>
      <c r="E2" s="12"/>
      <c r="F2" s="13"/>
      <c r="G2" s="13"/>
    </row>
    <row r="3" spans="1:15" ht="18.75">
      <c r="A3" s="119" t="s">
        <v>234</v>
      </c>
      <c r="B3" s="119"/>
      <c r="C3" s="119"/>
      <c r="D3" s="119"/>
      <c r="E3" s="119"/>
      <c r="F3" s="119"/>
      <c r="G3" s="119"/>
    </row>
    <row r="5" spans="1:15" ht="20.100000000000001" customHeight="1"/>
    <row r="6" spans="1:15" ht="20.100000000000001" customHeight="1">
      <c r="B6" s="120" t="s">
        <v>350</v>
      </c>
      <c r="C6" s="120"/>
      <c r="D6" s="120"/>
      <c r="E6" s="39"/>
      <c r="F6" s="39"/>
      <c r="G6" s="39"/>
    </row>
    <row r="7" spans="1:15" ht="24.95" customHeight="1">
      <c r="B7" s="2" t="s">
        <v>235</v>
      </c>
      <c r="C7" s="2" t="s">
        <v>236</v>
      </c>
      <c r="D7" s="2" t="s">
        <v>237</v>
      </c>
      <c r="E7" s="2" t="s">
        <v>238</v>
      </c>
      <c r="F7" s="2" t="s">
        <v>239</v>
      </c>
      <c r="G7" s="82" t="s">
        <v>240</v>
      </c>
    </row>
    <row r="8" spans="1:15" ht="24.95" customHeight="1">
      <c r="B8" s="2" t="s">
        <v>249</v>
      </c>
      <c r="C8" s="51" t="s">
        <v>254</v>
      </c>
      <c r="D8" s="4">
        <v>189.964</v>
      </c>
      <c r="E8" s="4"/>
      <c r="F8" s="83">
        <v>190.03700000000001</v>
      </c>
      <c r="G8" s="84" t="s">
        <v>265</v>
      </c>
      <c r="H8" s="45">
        <v>3</v>
      </c>
      <c r="I8" s="45"/>
      <c r="J8">
        <f>(0.0009%*D8+0.0005)/1.732</f>
        <v>1.2757944572748267E-3</v>
      </c>
      <c r="K8">
        <f>J8/C8</f>
        <v>6.7147076698675092E-6</v>
      </c>
      <c r="L8">
        <f>0.0001/2/SQRT(3)/C8</f>
        <v>1.5193428136569102E-7</v>
      </c>
      <c r="M8" s="40">
        <f>2*SQRT(K8^2+L8^2)</f>
        <v>1.3432852730173389E-5</v>
      </c>
      <c r="O8">
        <f>J8*1.732</f>
        <v>2.2096759999999998E-3</v>
      </c>
    </row>
    <row r="9" spans="1:15" ht="24.95" customHeight="1">
      <c r="B9" s="2"/>
      <c r="C9" s="51" t="s">
        <v>256</v>
      </c>
      <c r="D9" s="4">
        <v>19.989000000000001</v>
      </c>
      <c r="E9" s="4"/>
      <c r="F9" s="83">
        <v>20.010999999999999</v>
      </c>
      <c r="G9" s="84" t="s">
        <v>246</v>
      </c>
      <c r="H9" s="45">
        <v>3</v>
      </c>
      <c r="I9" s="45"/>
      <c r="J9">
        <f>(0.0009%*D9+0.0005)/1.732</f>
        <v>3.9255254041570438E-4</v>
      </c>
      <c r="K9">
        <f>J9/C9</f>
        <v>1.9627627020785218E-5</v>
      </c>
      <c r="L9">
        <f>0.0001/2/SQRT(3)/C9</f>
        <v>1.4433756729740647E-6</v>
      </c>
      <c r="M9" s="40">
        <f>2*SQRT(K9^2+L9^2)</f>
        <v>3.93612538316752E-5</v>
      </c>
      <c r="O9">
        <f>J9*1.732</f>
        <v>6.7990100000000001E-4</v>
      </c>
    </row>
    <row r="10" spans="1:15" ht="24.95" customHeight="1">
      <c r="B10" s="2"/>
      <c r="C10" s="51" t="s">
        <v>255</v>
      </c>
      <c r="D10" s="4">
        <v>-190.03700000000001</v>
      </c>
      <c r="E10" s="4"/>
      <c r="F10" s="83">
        <v>-189.964</v>
      </c>
      <c r="G10" s="84" t="s">
        <v>265</v>
      </c>
      <c r="H10" s="45">
        <v>3</v>
      </c>
      <c r="I10" s="45"/>
      <c r="J10">
        <f>(0.0009%*D10+0.0005)/1.732</f>
        <v>-6.9880658198614326E-4</v>
      </c>
      <c r="K10">
        <f>J10/C10</f>
        <v>3.6779293788744383E-6</v>
      </c>
      <c r="L10">
        <f>0.0001/2/SQRT(3)/C10</f>
        <v>-1.5193428136569102E-7</v>
      </c>
      <c r="M10" s="40">
        <f>2*SQRT(K10^2+L10^2)</f>
        <v>7.3621324470133847E-6</v>
      </c>
      <c r="O10">
        <f>J10*1.732</f>
        <v>-1.2103330000000001E-3</v>
      </c>
    </row>
    <row r="11" spans="1:15" ht="24.95" customHeight="1">
      <c r="B11" s="2" t="s">
        <v>169</v>
      </c>
      <c r="C11" s="2" t="s">
        <v>242</v>
      </c>
      <c r="D11" s="2" t="s">
        <v>243</v>
      </c>
      <c r="E11" s="2" t="s">
        <v>244</v>
      </c>
      <c r="F11" s="85" t="s">
        <v>245</v>
      </c>
      <c r="G11" s="96"/>
      <c r="H11" s="18"/>
      <c r="I11" s="18"/>
      <c r="J11" s="39"/>
      <c r="K11" s="39"/>
      <c r="M11" s="41"/>
    </row>
    <row r="12" spans="1:15" ht="24.95" customHeight="1">
      <c r="B12" s="2" t="s">
        <v>250</v>
      </c>
      <c r="C12" s="51" t="s">
        <v>257</v>
      </c>
      <c r="D12" s="6">
        <v>1.8996599999999999</v>
      </c>
      <c r="E12" s="6"/>
      <c r="F12" s="86">
        <v>1.90035</v>
      </c>
      <c r="G12" s="84" t="s">
        <v>266</v>
      </c>
      <c r="H12" s="18">
        <v>5</v>
      </c>
      <c r="I12" s="18"/>
      <c r="J12">
        <f>(0.0006%*D12+0.0000008)/1.732</f>
        <v>7.0427020785219388E-6</v>
      </c>
      <c r="K12">
        <f>J12/C12</f>
        <v>3.7066853044852309E-6</v>
      </c>
      <c r="L12">
        <f>0.000001/2/SQRT(3)/C12</f>
        <v>1.5193428136569099E-7</v>
      </c>
      <c r="M12" s="40">
        <f t="shared" ref="M12:M24" si="0">2*SQRT(K12^2+L12^2)</f>
        <v>7.4195956688598274E-6</v>
      </c>
      <c r="O12">
        <f t="shared" ref="O12:O24" si="1">J12*1.732</f>
        <v>1.2197959999999998E-5</v>
      </c>
    </row>
    <row r="13" spans="1:15" ht="24.95" customHeight="1">
      <c r="B13" s="2"/>
      <c r="C13" s="51" t="s">
        <v>258</v>
      </c>
      <c r="D13" s="6">
        <v>0.99978999999999996</v>
      </c>
      <c r="E13" s="87"/>
      <c r="F13" s="86">
        <v>1.00021</v>
      </c>
      <c r="G13" s="84" t="s">
        <v>267</v>
      </c>
      <c r="H13" s="18">
        <v>5</v>
      </c>
      <c r="I13" s="18"/>
      <c r="J13">
        <f>(0.0006%*D13+0.0000008)/1.732</f>
        <v>3.925369515011547E-6</v>
      </c>
      <c r="K13">
        <f>J13/C13</f>
        <v>3.925369515011547E-6</v>
      </c>
      <c r="L13">
        <f>0.000001/2/SQRT(3)/C13</f>
        <v>2.8867513459481289E-7</v>
      </c>
      <c r="M13" s="40">
        <f t="shared" si="0"/>
        <v>7.8719398276956679E-6</v>
      </c>
      <c r="O13">
        <f t="shared" si="1"/>
        <v>6.7987399999999992E-6</v>
      </c>
    </row>
    <row r="14" spans="1:15" ht="24.95" customHeight="1">
      <c r="B14" s="2"/>
      <c r="C14" s="51" t="s">
        <v>260</v>
      </c>
      <c r="D14" s="88">
        <v>0.19991</v>
      </c>
      <c r="E14" s="7"/>
      <c r="F14" s="89">
        <v>0.20008999999999999</v>
      </c>
      <c r="G14" s="84" t="s">
        <v>268</v>
      </c>
      <c r="H14" s="18">
        <v>5</v>
      </c>
      <c r="I14" s="18"/>
      <c r="J14">
        <f>(0.0009%*D14+0.0000005)/1.732</f>
        <v>1.3274769053117784E-6</v>
      </c>
      <c r="K14">
        <f>J14/C14</f>
        <v>6.637384526558892E-6</v>
      </c>
      <c r="L14">
        <f>0.000001/2/SQRT(3)/C14</f>
        <v>1.4433756729740645E-6</v>
      </c>
      <c r="M14" s="40">
        <f t="shared" si="0"/>
        <v>1.358502214745883E-5</v>
      </c>
      <c r="O14">
        <f t="shared" si="1"/>
        <v>2.2991900000000001E-6</v>
      </c>
    </row>
    <row r="15" spans="1:15" ht="24.95" customHeight="1">
      <c r="B15" s="2"/>
      <c r="C15" s="51" t="s">
        <v>259</v>
      </c>
      <c r="D15" s="88">
        <v>-1.90035</v>
      </c>
      <c r="E15" s="7"/>
      <c r="F15" s="89">
        <v>-1.8996599999999999</v>
      </c>
      <c r="G15" s="84" t="s">
        <v>266</v>
      </c>
      <c r="H15" s="18">
        <v>5</v>
      </c>
      <c r="I15" s="18"/>
      <c r="M15" s="40"/>
    </row>
    <row r="16" spans="1:15" ht="24.95" customHeight="1">
      <c r="B16" s="2" t="s">
        <v>251</v>
      </c>
      <c r="C16" s="51" t="s">
        <v>261</v>
      </c>
      <c r="D16" s="8">
        <v>18.996400000000001</v>
      </c>
      <c r="E16" s="8"/>
      <c r="F16" s="90">
        <v>19.003699999999998</v>
      </c>
      <c r="G16" s="84" t="s">
        <v>269</v>
      </c>
      <c r="H16" s="18">
        <v>4</v>
      </c>
      <c r="I16" s="18"/>
      <c r="J16">
        <f t="shared" ref="J16:J22" si="2">(0.0004%*D16+0.000003)/1.732</f>
        <v>4.560369515011548E-5</v>
      </c>
      <c r="K16">
        <f t="shared" ref="K16:K24" si="3">J16/C16</f>
        <v>2.4001944815850254E-6</v>
      </c>
      <c r="L16">
        <f t="shared" ref="L16:L24" si="4">0.00001/2/SQRT(3)/C16</f>
        <v>1.5193428136569102E-7</v>
      </c>
      <c r="M16" s="40">
        <f t="shared" si="0"/>
        <v>4.8099969127995571E-6</v>
      </c>
      <c r="O16">
        <f t="shared" si="1"/>
        <v>7.8985600000000005E-5</v>
      </c>
    </row>
    <row r="17" spans="2:15" ht="24.95" customHeight="1">
      <c r="B17" s="2"/>
      <c r="C17" s="51" t="s">
        <v>263</v>
      </c>
      <c r="D17" s="8">
        <v>1.9988999999999999</v>
      </c>
      <c r="E17" s="8"/>
      <c r="F17" s="90">
        <v>2.0011000000000001</v>
      </c>
      <c r="G17" s="84" t="s">
        <v>270</v>
      </c>
      <c r="H17" s="18">
        <v>4</v>
      </c>
      <c r="I17" s="18"/>
      <c r="J17">
        <f t="shared" si="2"/>
        <v>6.3484988452655883E-6</v>
      </c>
      <c r="K17">
        <f t="shared" si="3"/>
        <v>3.1742494226327941E-6</v>
      </c>
      <c r="L17">
        <f t="shared" si="4"/>
        <v>1.4433756729740647E-6</v>
      </c>
      <c r="M17" s="40">
        <f t="shared" si="0"/>
        <v>6.9740068053932847E-6</v>
      </c>
      <c r="O17">
        <f t="shared" si="1"/>
        <v>1.0995599999999999E-5</v>
      </c>
    </row>
    <row r="18" spans="2:15" ht="24.95" customHeight="1">
      <c r="B18" s="2"/>
      <c r="C18" s="51" t="s">
        <v>262</v>
      </c>
      <c r="D18" s="88">
        <v>-19.003699999999998</v>
      </c>
      <c r="E18" s="91"/>
      <c r="F18" s="89">
        <v>-18.996400000000001</v>
      </c>
      <c r="G18" s="84" t="s">
        <v>269</v>
      </c>
      <c r="H18" s="18">
        <v>4</v>
      </c>
      <c r="I18" s="18"/>
      <c r="J18">
        <f t="shared" si="2"/>
        <v>-4.2156351039260968E-5</v>
      </c>
      <c r="K18">
        <f t="shared" si="3"/>
        <v>2.2187553178558402E-6</v>
      </c>
      <c r="L18">
        <f t="shared" si="4"/>
        <v>-1.5193428136569102E-7</v>
      </c>
      <c r="M18" s="40">
        <f t="shared" si="0"/>
        <v>4.4479025107876087E-6</v>
      </c>
      <c r="O18">
        <f t="shared" si="1"/>
        <v>-7.3014799999999991E-5</v>
      </c>
    </row>
    <row r="19" spans="2:15" ht="24.95" customHeight="1">
      <c r="B19" s="2" t="s">
        <v>252</v>
      </c>
      <c r="C19" s="51" t="s">
        <v>254</v>
      </c>
      <c r="D19" s="10">
        <v>189.96600000000001</v>
      </c>
      <c r="E19" s="10"/>
      <c r="F19" s="92">
        <v>190.035</v>
      </c>
      <c r="G19" s="84" t="s">
        <v>271</v>
      </c>
      <c r="H19" s="18">
        <v>3</v>
      </c>
      <c r="I19" s="18"/>
      <c r="J19">
        <f t="shared" si="2"/>
        <v>4.4045265588914544E-4</v>
      </c>
      <c r="K19">
        <f t="shared" si="3"/>
        <v>2.3181718731007656E-6</v>
      </c>
      <c r="L19">
        <f t="shared" si="4"/>
        <v>1.5193428136569101E-8</v>
      </c>
      <c r="M19" s="40">
        <f t="shared" si="0"/>
        <v>4.6364433237101269E-6</v>
      </c>
      <c r="O19">
        <f t="shared" si="1"/>
        <v>7.6286399999999992E-4</v>
      </c>
    </row>
    <row r="20" spans="2:15" ht="24.95" customHeight="1">
      <c r="B20" s="2"/>
      <c r="C20" s="51" t="s">
        <v>256</v>
      </c>
      <c r="D20" s="10">
        <v>19.991</v>
      </c>
      <c r="E20" s="10"/>
      <c r="F20" s="92">
        <v>20.009</v>
      </c>
      <c r="G20" s="84" t="s">
        <v>270</v>
      </c>
      <c r="H20" s="18">
        <v>3</v>
      </c>
      <c r="I20" s="18"/>
      <c r="J20">
        <f t="shared" si="2"/>
        <v>4.7900692840646649E-5</v>
      </c>
      <c r="K20">
        <f t="shared" si="3"/>
        <v>2.3950346420323325E-6</v>
      </c>
      <c r="L20">
        <f t="shared" si="4"/>
        <v>1.4433756729740647E-7</v>
      </c>
      <c r="M20" s="40">
        <f t="shared" si="0"/>
        <v>4.7987599522661167E-6</v>
      </c>
      <c r="O20">
        <f t="shared" si="1"/>
        <v>8.2964000000000001E-5</v>
      </c>
    </row>
    <row r="21" spans="2:15" ht="24.95" customHeight="1">
      <c r="B21" s="2"/>
      <c r="C21" s="51" t="s">
        <v>255</v>
      </c>
      <c r="D21" s="88">
        <v>-190.035</v>
      </c>
      <c r="E21" s="93"/>
      <c r="F21" s="89">
        <v>-189.96600000000001</v>
      </c>
      <c r="G21" s="84" t="s">
        <v>271</v>
      </c>
      <c r="H21" s="18">
        <v>3</v>
      </c>
      <c r="I21" s="18"/>
      <c r="J21">
        <f t="shared" si="2"/>
        <v>-4.3714780600461893E-4</v>
      </c>
      <c r="K21">
        <f t="shared" si="3"/>
        <v>2.3007779263400996E-6</v>
      </c>
      <c r="L21">
        <f t="shared" si="4"/>
        <v>-1.5193428136569101E-8</v>
      </c>
      <c r="M21" s="40">
        <f t="shared" si="0"/>
        <v>4.6016561829812496E-6</v>
      </c>
      <c r="O21">
        <f t="shared" si="1"/>
        <v>-7.5714E-4</v>
      </c>
    </row>
    <row r="22" spans="2:15" ht="24.95" customHeight="1">
      <c r="B22" s="2" t="s">
        <v>253</v>
      </c>
      <c r="C22" s="51" t="s">
        <v>247</v>
      </c>
      <c r="D22" s="42">
        <v>899.84</v>
      </c>
      <c r="E22" s="42"/>
      <c r="F22" s="94">
        <v>900.17</v>
      </c>
      <c r="G22" s="84" t="s">
        <v>265</v>
      </c>
      <c r="H22" s="18">
        <v>2</v>
      </c>
      <c r="I22" s="18"/>
      <c r="J22">
        <f t="shared" si="2"/>
        <v>2.0798845265588913E-3</v>
      </c>
      <c r="K22">
        <f t="shared" si="3"/>
        <v>2.310982807287657E-6</v>
      </c>
      <c r="L22">
        <f t="shared" si="4"/>
        <v>3.2075014954979215E-9</v>
      </c>
      <c r="M22" s="40">
        <f t="shared" si="0"/>
        <v>4.621970066387269E-6</v>
      </c>
      <c r="O22">
        <f t="shared" si="1"/>
        <v>3.6023599999999998E-3</v>
      </c>
    </row>
    <row r="23" spans="2:15" ht="24.95" customHeight="1">
      <c r="B23" s="2"/>
      <c r="C23" s="51" t="s">
        <v>264</v>
      </c>
      <c r="D23" s="42">
        <v>199.94</v>
      </c>
      <c r="E23" s="42"/>
      <c r="F23" s="94">
        <v>200.06</v>
      </c>
      <c r="G23" s="84" t="s">
        <v>270</v>
      </c>
      <c r="H23" s="18">
        <v>2</v>
      </c>
      <c r="I23" s="18"/>
      <c r="J23">
        <f>(0.0006%*D23+0.0000008)/1.732</f>
        <v>6.930946882217089E-4</v>
      </c>
      <c r="K23">
        <f t="shared" si="3"/>
        <v>3.4654734411085445E-6</v>
      </c>
      <c r="L23">
        <f t="shared" si="4"/>
        <v>1.4433756729740646E-8</v>
      </c>
      <c r="M23" s="40">
        <f t="shared" si="0"/>
        <v>6.9310069988024193E-6</v>
      </c>
      <c r="O23">
        <f t="shared" si="1"/>
        <v>1.2004399999999999E-3</v>
      </c>
    </row>
    <row r="24" spans="2:15" ht="24.95" customHeight="1">
      <c r="B24" s="2"/>
      <c r="C24" s="51" t="s">
        <v>248</v>
      </c>
      <c r="D24" s="88">
        <v>-900.17</v>
      </c>
      <c r="E24" s="95"/>
      <c r="F24" s="89">
        <v>-899.84</v>
      </c>
      <c r="G24" s="84" t="s">
        <v>265</v>
      </c>
      <c r="H24" s="18">
        <v>2</v>
      </c>
      <c r="I24" s="18"/>
      <c r="J24">
        <f>(0.0006%*D24+0.0000008)/1.732</f>
        <v>-3.1179099307159352E-3</v>
      </c>
      <c r="K24">
        <f t="shared" si="3"/>
        <v>3.4643443674621502E-6</v>
      </c>
      <c r="L24">
        <f t="shared" si="4"/>
        <v>-3.2075014954979215E-9</v>
      </c>
      <c r="M24" s="40">
        <f t="shared" si="0"/>
        <v>6.9286917046243495E-6</v>
      </c>
      <c r="O24">
        <f t="shared" si="1"/>
        <v>-5.4002199999999998E-3</v>
      </c>
    </row>
    <row r="25" spans="2:15" ht="24.95" customHeight="1"/>
  </sheetData>
  <mergeCells count="4">
    <mergeCell ref="A1:B1"/>
    <mergeCell ref="F1:G1"/>
    <mergeCell ref="A3:G3"/>
    <mergeCell ref="B6:D6"/>
  </mergeCells>
  <phoneticPr fontId="2" type="noConversion"/>
  <conditionalFormatting sqref="E18:E24">
    <cfRule type="expression" dxfId="19" priority="3">
      <formula>OR($E18&gt;=ROUND($F18,LEN($C18)-FIND(".",$C18)),$E18&lt;=ROUND($D18,LEN($C18)-FIND(".",$C18)))</formula>
    </cfRule>
  </conditionalFormatting>
  <conditionalFormatting sqref="E12:E17">
    <cfRule type="expression" dxfId="18" priority="2">
      <formula>OR($E12&gt;=ROUND($F12,LEN($C12)-FIND(".",$C12)),$E12&lt;=ROUND($D12,LEN($C12)-FIND(".",$C12)))</formula>
    </cfRule>
  </conditionalFormatting>
  <conditionalFormatting sqref="E8:E10">
    <cfRule type="expression" dxfId="17" priority="1">
      <formula>OR($E8&gt;=ROUND($F8,$H8),$E8&lt;=ROUND($D8,$H8))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57"/>
  <sheetViews>
    <sheetView topLeftCell="A7" zoomScale="70" zoomScaleNormal="70" workbookViewId="0">
      <selection activeCell="J19" sqref="J19"/>
    </sheetView>
  </sheetViews>
  <sheetFormatPr defaultRowHeight="13.5"/>
  <cols>
    <col min="4" max="4" width="18.75" customWidth="1"/>
    <col min="5" max="5" width="21.625" customWidth="1"/>
    <col min="6" max="6" width="17" customWidth="1"/>
    <col min="7" max="7" width="22" customWidth="1"/>
    <col min="8" max="8" width="36.75" customWidth="1"/>
    <col min="9" max="9" width="11.875" customWidth="1"/>
    <col min="10" max="10" width="14.625" customWidth="1"/>
    <col min="11" max="11" width="12.625" customWidth="1"/>
    <col min="12" max="12" width="15.625" customWidth="1"/>
    <col min="13" max="13" width="11.375" customWidth="1"/>
    <col min="260" max="260" width="18.75" customWidth="1"/>
    <col min="261" max="261" width="21.625" customWidth="1"/>
    <col min="262" max="262" width="17" customWidth="1"/>
    <col min="263" max="263" width="21.625" customWidth="1"/>
    <col min="264" max="264" width="36.75" customWidth="1"/>
    <col min="265" max="265" width="11.875" customWidth="1"/>
    <col min="266" max="266" width="14.625" customWidth="1"/>
    <col min="267" max="267" width="12.625" customWidth="1"/>
    <col min="268" max="268" width="15.625" customWidth="1"/>
    <col min="269" max="269" width="11.375" customWidth="1"/>
    <col min="516" max="516" width="18.75" customWidth="1"/>
    <col min="517" max="517" width="21.625" customWidth="1"/>
    <col min="518" max="518" width="17" customWidth="1"/>
    <col min="519" max="519" width="21.625" customWidth="1"/>
    <col min="520" max="520" width="36.75" customWidth="1"/>
    <col min="521" max="521" width="11.875" customWidth="1"/>
    <col min="522" max="522" width="14.625" customWidth="1"/>
    <col min="523" max="523" width="12.625" customWidth="1"/>
    <col min="524" max="524" width="15.625" customWidth="1"/>
    <col min="525" max="525" width="11.375" customWidth="1"/>
    <col min="772" max="772" width="18.75" customWidth="1"/>
    <col min="773" max="773" width="21.625" customWidth="1"/>
    <col min="774" max="774" width="17" customWidth="1"/>
    <col min="775" max="775" width="21.625" customWidth="1"/>
    <col min="776" max="776" width="36.75" customWidth="1"/>
    <col min="777" max="777" width="11.875" customWidth="1"/>
    <col min="778" max="778" width="14.625" customWidth="1"/>
    <col min="779" max="779" width="12.625" customWidth="1"/>
    <col min="780" max="780" width="15.625" customWidth="1"/>
    <col min="781" max="781" width="11.375" customWidth="1"/>
    <col min="1028" max="1028" width="18.75" customWidth="1"/>
    <col min="1029" max="1029" width="21.625" customWidth="1"/>
    <col min="1030" max="1030" width="17" customWidth="1"/>
    <col min="1031" max="1031" width="21.625" customWidth="1"/>
    <col min="1032" max="1032" width="36.75" customWidth="1"/>
    <col min="1033" max="1033" width="11.875" customWidth="1"/>
    <col min="1034" max="1034" width="14.625" customWidth="1"/>
    <col min="1035" max="1035" width="12.625" customWidth="1"/>
    <col min="1036" max="1036" width="15.625" customWidth="1"/>
    <col min="1037" max="1037" width="11.375" customWidth="1"/>
    <col min="1284" max="1284" width="18.75" customWidth="1"/>
    <col min="1285" max="1285" width="21.625" customWidth="1"/>
    <col min="1286" max="1286" width="17" customWidth="1"/>
    <col min="1287" max="1287" width="21.625" customWidth="1"/>
    <col min="1288" max="1288" width="36.75" customWidth="1"/>
    <col min="1289" max="1289" width="11.875" customWidth="1"/>
    <col min="1290" max="1290" width="14.625" customWidth="1"/>
    <col min="1291" max="1291" width="12.625" customWidth="1"/>
    <col min="1292" max="1292" width="15.625" customWidth="1"/>
    <col min="1293" max="1293" width="11.375" customWidth="1"/>
    <col min="1540" max="1540" width="18.75" customWidth="1"/>
    <col min="1541" max="1541" width="21.625" customWidth="1"/>
    <col min="1542" max="1542" width="17" customWidth="1"/>
    <col min="1543" max="1543" width="21.625" customWidth="1"/>
    <col min="1544" max="1544" width="36.75" customWidth="1"/>
    <col min="1545" max="1545" width="11.875" customWidth="1"/>
    <col min="1546" max="1546" width="14.625" customWidth="1"/>
    <col min="1547" max="1547" width="12.625" customWidth="1"/>
    <col min="1548" max="1548" width="15.625" customWidth="1"/>
    <col min="1549" max="1549" width="11.375" customWidth="1"/>
    <col min="1796" max="1796" width="18.75" customWidth="1"/>
    <col min="1797" max="1797" width="21.625" customWidth="1"/>
    <col min="1798" max="1798" width="17" customWidth="1"/>
    <col min="1799" max="1799" width="21.625" customWidth="1"/>
    <col min="1800" max="1800" width="36.75" customWidth="1"/>
    <col min="1801" max="1801" width="11.875" customWidth="1"/>
    <col min="1802" max="1802" width="14.625" customWidth="1"/>
    <col min="1803" max="1803" width="12.625" customWidth="1"/>
    <col min="1804" max="1804" width="15.625" customWidth="1"/>
    <col min="1805" max="1805" width="11.375" customWidth="1"/>
    <col min="2052" max="2052" width="18.75" customWidth="1"/>
    <col min="2053" max="2053" width="21.625" customWidth="1"/>
    <col min="2054" max="2054" width="17" customWidth="1"/>
    <col min="2055" max="2055" width="21.625" customWidth="1"/>
    <col min="2056" max="2056" width="36.75" customWidth="1"/>
    <col min="2057" max="2057" width="11.875" customWidth="1"/>
    <col min="2058" max="2058" width="14.625" customWidth="1"/>
    <col min="2059" max="2059" width="12.625" customWidth="1"/>
    <col min="2060" max="2060" width="15.625" customWidth="1"/>
    <col min="2061" max="2061" width="11.375" customWidth="1"/>
    <col min="2308" max="2308" width="18.75" customWidth="1"/>
    <col min="2309" max="2309" width="21.625" customWidth="1"/>
    <col min="2310" max="2310" width="17" customWidth="1"/>
    <col min="2311" max="2311" width="21.625" customWidth="1"/>
    <col min="2312" max="2312" width="36.75" customWidth="1"/>
    <col min="2313" max="2313" width="11.875" customWidth="1"/>
    <col min="2314" max="2314" width="14.625" customWidth="1"/>
    <col min="2315" max="2315" width="12.625" customWidth="1"/>
    <col min="2316" max="2316" width="15.625" customWidth="1"/>
    <col min="2317" max="2317" width="11.375" customWidth="1"/>
    <col min="2564" max="2564" width="18.75" customWidth="1"/>
    <col min="2565" max="2565" width="21.625" customWidth="1"/>
    <col min="2566" max="2566" width="17" customWidth="1"/>
    <col min="2567" max="2567" width="21.625" customWidth="1"/>
    <col min="2568" max="2568" width="36.75" customWidth="1"/>
    <col min="2569" max="2569" width="11.875" customWidth="1"/>
    <col min="2570" max="2570" width="14.625" customWidth="1"/>
    <col min="2571" max="2571" width="12.625" customWidth="1"/>
    <col min="2572" max="2572" width="15.625" customWidth="1"/>
    <col min="2573" max="2573" width="11.375" customWidth="1"/>
    <col min="2820" max="2820" width="18.75" customWidth="1"/>
    <col min="2821" max="2821" width="21.625" customWidth="1"/>
    <col min="2822" max="2822" width="17" customWidth="1"/>
    <col min="2823" max="2823" width="21.625" customWidth="1"/>
    <col min="2824" max="2824" width="36.75" customWidth="1"/>
    <col min="2825" max="2825" width="11.875" customWidth="1"/>
    <col min="2826" max="2826" width="14.625" customWidth="1"/>
    <col min="2827" max="2827" width="12.625" customWidth="1"/>
    <col min="2828" max="2828" width="15.625" customWidth="1"/>
    <col min="2829" max="2829" width="11.375" customWidth="1"/>
    <col min="3076" max="3076" width="18.75" customWidth="1"/>
    <col min="3077" max="3077" width="21.625" customWidth="1"/>
    <col min="3078" max="3078" width="17" customWidth="1"/>
    <col min="3079" max="3079" width="21.625" customWidth="1"/>
    <col min="3080" max="3080" width="36.75" customWidth="1"/>
    <col min="3081" max="3081" width="11.875" customWidth="1"/>
    <col min="3082" max="3082" width="14.625" customWidth="1"/>
    <col min="3083" max="3083" width="12.625" customWidth="1"/>
    <col min="3084" max="3084" width="15.625" customWidth="1"/>
    <col min="3085" max="3085" width="11.375" customWidth="1"/>
    <col min="3332" max="3332" width="18.75" customWidth="1"/>
    <col min="3333" max="3333" width="21.625" customWidth="1"/>
    <col min="3334" max="3334" width="17" customWidth="1"/>
    <col min="3335" max="3335" width="21.625" customWidth="1"/>
    <col min="3336" max="3336" width="36.75" customWidth="1"/>
    <col min="3337" max="3337" width="11.875" customWidth="1"/>
    <col min="3338" max="3338" width="14.625" customWidth="1"/>
    <col min="3339" max="3339" width="12.625" customWidth="1"/>
    <col min="3340" max="3340" width="15.625" customWidth="1"/>
    <col min="3341" max="3341" width="11.375" customWidth="1"/>
    <col min="3588" max="3588" width="18.75" customWidth="1"/>
    <col min="3589" max="3589" width="21.625" customWidth="1"/>
    <col min="3590" max="3590" width="17" customWidth="1"/>
    <col min="3591" max="3591" width="21.625" customWidth="1"/>
    <col min="3592" max="3592" width="36.75" customWidth="1"/>
    <col min="3593" max="3593" width="11.875" customWidth="1"/>
    <col min="3594" max="3594" width="14.625" customWidth="1"/>
    <col min="3595" max="3595" width="12.625" customWidth="1"/>
    <col min="3596" max="3596" width="15.625" customWidth="1"/>
    <col min="3597" max="3597" width="11.375" customWidth="1"/>
    <col min="3844" max="3844" width="18.75" customWidth="1"/>
    <col min="3845" max="3845" width="21.625" customWidth="1"/>
    <col min="3846" max="3846" width="17" customWidth="1"/>
    <col min="3847" max="3847" width="21.625" customWidth="1"/>
    <col min="3848" max="3848" width="36.75" customWidth="1"/>
    <col min="3849" max="3849" width="11.875" customWidth="1"/>
    <col min="3850" max="3850" width="14.625" customWidth="1"/>
    <col min="3851" max="3851" width="12.625" customWidth="1"/>
    <col min="3852" max="3852" width="15.625" customWidth="1"/>
    <col min="3853" max="3853" width="11.375" customWidth="1"/>
    <col min="4100" max="4100" width="18.75" customWidth="1"/>
    <col min="4101" max="4101" width="21.625" customWidth="1"/>
    <col min="4102" max="4102" width="17" customWidth="1"/>
    <col min="4103" max="4103" width="21.625" customWidth="1"/>
    <col min="4104" max="4104" width="36.75" customWidth="1"/>
    <col min="4105" max="4105" width="11.875" customWidth="1"/>
    <col min="4106" max="4106" width="14.625" customWidth="1"/>
    <col min="4107" max="4107" width="12.625" customWidth="1"/>
    <col min="4108" max="4108" width="15.625" customWidth="1"/>
    <col min="4109" max="4109" width="11.375" customWidth="1"/>
    <col min="4356" max="4356" width="18.75" customWidth="1"/>
    <col min="4357" max="4357" width="21.625" customWidth="1"/>
    <col min="4358" max="4358" width="17" customWidth="1"/>
    <col min="4359" max="4359" width="21.625" customWidth="1"/>
    <col min="4360" max="4360" width="36.75" customWidth="1"/>
    <col min="4361" max="4361" width="11.875" customWidth="1"/>
    <col min="4362" max="4362" width="14.625" customWidth="1"/>
    <col min="4363" max="4363" width="12.625" customWidth="1"/>
    <col min="4364" max="4364" width="15.625" customWidth="1"/>
    <col min="4365" max="4365" width="11.375" customWidth="1"/>
    <col min="4612" max="4612" width="18.75" customWidth="1"/>
    <col min="4613" max="4613" width="21.625" customWidth="1"/>
    <col min="4614" max="4614" width="17" customWidth="1"/>
    <col min="4615" max="4615" width="21.625" customWidth="1"/>
    <col min="4616" max="4616" width="36.75" customWidth="1"/>
    <col min="4617" max="4617" width="11.875" customWidth="1"/>
    <col min="4618" max="4618" width="14.625" customWidth="1"/>
    <col min="4619" max="4619" width="12.625" customWidth="1"/>
    <col min="4620" max="4620" width="15.625" customWidth="1"/>
    <col min="4621" max="4621" width="11.375" customWidth="1"/>
    <col min="4868" max="4868" width="18.75" customWidth="1"/>
    <col min="4869" max="4869" width="21.625" customWidth="1"/>
    <col min="4870" max="4870" width="17" customWidth="1"/>
    <col min="4871" max="4871" width="21.625" customWidth="1"/>
    <col min="4872" max="4872" width="36.75" customWidth="1"/>
    <col min="4873" max="4873" width="11.875" customWidth="1"/>
    <col min="4874" max="4874" width="14.625" customWidth="1"/>
    <col min="4875" max="4875" width="12.625" customWidth="1"/>
    <col min="4876" max="4876" width="15.625" customWidth="1"/>
    <col min="4877" max="4877" width="11.375" customWidth="1"/>
    <col min="5124" max="5124" width="18.75" customWidth="1"/>
    <col min="5125" max="5125" width="21.625" customWidth="1"/>
    <col min="5126" max="5126" width="17" customWidth="1"/>
    <col min="5127" max="5127" width="21.625" customWidth="1"/>
    <col min="5128" max="5128" width="36.75" customWidth="1"/>
    <col min="5129" max="5129" width="11.875" customWidth="1"/>
    <col min="5130" max="5130" width="14.625" customWidth="1"/>
    <col min="5131" max="5131" width="12.625" customWidth="1"/>
    <col min="5132" max="5132" width="15.625" customWidth="1"/>
    <col min="5133" max="5133" width="11.375" customWidth="1"/>
    <col min="5380" max="5380" width="18.75" customWidth="1"/>
    <col min="5381" max="5381" width="21.625" customWidth="1"/>
    <col min="5382" max="5382" width="17" customWidth="1"/>
    <col min="5383" max="5383" width="21.625" customWidth="1"/>
    <col min="5384" max="5384" width="36.75" customWidth="1"/>
    <col min="5385" max="5385" width="11.875" customWidth="1"/>
    <col min="5386" max="5386" width="14.625" customWidth="1"/>
    <col min="5387" max="5387" width="12.625" customWidth="1"/>
    <col min="5388" max="5388" width="15.625" customWidth="1"/>
    <col min="5389" max="5389" width="11.375" customWidth="1"/>
    <col min="5636" max="5636" width="18.75" customWidth="1"/>
    <col min="5637" max="5637" width="21.625" customWidth="1"/>
    <col min="5638" max="5638" width="17" customWidth="1"/>
    <col min="5639" max="5639" width="21.625" customWidth="1"/>
    <col min="5640" max="5640" width="36.75" customWidth="1"/>
    <col min="5641" max="5641" width="11.875" customWidth="1"/>
    <col min="5642" max="5642" width="14.625" customWidth="1"/>
    <col min="5643" max="5643" width="12.625" customWidth="1"/>
    <col min="5644" max="5644" width="15.625" customWidth="1"/>
    <col min="5645" max="5645" width="11.375" customWidth="1"/>
    <col min="5892" max="5892" width="18.75" customWidth="1"/>
    <col min="5893" max="5893" width="21.625" customWidth="1"/>
    <col min="5894" max="5894" width="17" customWidth="1"/>
    <col min="5895" max="5895" width="21.625" customWidth="1"/>
    <col min="5896" max="5896" width="36.75" customWidth="1"/>
    <col min="5897" max="5897" width="11.875" customWidth="1"/>
    <col min="5898" max="5898" width="14.625" customWidth="1"/>
    <col min="5899" max="5899" width="12.625" customWidth="1"/>
    <col min="5900" max="5900" width="15.625" customWidth="1"/>
    <col min="5901" max="5901" width="11.375" customWidth="1"/>
    <col min="6148" max="6148" width="18.75" customWidth="1"/>
    <col min="6149" max="6149" width="21.625" customWidth="1"/>
    <col min="6150" max="6150" width="17" customWidth="1"/>
    <col min="6151" max="6151" width="21.625" customWidth="1"/>
    <col min="6152" max="6152" width="36.75" customWidth="1"/>
    <col min="6153" max="6153" width="11.875" customWidth="1"/>
    <col min="6154" max="6154" width="14.625" customWidth="1"/>
    <col min="6155" max="6155" width="12.625" customWidth="1"/>
    <col min="6156" max="6156" width="15.625" customWidth="1"/>
    <col min="6157" max="6157" width="11.375" customWidth="1"/>
    <col min="6404" max="6404" width="18.75" customWidth="1"/>
    <col min="6405" max="6405" width="21.625" customWidth="1"/>
    <col min="6406" max="6406" width="17" customWidth="1"/>
    <col min="6407" max="6407" width="21.625" customWidth="1"/>
    <col min="6408" max="6408" width="36.75" customWidth="1"/>
    <col min="6409" max="6409" width="11.875" customWidth="1"/>
    <col min="6410" max="6410" width="14.625" customWidth="1"/>
    <col min="6411" max="6411" width="12.625" customWidth="1"/>
    <col min="6412" max="6412" width="15.625" customWidth="1"/>
    <col min="6413" max="6413" width="11.375" customWidth="1"/>
    <col min="6660" max="6660" width="18.75" customWidth="1"/>
    <col min="6661" max="6661" width="21.625" customWidth="1"/>
    <col min="6662" max="6662" width="17" customWidth="1"/>
    <col min="6663" max="6663" width="21.625" customWidth="1"/>
    <col min="6664" max="6664" width="36.75" customWidth="1"/>
    <col min="6665" max="6665" width="11.875" customWidth="1"/>
    <col min="6666" max="6666" width="14.625" customWidth="1"/>
    <col min="6667" max="6667" width="12.625" customWidth="1"/>
    <col min="6668" max="6668" width="15.625" customWidth="1"/>
    <col min="6669" max="6669" width="11.375" customWidth="1"/>
    <col min="6916" max="6916" width="18.75" customWidth="1"/>
    <col min="6917" max="6917" width="21.625" customWidth="1"/>
    <col min="6918" max="6918" width="17" customWidth="1"/>
    <col min="6919" max="6919" width="21.625" customWidth="1"/>
    <col min="6920" max="6920" width="36.75" customWidth="1"/>
    <col min="6921" max="6921" width="11.875" customWidth="1"/>
    <col min="6922" max="6922" width="14.625" customWidth="1"/>
    <col min="6923" max="6923" width="12.625" customWidth="1"/>
    <col min="6924" max="6924" width="15.625" customWidth="1"/>
    <col min="6925" max="6925" width="11.375" customWidth="1"/>
    <col min="7172" max="7172" width="18.75" customWidth="1"/>
    <col min="7173" max="7173" width="21.625" customWidth="1"/>
    <col min="7174" max="7174" width="17" customWidth="1"/>
    <col min="7175" max="7175" width="21.625" customWidth="1"/>
    <col min="7176" max="7176" width="36.75" customWidth="1"/>
    <col min="7177" max="7177" width="11.875" customWidth="1"/>
    <col min="7178" max="7178" width="14.625" customWidth="1"/>
    <col min="7179" max="7179" width="12.625" customWidth="1"/>
    <col min="7180" max="7180" width="15.625" customWidth="1"/>
    <col min="7181" max="7181" width="11.375" customWidth="1"/>
    <col min="7428" max="7428" width="18.75" customWidth="1"/>
    <col min="7429" max="7429" width="21.625" customWidth="1"/>
    <col min="7430" max="7430" width="17" customWidth="1"/>
    <col min="7431" max="7431" width="21.625" customWidth="1"/>
    <col min="7432" max="7432" width="36.75" customWidth="1"/>
    <col min="7433" max="7433" width="11.875" customWidth="1"/>
    <col min="7434" max="7434" width="14.625" customWidth="1"/>
    <col min="7435" max="7435" width="12.625" customWidth="1"/>
    <col min="7436" max="7436" width="15.625" customWidth="1"/>
    <col min="7437" max="7437" width="11.375" customWidth="1"/>
    <col min="7684" max="7684" width="18.75" customWidth="1"/>
    <col min="7685" max="7685" width="21.625" customWidth="1"/>
    <col min="7686" max="7686" width="17" customWidth="1"/>
    <col min="7687" max="7687" width="21.625" customWidth="1"/>
    <col min="7688" max="7688" width="36.75" customWidth="1"/>
    <col min="7689" max="7689" width="11.875" customWidth="1"/>
    <col min="7690" max="7690" width="14.625" customWidth="1"/>
    <col min="7691" max="7691" width="12.625" customWidth="1"/>
    <col min="7692" max="7692" width="15.625" customWidth="1"/>
    <col min="7693" max="7693" width="11.375" customWidth="1"/>
    <col min="7940" max="7940" width="18.75" customWidth="1"/>
    <col min="7941" max="7941" width="21.625" customWidth="1"/>
    <col min="7942" max="7942" width="17" customWidth="1"/>
    <col min="7943" max="7943" width="21.625" customWidth="1"/>
    <col min="7944" max="7944" width="36.75" customWidth="1"/>
    <col min="7945" max="7945" width="11.875" customWidth="1"/>
    <col min="7946" max="7946" width="14.625" customWidth="1"/>
    <col min="7947" max="7947" width="12.625" customWidth="1"/>
    <col min="7948" max="7948" width="15.625" customWidth="1"/>
    <col min="7949" max="7949" width="11.375" customWidth="1"/>
    <col min="8196" max="8196" width="18.75" customWidth="1"/>
    <col min="8197" max="8197" width="21.625" customWidth="1"/>
    <col min="8198" max="8198" width="17" customWidth="1"/>
    <col min="8199" max="8199" width="21.625" customWidth="1"/>
    <col min="8200" max="8200" width="36.75" customWidth="1"/>
    <col min="8201" max="8201" width="11.875" customWidth="1"/>
    <col min="8202" max="8202" width="14.625" customWidth="1"/>
    <col min="8203" max="8203" width="12.625" customWidth="1"/>
    <col min="8204" max="8204" width="15.625" customWidth="1"/>
    <col min="8205" max="8205" width="11.375" customWidth="1"/>
    <col min="8452" max="8452" width="18.75" customWidth="1"/>
    <col min="8453" max="8453" width="21.625" customWidth="1"/>
    <col min="8454" max="8454" width="17" customWidth="1"/>
    <col min="8455" max="8455" width="21.625" customWidth="1"/>
    <col min="8456" max="8456" width="36.75" customWidth="1"/>
    <col min="8457" max="8457" width="11.875" customWidth="1"/>
    <col min="8458" max="8458" width="14.625" customWidth="1"/>
    <col min="8459" max="8459" width="12.625" customWidth="1"/>
    <col min="8460" max="8460" width="15.625" customWidth="1"/>
    <col min="8461" max="8461" width="11.375" customWidth="1"/>
    <col min="8708" max="8708" width="18.75" customWidth="1"/>
    <col min="8709" max="8709" width="21.625" customWidth="1"/>
    <col min="8710" max="8710" width="17" customWidth="1"/>
    <col min="8711" max="8711" width="21.625" customWidth="1"/>
    <col min="8712" max="8712" width="36.75" customWidth="1"/>
    <col min="8713" max="8713" width="11.875" customWidth="1"/>
    <col min="8714" max="8714" width="14.625" customWidth="1"/>
    <col min="8715" max="8715" width="12.625" customWidth="1"/>
    <col min="8716" max="8716" width="15.625" customWidth="1"/>
    <col min="8717" max="8717" width="11.375" customWidth="1"/>
    <col min="8964" max="8964" width="18.75" customWidth="1"/>
    <col min="8965" max="8965" width="21.625" customWidth="1"/>
    <col min="8966" max="8966" width="17" customWidth="1"/>
    <col min="8967" max="8967" width="21.625" customWidth="1"/>
    <col min="8968" max="8968" width="36.75" customWidth="1"/>
    <col min="8969" max="8969" width="11.875" customWidth="1"/>
    <col min="8970" max="8970" width="14.625" customWidth="1"/>
    <col min="8971" max="8971" width="12.625" customWidth="1"/>
    <col min="8972" max="8972" width="15.625" customWidth="1"/>
    <col min="8973" max="8973" width="11.375" customWidth="1"/>
    <col min="9220" max="9220" width="18.75" customWidth="1"/>
    <col min="9221" max="9221" width="21.625" customWidth="1"/>
    <col min="9222" max="9222" width="17" customWidth="1"/>
    <col min="9223" max="9223" width="21.625" customWidth="1"/>
    <col min="9224" max="9224" width="36.75" customWidth="1"/>
    <col min="9225" max="9225" width="11.875" customWidth="1"/>
    <col min="9226" max="9226" width="14.625" customWidth="1"/>
    <col min="9227" max="9227" width="12.625" customWidth="1"/>
    <col min="9228" max="9228" width="15.625" customWidth="1"/>
    <col min="9229" max="9229" width="11.375" customWidth="1"/>
    <col min="9476" max="9476" width="18.75" customWidth="1"/>
    <col min="9477" max="9477" width="21.625" customWidth="1"/>
    <col min="9478" max="9478" width="17" customWidth="1"/>
    <col min="9479" max="9479" width="21.625" customWidth="1"/>
    <col min="9480" max="9480" width="36.75" customWidth="1"/>
    <col min="9481" max="9481" width="11.875" customWidth="1"/>
    <col min="9482" max="9482" width="14.625" customWidth="1"/>
    <col min="9483" max="9483" width="12.625" customWidth="1"/>
    <col min="9484" max="9484" width="15.625" customWidth="1"/>
    <col min="9485" max="9485" width="11.375" customWidth="1"/>
    <col min="9732" max="9732" width="18.75" customWidth="1"/>
    <col min="9733" max="9733" width="21.625" customWidth="1"/>
    <col min="9734" max="9734" width="17" customWidth="1"/>
    <col min="9735" max="9735" width="21.625" customWidth="1"/>
    <col min="9736" max="9736" width="36.75" customWidth="1"/>
    <col min="9737" max="9737" width="11.875" customWidth="1"/>
    <col min="9738" max="9738" width="14.625" customWidth="1"/>
    <col min="9739" max="9739" width="12.625" customWidth="1"/>
    <col min="9740" max="9740" width="15.625" customWidth="1"/>
    <col min="9741" max="9741" width="11.375" customWidth="1"/>
    <col min="9988" max="9988" width="18.75" customWidth="1"/>
    <col min="9989" max="9989" width="21.625" customWidth="1"/>
    <col min="9990" max="9990" width="17" customWidth="1"/>
    <col min="9991" max="9991" width="21.625" customWidth="1"/>
    <col min="9992" max="9992" width="36.75" customWidth="1"/>
    <col min="9993" max="9993" width="11.875" customWidth="1"/>
    <col min="9994" max="9994" width="14.625" customWidth="1"/>
    <col min="9995" max="9995" width="12.625" customWidth="1"/>
    <col min="9996" max="9996" width="15.625" customWidth="1"/>
    <col min="9997" max="9997" width="11.375" customWidth="1"/>
    <col min="10244" max="10244" width="18.75" customWidth="1"/>
    <col min="10245" max="10245" width="21.625" customWidth="1"/>
    <col min="10246" max="10246" width="17" customWidth="1"/>
    <col min="10247" max="10247" width="21.625" customWidth="1"/>
    <col min="10248" max="10248" width="36.75" customWidth="1"/>
    <col min="10249" max="10249" width="11.875" customWidth="1"/>
    <col min="10250" max="10250" width="14.625" customWidth="1"/>
    <col min="10251" max="10251" width="12.625" customWidth="1"/>
    <col min="10252" max="10252" width="15.625" customWidth="1"/>
    <col min="10253" max="10253" width="11.375" customWidth="1"/>
    <col min="10500" max="10500" width="18.75" customWidth="1"/>
    <col min="10501" max="10501" width="21.625" customWidth="1"/>
    <col min="10502" max="10502" width="17" customWidth="1"/>
    <col min="10503" max="10503" width="21.625" customWidth="1"/>
    <col min="10504" max="10504" width="36.75" customWidth="1"/>
    <col min="10505" max="10505" width="11.875" customWidth="1"/>
    <col min="10506" max="10506" width="14.625" customWidth="1"/>
    <col min="10507" max="10507" width="12.625" customWidth="1"/>
    <col min="10508" max="10508" width="15.625" customWidth="1"/>
    <col min="10509" max="10509" width="11.375" customWidth="1"/>
    <col min="10756" max="10756" width="18.75" customWidth="1"/>
    <col min="10757" max="10757" width="21.625" customWidth="1"/>
    <col min="10758" max="10758" width="17" customWidth="1"/>
    <col min="10759" max="10759" width="21.625" customWidth="1"/>
    <col min="10760" max="10760" width="36.75" customWidth="1"/>
    <col min="10761" max="10761" width="11.875" customWidth="1"/>
    <col min="10762" max="10762" width="14.625" customWidth="1"/>
    <col min="10763" max="10763" width="12.625" customWidth="1"/>
    <col min="10764" max="10764" width="15.625" customWidth="1"/>
    <col min="10765" max="10765" width="11.375" customWidth="1"/>
    <col min="11012" max="11012" width="18.75" customWidth="1"/>
    <col min="11013" max="11013" width="21.625" customWidth="1"/>
    <col min="11014" max="11014" width="17" customWidth="1"/>
    <col min="11015" max="11015" width="21.625" customWidth="1"/>
    <col min="11016" max="11016" width="36.75" customWidth="1"/>
    <col min="11017" max="11017" width="11.875" customWidth="1"/>
    <col min="11018" max="11018" width="14.625" customWidth="1"/>
    <col min="11019" max="11019" width="12.625" customWidth="1"/>
    <col min="11020" max="11020" width="15.625" customWidth="1"/>
    <col min="11021" max="11021" width="11.375" customWidth="1"/>
    <col min="11268" max="11268" width="18.75" customWidth="1"/>
    <col min="11269" max="11269" width="21.625" customWidth="1"/>
    <col min="11270" max="11270" width="17" customWidth="1"/>
    <col min="11271" max="11271" width="21.625" customWidth="1"/>
    <col min="11272" max="11272" width="36.75" customWidth="1"/>
    <col min="11273" max="11273" width="11.875" customWidth="1"/>
    <col min="11274" max="11274" width="14.625" customWidth="1"/>
    <col min="11275" max="11275" width="12.625" customWidth="1"/>
    <col min="11276" max="11276" width="15.625" customWidth="1"/>
    <col min="11277" max="11277" width="11.375" customWidth="1"/>
    <col min="11524" max="11524" width="18.75" customWidth="1"/>
    <col min="11525" max="11525" width="21.625" customWidth="1"/>
    <col min="11526" max="11526" width="17" customWidth="1"/>
    <col min="11527" max="11527" width="21.625" customWidth="1"/>
    <col min="11528" max="11528" width="36.75" customWidth="1"/>
    <col min="11529" max="11529" width="11.875" customWidth="1"/>
    <col min="11530" max="11530" width="14.625" customWidth="1"/>
    <col min="11531" max="11531" width="12.625" customWidth="1"/>
    <col min="11532" max="11532" width="15.625" customWidth="1"/>
    <col min="11533" max="11533" width="11.375" customWidth="1"/>
    <col min="11780" max="11780" width="18.75" customWidth="1"/>
    <col min="11781" max="11781" width="21.625" customWidth="1"/>
    <col min="11782" max="11782" width="17" customWidth="1"/>
    <col min="11783" max="11783" width="21.625" customWidth="1"/>
    <col min="11784" max="11784" width="36.75" customWidth="1"/>
    <col min="11785" max="11785" width="11.875" customWidth="1"/>
    <col min="11786" max="11786" width="14.625" customWidth="1"/>
    <col min="11787" max="11787" width="12.625" customWidth="1"/>
    <col min="11788" max="11788" width="15.625" customWidth="1"/>
    <col min="11789" max="11789" width="11.375" customWidth="1"/>
    <col min="12036" max="12036" width="18.75" customWidth="1"/>
    <col min="12037" max="12037" width="21.625" customWidth="1"/>
    <col min="12038" max="12038" width="17" customWidth="1"/>
    <col min="12039" max="12039" width="21.625" customWidth="1"/>
    <col min="12040" max="12040" width="36.75" customWidth="1"/>
    <col min="12041" max="12041" width="11.875" customWidth="1"/>
    <col min="12042" max="12042" width="14.625" customWidth="1"/>
    <col min="12043" max="12043" width="12.625" customWidth="1"/>
    <col min="12044" max="12044" width="15.625" customWidth="1"/>
    <col min="12045" max="12045" width="11.375" customWidth="1"/>
    <col min="12292" max="12292" width="18.75" customWidth="1"/>
    <col min="12293" max="12293" width="21.625" customWidth="1"/>
    <col min="12294" max="12294" width="17" customWidth="1"/>
    <col min="12295" max="12295" width="21.625" customWidth="1"/>
    <col min="12296" max="12296" width="36.75" customWidth="1"/>
    <col min="12297" max="12297" width="11.875" customWidth="1"/>
    <col min="12298" max="12298" width="14.625" customWidth="1"/>
    <col min="12299" max="12299" width="12.625" customWidth="1"/>
    <col min="12300" max="12300" width="15.625" customWidth="1"/>
    <col min="12301" max="12301" width="11.375" customWidth="1"/>
    <col min="12548" max="12548" width="18.75" customWidth="1"/>
    <col min="12549" max="12549" width="21.625" customWidth="1"/>
    <col min="12550" max="12550" width="17" customWidth="1"/>
    <col min="12551" max="12551" width="21.625" customWidth="1"/>
    <col min="12552" max="12552" width="36.75" customWidth="1"/>
    <col min="12553" max="12553" width="11.875" customWidth="1"/>
    <col min="12554" max="12554" width="14.625" customWidth="1"/>
    <col min="12555" max="12555" width="12.625" customWidth="1"/>
    <col min="12556" max="12556" width="15.625" customWidth="1"/>
    <col min="12557" max="12557" width="11.375" customWidth="1"/>
    <col min="12804" max="12804" width="18.75" customWidth="1"/>
    <col min="12805" max="12805" width="21.625" customWidth="1"/>
    <col min="12806" max="12806" width="17" customWidth="1"/>
    <col min="12807" max="12807" width="21.625" customWidth="1"/>
    <col min="12808" max="12808" width="36.75" customWidth="1"/>
    <col min="12809" max="12809" width="11.875" customWidth="1"/>
    <col min="12810" max="12810" width="14.625" customWidth="1"/>
    <col min="12811" max="12811" width="12.625" customWidth="1"/>
    <col min="12812" max="12812" width="15.625" customWidth="1"/>
    <col min="12813" max="12813" width="11.375" customWidth="1"/>
    <col min="13060" max="13060" width="18.75" customWidth="1"/>
    <col min="13061" max="13061" width="21.625" customWidth="1"/>
    <col min="13062" max="13062" width="17" customWidth="1"/>
    <col min="13063" max="13063" width="21.625" customWidth="1"/>
    <col min="13064" max="13064" width="36.75" customWidth="1"/>
    <col min="13065" max="13065" width="11.875" customWidth="1"/>
    <col min="13066" max="13066" width="14.625" customWidth="1"/>
    <col min="13067" max="13067" width="12.625" customWidth="1"/>
    <col min="13068" max="13068" width="15.625" customWidth="1"/>
    <col min="13069" max="13069" width="11.375" customWidth="1"/>
    <col min="13316" max="13316" width="18.75" customWidth="1"/>
    <col min="13317" max="13317" width="21.625" customWidth="1"/>
    <col min="13318" max="13318" width="17" customWidth="1"/>
    <col min="13319" max="13319" width="21.625" customWidth="1"/>
    <col min="13320" max="13320" width="36.75" customWidth="1"/>
    <col min="13321" max="13321" width="11.875" customWidth="1"/>
    <col min="13322" max="13322" width="14.625" customWidth="1"/>
    <col min="13323" max="13323" width="12.625" customWidth="1"/>
    <col min="13324" max="13324" width="15.625" customWidth="1"/>
    <col min="13325" max="13325" width="11.375" customWidth="1"/>
    <col min="13572" max="13572" width="18.75" customWidth="1"/>
    <col min="13573" max="13573" width="21.625" customWidth="1"/>
    <col min="13574" max="13574" width="17" customWidth="1"/>
    <col min="13575" max="13575" width="21.625" customWidth="1"/>
    <col min="13576" max="13576" width="36.75" customWidth="1"/>
    <col min="13577" max="13577" width="11.875" customWidth="1"/>
    <col min="13578" max="13578" width="14.625" customWidth="1"/>
    <col min="13579" max="13579" width="12.625" customWidth="1"/>
    <col min="13580" max="13580" width="15.625" customWidth="1"/>
    <col min="13581" max="13581" width="11.375" customWidth="1"/>
    <col min="13828" max="13828" width="18.75" customWidth="1"/>
    <col min="13829" max="13829" width="21.625" customWidth="1"/>
    <col min="13830" max="13830" width="17" customWidth="1"/>
    <col min="13831" max="13831" width="21.625" customWidth="1"/>
    <col min="13832" max="13832" width="36.75" customWidth="1"/>
    <col min="13833" max="13833" width="11.875" customWidth="1"/>
    <col min="13834" max="13834" width="14.625" customWidth="1"/>
    <col min="13835" max="13835" width="12.625" customWidth="1"/>
    <col min="13836" max="13836" width="15.625" customWidth="1"/>
    <col min="13837" max="13837" width="11.375" customWidth="1"/>
    <col min="14084" max="14084" width="18.75" customWidth="1"/>
    <col min="14085" max="14085" width="21.625" customWidth="1"/>
    <col min="14086" max="14086" width="17" customWidth="1"/>
    <col min="14087" max="14087" width="21.625" customWidth="1"/>
    <col min="14088" max="14088" width="36.75" customWidth="1"/>
    <col min="14089" max="14089" width="11.875" customWidth="1"/>
    <col min="14090" max="14090" width="14.625" customWidth="1"/>
    <col min="14091" max="14091" width="12.625" customWidth="1"/>
    <col min="14092" max="14092" width="15.625" customWidth="1"/>
    <col min="14093" max="14093" width="11.375" customWidth="1"/>
    <col min="14340" max="14340" width="18.75" customWidth="1"/>
    <col min="14341" max="14341" width="21.625" customWidth="1"/>
    <col min="14342" max="14342" width="17" customWidth="1"/>
    <col min="14343" max="14343" width="21.625" customWidth="1"/>
    <col min="14344" max="14344" width="36.75" customWidth="1"/>
    <col min="14345" max="14345" width="11.875" customWidth="1"/>
    <col min="14346" max="14346" width="14.625" customWidth="1"/>
    <col min="14347" max="14347" width="12.625" customWidth="1"/>
    <col min="14348" max="14348" width="15.625" customWidth="1"/>
    <col min="14349" max="14349" width="11.375" customWidth="1"/>
    <col min="14596" max="14596" width="18.75" customWidth="1"/>
    <col min="14597" max="14597" width="21.625" customWidth="1"/>
    <col min="14598" max="14598" width="17" customWidth="1"/>
    <col min="14599" max="14599" width="21.625" customWidth="1"/>
    <col min="14600" max="14600" width="36.75" customWidth="1"/>
    <col min="14601" max="14601" width="11.875" customWidth="1"/>
    <col min="14602" max="14602" width="14.625" customWidth="1"/>
    <col min="14603" max="14603" width="12.625" customWidth="1"/>
    <col min="14604" max="14604" width="15.625" customWidth="1"/>
    <col min="14605" max="14605" width="11.375" customWidth="1"/>
    <col min="14852" max="14852" width="18.75" customWidth="1"/>
    <col min="14853" max="14853" width="21.625" customWidth="1"/>
    <col min="14854" max="14854" width="17" customWidth="1"/>
    <col min="14855" max="14855" width="21.625" customWidth="1"/>
    <col min="14856" max="14856" width="36.75" customWidth="1"/>
    <col min="14857" max="14857" width="11.875" customWidth="1"/>
    <col min="14858" max="14858" width="14.625" customWidth="1"/>
    <col min="14859" max="14859" width="12.625" customWidth="1"/>
    <col min="14860" max="14860" width="15.625" customWidth="1"/>
    <col min="14861" max="14861" width="11.375" customWidth="1"/>
    <col min="15108" max="15108" width="18.75" customWidth="1"/>
    <col min="15109" max="15109" width="21.625" customWidth="1"/>
    <col min="15110" max="15110" width="17" customWidth="1"/>
    <col min="15111" max="15111" width="21.625" customWidth="1"/>
    <col min="15112" max="15112" width="36.75" customWidth="1"/>
    <col min="15113" max="15113" width="11.875" customWidth="1"/>
    <col min="15114" max="15114" width="14.625" customWidth="1"/>
    <col min="15115" max="15115" width="12.625" customWidth="1"/>
    <col min="15116" max="15116" width="15.625" customWidth="1"/>
    <col min="15117" max="15117" width="11.375" customWidth="1"/>
    <col min="15364" max="15364" width="18.75" customWidth="1"/>
    <col min="15365" max="15365" width="21.625" customWidth="1"/>
    <col min="15366" max="15366" width="17" customWidth="1"/>
    <col min="15367" max="15367" width="21.625" customWidth="1"/>
    <col min="15368" max="15368" width="36.75" customWidth="1"/>
    <col min="15369" max="15369" width="11.875" customWidth="1"/>
    <col min="15370" max="15370" width="14.625" customWidth="1"/>
    <col min="15371" max="15371" width="12.625" customWidth="1"/>
    <col min="15372" max="15372" width="15.625" customWidth="1"/>
    <col min="15373" max="15373" width="11.375" customWidth="1"/>
    <col min="15620" max="15620" width="18.75" customWidth="1"/>
    <col min="15621" max="15621" width="21.625" customWidth="1"/>
    <col min="15622" max="15622" width="17" customWidth="1"/>
    <col min="15623" max="15623" width="21.625" customWidth="1"/>
    <col min="15624" max="15624" width="36.75" customWidth="1"/>
    <col min="15625" max="15625" width="11.875" customWidth="1"/>
    <col min="15626" max="15626" width="14.625" customWidth="1"/>
    <col min="15627" max="15627" width="12.625" customWidth="1"/>
    <col min="15628" max="15628" width="15.625" customWidth="1"/>
    <col min="15629" max="15629" width="11.375" customWidth="1"/>
    <col min="15876" max="15876" width="18.75" customWidth="1"/>
    <col min="15877" max="15877" width="21.625" customWidth="1"/>
    <col min="15878" max="15878" width="17" customWidth="1"/>
    <col min="15879" max="15879" width="21.625" customWidth="1"/>
    <col min="15880" max="15880" width="36.75" customWidth="1"/>
    <col min="15881" max="15881" width="11.875" customWidth="1"/>
    <col min="15882" max="15882" width="14.625" customWidth="1"/>
    <col min="15883" max="15883" width="12.625" customWidth="1"/>
    <col min="15884" max="15884" width="15.625" customWidth="1"/>
    <col min="15885" max="15885" width="11.375" customWidth="1"/>
    <col min="16132" max="16132" width="18.75" customWidth="1"/>
    <col min="16133" max="16133" width="21.625" customWidth="1"/>
    <col min="16134" max="16134" width="17" customWidth="1"/>
    <col min="16135" max="16135" width="21.625" customWidth="1"/>
    <col min="16136" max="16136" width="36.75" customWidth="1"/>
    <col min="16137" max="16137" width="11.875" customWidth="1"/>
    <col min="16138" max="16138" width="14.625" customWidth="1"/>
    <col min="16139" max="16139" width="12.625" customWidth="1"/>
    <col min="16140" max="16140" width="15.625" customWidth="1"/>
    <col min="16141" max="16141" width="11.375" customWidth="1"/>
  </cols>
  <sheetData>
    <row r="1" spans="2:15">
      <c r="B1" s="121" t="s">
        <v>17</v>
      </c>
      <c r="C1" s="121"/>
      <c r="F1" s="122" t="s">
        <v>20</v>
      </c>
      <c r="G1" s="122"/>
      <c r="H1" s="25"/>
      <c r="I1" s="25"/>
    </row>
    <row r="2" spans="2:15">
      <c r="G2" s="13"/>
      <c r="H2" s="25"/>
    </row>
    <row r="3" spans="2:15" ht="22.5">
      <c r="B3" s="123" t="s">
        <v>18</v>
      </c>
      <c r="C3" s="123"/>
      <c r="D3" s="123"/>
      <c r="E3" s="123"/>
      <c r="F3" s="123"/>
      <c r="G3" s="123"/>
      <c r="H3" s="123"/>
    </row>
    <row r="4" spans="2:15" ht="18.75">
      <c r="B4" s="124"/>
      <c r="C4" s="124"/>
      <c r="D4" s="124"/>
      <c r="E4" s="26"/>
      <c r="F4" s="26"/>
      <c r="G4" s="26"/>
      <c r="H4" s="26"/>
      <c r="I4" s="27"/>
    </row>
    <row r="5" spans="2:15" ht="15.75">
      <c r="B5" s="28"/>
      <c r="C5" s="28"/>
      <c r="D5" s="29"/>
      <c r="E5" s="29"/>
      <c r="F5" s="29"/>
      <c r="G5" s="29"/>
      <c r="H5" s="26"/>
      <c r="I5" s="27"/>
    </row>
    <row r="6" spans="2:15" ht="15.75">
      <c r="B6" s="28"/>
      <c r="C6" s="28"/>
      <c r="D6" s="29"/>
      <c r="E6" s="29"/>
      <c r="F6" s="29"/>
      <c r="G6" s="29"/>
      <c r="H6" s="26"/>
      <c r="I6" s="27"/>
    </row>
    <row r="7" spans="2:15" ht="24.95" customHeight="1">
      <c r="B7" s="120" t="s">
        <v>21</v>
      </c>
      <c r="C7" s="120"/>
      <c r="D7" s="120"/>
      <c r="E7" s="120"/>
      <c r="F7" s="52"/>
    </row>
    <row r="8" spans="2:15" s="14" customFormat="1" ht="24.95" customHeight="1">
      <c r="B8" s="15" t="s">
        <v>48</v>
      </c>
      <c r="C8" s="15" t="s">
        <v>49</v>
      </c>
      <c r="D8" s="15" t="s">
        <v>56</v>
      </c>
      <c r="E8" s="15" t="s">
        <v>57</v>
      </c>
      <c r="F8" s="15" t="s">
        <v>58</v>
      </c>
      <c r="G8" s="15" t="s">
        <v>59</v>
      </c>
      <c r="H8" s="101" t="s">
        <v>54</v>
      </c>
      <c r="I8" s="30"/>
      <c r="J8"/>
    </row>
    <row r="9" spans="2:15" s="14" customFormat="1" ht="24.95" customHeight="1">
      <c r="B9" s="2" t="s">
        <v>272</v>
      </c>
      <c r="C9" s="2" t="s">
        <v>273</v>
      </c>
      <c r="D9" s="4">
        <v>190</v>
      </c>
      <c r="E9" s="4">
        <v>188.19</v>
      </c>
      <c r="F9" s="4"/>
      <c r="G9" s="83">
        <v>191.81</v>
      </c>
      <c r="H9" s="84" t="s">
        <v>277</v>
      </c>
      <c r="I9" s="55">
        <v>3</v>
      </c>
      <c r="J9">
        <f>(0.03%*D9+0.015)/1.732</f>
        <v>4.1570438799076209E-2</v>
      </c>
      <c r="K9">
        <f>J9/D9</f>
        <v>2.1879178315303269E-4</v>
      </c>
      <c r="L9">
        <f>0.001/2/SQRT(3)/D9</f>
        <v>1.51934281365691E-6</v>
      </c>
      <c r="M9" s="17">
        <f>2*SQRT(K9^2+L9^2)</f>
        <v>4.3759411686113462E-4</v>
      </c>
      <c r="O9" s="14">
        <f>J9*1.732</f>
        <v>7.1999999999999995E-2</v>
      </c>
    </row>
    <row r="10" spans="2:15" s="14" customFormat="1" ht="24.95" customHeight="1">
      <c r="B10" s="15"/>
      <c r="C10" s="15"/>
      <c r="D10" s="4">
        <v>20</v>
      </c>
      <c r="E10" s="4">
        <v>19.72</v>
      </c>
      <c r="F10" s="4"/>
      <c r="G10" s="83">
        <v>20.28</v>
      </c>
      <c r="H10" s="84" t="s">
        <v>278</v>
      </c>
      <c r="I10" s="55">
        <v>3</v>
      </c>
      <c r="J10">
        <f>(0.03%*D10+0.005)/1.732</f>
        <v>6.3510392609699767E-3</v>
      </c>
      <c r="K10">
        <f>J10/D10</f>
        <v>3.1755196304849881E-4</v>
      </c>
      <c r="L10">
        <f>0.001/2/SQRT(3)/D10</f>
        <v>1.4433756729740645E-5</v>
      </c>
      <c r="M10" s="17">
        <f>2*SQRT(K10^2+L10^2)</f>
        <v>6.3575964819824319E-4</v>
      </c>
      <c r="O10" s="14">
        <f>J10*1.732</f>
        <v>1.0999999999999999E-2</v>
      </c>
    </row>
    <row r="11" spans="2:15" s="14" customFormat="1" ht="24.95" customHeight="1">
      <c r="B11" s="15"/>
      <c r="C11" s="15" t="s">
        <v>49</v>
      </c>
      <c r="D11" s="15" t="s">
        <v>61</v>
      </c>
      <c r="E11" s="15" t="s">
        <v>62</v>
      </c>
      <c r="F11" s="15" t="s">
        <v>63</v>
      </c>
      <c r="G11" s="97" t="s">
        <v>64</v>
      </c>
      <c r="H11" s="103"/>
      <c r="I11" s="55"/>
      <c r="L11"/>
      <c r="M11" s="19"/>
    </row>
    <row r="12" spans="2:15" s="14" customFormat="1" ht="24.95" customHeight="1">
      <c r="B12" s="15"/>
      <c r="C12" s="2" t="s">
        <v>274</v>
      </c>
      <c r="D12" s="7">
        <v>1.9</v>
      </c>
      <c r="E12" s="7">
        <v>1.8818999999999999</v>
      </c>
      <c r="F12" s="7"/>
      <c r="G12" s="98">
        <v>1.9180999999999999</v>
      </c>
      <c r="H12" s="84" t="s">
        <v>279</v>
      </c>
      <c r="I12" s="55">
        <v>5</v>
      </c>
      <c r="J12">
        <f>(0.03%*D13+0.00005)/1.732</f>
        <v>6.3510392609699763E-5</v>
      </c>
      <c r="K12">
        <f t="shared" ref="K12:K17" si="0">J12/D13</f>
        <v>3.1755196304849881E-4</v>
      </c>
      <c r="L12">
        <f>0.00001/2/SQRT(3)/D13</f>
        <v>1.4433756729740646E-5</v>
      </c>
      <c r="M12" s="17">
        <f t="shared" ref="M12:M18" si="1">2*SQRT(K12^2+L12^2)</f>
        <v>6.3575964819824319E-4</v>
      </c>
      <c r="O12" s="14">
        <f t="shared" ref="O12:O18" si="2">J12*1.732</f>
        <v>1.0999999999999999E-4</v>
      </c>
    </row>
    <row r="13" spans="2:15" s="14" customFormat="1" ht="24.95" customHeight="1">
      <c r="B13" s="15"/>
      <c r="C13" s="15"/>
      <c r="D13" s="7">
        <v>0.2</v>
      </c>
      <c r="E13" s="7">
        <v>0.19719999999999999</v>
      </c>
      <c r="F13" s="7"/>
      <c r="G13" s="98">
        <v>0.20280000000000001</v>
      </c>
      <c r="H13" s="84" t="s">
        <v>280</v>
      </c>
      <c r="I13" s="55">
        <v>5</v>
      </c>
      <c r="J13">
        <f>(0.03%*D14+0.000015)/1.732</f>
        <v>3.2996535796766743E-3</v>
      </c>
      <c r="K13">
        <f t="shared" si="0"/>
        <v>1.736659778777197E-4</v>
      </c>
      <c r="L13">
        <f>0.00001/2/SQRT(3)/D14</f>
        <v>1.5193428136569102E-7</v>
      </c>
      <c r="M13" s="17">
        <f t="shared" si="1"/>
        <v>3.4733208867739518E-4</v>
      </c>
      <c r="O13" s="14">
        <f t="shared" si="2"/>
        <v>5.7149999999999996E-3</v>
      </c>
    </row>
    <row r="14" spans="2:15" s="14" customFormat="1" ht="24.95" customHeight="1">
      <c r="B14" s="15"/>
      <c r="C14" s="2" t="s">
        <v>275</v>
      </c>
      <c r="D14" s="5">
        <v>19</v>
      </c>
      <c r="E14" s="5">
        <v>18.818999999999999</v>
      </c>
      <c r="F14" s="5"/>
      <c r="G14" s="99">
        <v>19.181000000000001</v>
      </c>
      <c r="H14" s="84" t="s">
        <v>281</v>
      </c>
      <c r="I14" s="55">
        <v>4</v>
      </c>
      <c r="J14">
        <f>(0.03%*D15+0.0005)/1.732</f>
        <v>6.3510392609699763E-4</v>
      </c>
      <c r="K14">
        <f t="shared" si="0"/>
        <v>3.1755196304849881E-4</v>
      </c>
      <c r="L14">
        <f>0.0001/2/SQRT(3)/D15</f>
        <v>1.4433756729740646E-5</v>
      </c>
      <c r="M14" s="17">
        <f t="shared" si="1"/>
        <v>6.3575964819824319E-4</v>
      </c>
      <c r="O14" s="14">
        <f t="shared" si="2"/>
        <v>1.0999999999999998E-3</v>
      </c>
    </row>
    <row r="15" spans="2:15" s="14" customFormat="1" ht="24.95" customHeight="1">
      <c r="B15" s="15"/>
      <c r="C15" s="15"/>
      <c r="D15" s="5">
        <v>2</v>
      </c>
      <c r="E15" s="5">
        <v>1.972</v>
      </c>
      <c r="F15" s="5"/>
      <c r="G15" s="99">
        <v>2.028</v>
      </c>
      <c r="H15" s="84" t="s">
        <v>280</v>
      </c>
      <c r="I15" s="55">
        <v>4</v>
      </c>
      <c r="J15">
        <f>(0.03%*D16+0.00005)/1.732</f>
        <v>3.2938799076212472E-2</v>
      </c>
      <c r="K15">
        <f t="shared" si="0"/>
        <v>1.7336210040111828E-4</v>
      </c>
      <c r="L15">
        <f>0.0001/2/SQRT(3)/D16</f>
        <v>1.5193428136569102E-7</v>
      </c>
      <c r="M15" s="17">
        <f t="shared" si="1"/>
        <v>3.467243339571843E-4</v>
      </c>
      <c r="O15" s="14">
        <f t="shared" si="2"/>
        <v>5.7050000000000003E-2</v>
      </c>
    </row>
    <row r="16" spans="2:15" s="14" customFormat="1" ht="24.95" customHeight="1">
      <c r="B16" s="15"/>
      <c r="C16" s="2" t="s">
        <v>276</v>
      </c>
      <c r="D16" s="4">
        <v>190</v>
      </c>
      <c r="E16" s="4">
        <v>188.19</v>
      </c>
      <c r="F16" s="4"/>
      <c r="G16" s="83">
        <v>191.81</v>
      </c>
      <c r="H16" s="84" t="s">
        <v>282</v>
      </c>
      <c r="I16" s="55">
        <v>3</v>
      </c>
      <c r="J16">
        <f>(0.03%*D17+0.005)/1.732</f>
        <v>6.3510392609699767E-3</v>
      </c>
      <c r="K16">
        <f t="shared" si="0"/>
        <v>3.1755196304849881E-4</v>
      </c>
      <c r="L16">
        <f>0.001/2/SQRT(3)/D17</f>
        <v>1.4433756729740645E-5</v>
      </c>
      <c r="M16" s="17">
        <f t="shared" si="1"/>
        <v>6.3575964819824319E-4</v>
      </c>
      <c r="O16" s="14">
        <f t="shared" si="2"/>
        <v>1.0999999999999999E-2</v>
      </c>
    </row>
    <row r="17" spans="2:15" s="14" customFormat="1" ht="24.95" customHeight="1">
      <c r="B17" s="15"/>
      <c r="C17" s="15"/>
      <c r="D17" s="4">
        <v>20</v>
      </c>
      <c r="E17" s="10">
        <v>19.72</v>
      </c>
      <c r="F17" s="4"/>
      <c r="G17" s="92">
        <v>20.28</v>
      </c>
      <c r="H17" s="84" t="s">
        <v>280</v>
      </c>
      <c r="I17" s="55">
        <v>3</v>
      </c>
      <c r="J17">
        <f>(0.03%*D18+0.0005)/1.732</f>
        <v>3.4930715935334873E-2</v>
      </c>
      <c r="K17">
        <f t="shared" si="0"/>
        <v>1.7465357967667437E-4</v>
      </c>
      <c r="L17">
        <f>0.001/2/SQRT(3)/D18</f>
        <v>1.4433756729740645E-6</v>
      </c>
      <c r="M17" s="17">
        <f t="shared" si="1"/>
        <v>3.4931908752434227E-4</v>
      </c>
      <c r="O17" s="14">
        <f t="shared" si="2"/>
        <v>6.0499999999999998E-2</v>
      </c>
    </row>
    <row r="18" spans="2:15" s="14" customFormat="1" ht="24.95" customHeight="1">
      <c r="B18" s="15"/>
      <c r="C18" s="15" t="s">
        <v>66</v>
      </c>
      <c r="D18" s="48">
        <v>200</v>
      </c>
      <c r="E18" s="48">
        <v>197.83</v>
      </c>
      <c r="F18" s="48"/>
      <c r="G18" s="100">
        <v>202.18</v>
      </c>
      <c r="H18" s="84" t="s">
        <v>283</v>
      </c>
      <c r="I18" s="55">
        <v>2</v>
      </c>
      <c r="J18" t="e">
        <f>(0.009%*#REF!+0.004)/1.732</f>
        <v>#REF!</v>
      </c>
      <c r="K18" t="e">
        <f>J18/#REF!</f>
        <v>#REF!</v>
      </c>
      <c r="L18" t="e">
        <f>0.01/2/SQRT(3)/#REF!</f>
        <v>#REF!</v>
      </c>
      <c r="M18" s="17" t="e">
        <f t="shared" si="1"/>
        <v>#REF!</v>
      </c>
      <c r="O18" s="14" t="e">
        <f t="shared" si="2"/>
        <v>#REF!</v>
      </c>
    </row>
    <row r="19" spans="2:15" s="14" customFormat="1" ht="24.95" customHeight="1">
      <c r="B19" s="15" t="s">
        <v>48</v>
      </c>
      <c r="C19" s="15" t="s">
        <v>49</v>
      </c>
      <c r="D19" s="15" t="s">
        <v>56</v>
      </c>
      <c r="E19" s="15" t="s">
        <v>57</v>
      </c>
      <c r="F19" s="15" t="s">
        <v>58</v>
      </c>
      <c r="G19" s="15" t="s">
        <v>59</v>
      </c>
      <c r="H19" s="102"/>
      <c r="I19" s="55"/>
      <c r="M19" s="19"/>
    </row>
    <row r="20" spans="2:15" s="14" customFormat="1" ht="24.95" customHeight="1">
      <c r="B20" s="15" t="s">
        <v>55</v>
      </c>
      <c r="C20" s="2" t="s">
        <v>273</v>
      </c>
      <c r="D20" s="4">
        <v>190</v>
      </c>
      <c r="E20" s="4">
        <v>189.52</v>
      </c>
      <c r="F20" s="4"/>
      <c r="G20" s="4">
        <v>190.48</v>
      </c>
      <c r="H20" s="2" t="s">
        <v>286</v>
      </c>
      <c r="I20" s="55">
        <v>3</v>
      </c>
      <c r="J20">
        <f>(0.01%*D20+0.008)/1.732</f>
        <v>1.558891454965358E-2</v>
      </c>
      <c r="K20">
        <f>J20/D20</f>
        <v>8.2046918682387264E-5</v>
      </c>
      <c r="L20">
        <f>0.001/2/SQRT(3)/D20</f>
        <v>1.51934281365691E-6</v>
      </c>
      <c r="M20" s="17">
        <f>2*SQRT(K20^2+L20^2)</f>
        <v>1.6412197010589019E-4</v>
      </c>
      <c r="O20" s="14">
        <f>J20*1.732</f>
        <v>2.7E-2</v>
      </c>
    </row>
    <row r="21" spans="2:15" s="14" customFormat="1" ht="24.95" customHeight="1">
      <c r="B21" s="15"/>
      <c r="C21" s="15"/>
      <c r="D21" s="4">
        <v>100</v>
      </c>
      <c r="E21" s="4">
        <v>99.7</v>
      </c>
      <c r="F21" s="4"/>
      <c r="G21" s="4">
        <v>100.3</v>
      </c>
      <c r="H21" s="2" t="s">
        <v>287</v>
      </c>
      <c r="I21" s="55">
        <v>3</v>
      </c>
      <c r="J21">
        <f>(0.01%*D21+0.008)/1.732</f>
        <v>1.0392609699769054E-2</v>
      </c>
      <c r="K21">
        <f>J21/D21</f>
        <v>1.0392609699769054E-4</v>
      </c>
      <c r="L21">
        <f>0.001/2/SQRT(3)/D21</f>
        <v>2.8867513459481289E-6</v>
      </c>
      <c r="M21" s="17">
        <f>2*SQRT(K21^2+L21^2)</f>
        <v>2.0793236371961644E-4</v>
      </c>
      <c r="O21" s="14">
        <f>J21*1.732</f>
        <v>1.8000000000000002E-2</v>
      </c>
    </row>
    <row r="22" spans="2:15" s="14" customFormat="1" ht="24.95" customHeight="1">
      <c r="B22" s="15"/>
      <c r="C22" s="15"/>
      <c r="D22" s="4">
        <v>20</v>
      </c>
      <c r="E22" s="4">
        <v>19.86</v>
      </c>
      <c r="F22" s="4"/>
      <c r="G22" s="4">
        <v>20.14</v>
      </c>
      <c r="H22" s="2" t="s">
        <v>288</v>
      </c>
      <c r="I22" s="55">
        <v>3</v>
      </c>
      <c r="J22">
        <f>(0.01%*D22+0.005)/1.732</f>
        <v>4.0415704387990765E-3</v>
      </c>
      <c r="K22">
        <f>J22/D22</f>
        <v>2.0207852193995383E-4</v>
      </c>
      <c r="L22">
        <f>0.001/2/SQRT(3)/D22</f>
        <v>1.4433756729740645E-5</v>
      </c>
      <c r="M22" s="17">
        <f>2*SQRT(K22^2+L22^2)</f>
        <v>4.0518668469124075E-4</v>
      </c>
      <c r="O22" s="14">
        <f>J22*1.732</f>
        <v>7.0000000000000001E-3</v>
      </c>
    </row>
    <row r="23" spans="2:15" s="14" customFormat="1" ht="24.95" customHeight="1">
      <c r="B23" s="15"/>
      <c r="C23" s="15" t="s">
        <v>49</v>
      </c>
      <c r="D23" s="15" t="s">
        <v>61</v>
      </c>
      <c r="E23" s="15" t="s">
        <v>62</v>
      </c>
      <c r="F23" s="15" t="s">
        <v>63</v>
      </c>
      <c r="G23" s="15" t="s">
        <v>64</v>
      </c>
      <c r="H23" s="53"/>
      <c r="I23" s="55"/>
      <c r="M23" s="19"/>
    </row>
    <row r="24" spans="2:15" s="14" customFormat="1" ht="24.95" customHeight="1">
      <c r="B24" s="15"/>
      <c r="C24" s="2" t="s">
        <v>274</v>
      </c>
      <c r="D24" s="7">
        <v>1.9</v>
      </c>
      <c r="E24" s="7">
        <v>1.8952</v>
      </c>
      <c r="F24" s="7"/>
      <c r="G24" s="7">
        <v>1.9048</v>
      </c>
      <c r="H24" s="2" t="s">
        <v>289</v>
      </c>
      <c r="I24" s="55">
        <v>5</v>
      </c>
      <c r="J24">
        <f>(0.0052%*D25+0.00001)/1.732</f>
        <v>3.579676674364896E-5</v>
      </c>
      <c r="K24">
        <f t="shared" ref="K24:K34" si="3">J24/D25</f>
        <v>3.579676674364896E-5</v>
      </c>
      <c r="L24">
        <f>0.00001/2/SQRT(3)/D25</f>
        <v>2.8867513459481293E-6</v>
      </c>
      <c r="M24" s="17">
        <f t="shared" ref="M24:M35" si="4">2*SQRT(K24^2+L24^2)</f>
        <v>7.1825951929161254E-5</v>
      </c>
      <c r="O24" s="14">
        <f t="shared" ref="O24:O35" si="5">J24*1.732</f>
        <v>6.2000000000000003E-5</v>
      </c>
    </row>
    <row r="25" spans="2:15" s="14" customFormat="1" ht="24.95" customHeight="1">
      <c r="B25" s="15"/>
      <c r="C25" s="15"/>
      <c r="D25" s="7">
        <v>1</v>
      </c>
      <c r="E25" s="7">
        <v>0.997</v>
      </c>
      <c r="F25" s="7"/>
      <c r="G25" s="7">
        <v>1.0029999999999999</v>
      </c>
      <c r="H25" s="2" t="s">
        <v>290</v>
      </c>
      <c r="I25" s="55">
        <v>5</v>
      </c>
      <c r="J25">
        <f>(0.0052%*D26+0.00001)/1.732</f>
        <v>1.1778290993071595E-5</v>
      </c>
      <c r="K25">
        <f t="shared" si="3"/>
        <v>5.8891454965357972E-5</v>
      </c>
      <c r="L25">
        <f>0.00001/2/SQRT(3)/D26</f>
        <v>1.4433756729740646E-5</v>
      </c>
      <c r="M25" s="17">
        <f t="shared" si="4"/>
        <v>1.2126890452659527E-4</v>
      </c>
      <c r="O25" s="14">
        <f t="shared" si="5"/>
        <v>2.0400000000000001E-5</v>
      </c>
    </row>
    <row r="26" spans="2:15" s="14" customFormat="1" ht="24.95" customHeight="1">
      <c r="B26" s="15"/>
      <c r="C26" s="15"/>
      <c r="D26" s="7">
        <v>0.2</v>
      </c>
      <c r="E26" s="7">
        <v>0.1986</v>
      </c>
      <c r="F26" s="7"/>
      <c r="G26" s="7">
        <v>0.2014</v>
      </c>
      <c r="H26" s="2" t="s">
        <v>290</v>
      </c>
      <c r="I26" s="55">
        <v>5</v>
      </c>
      <c r="J26">
        <f>(0.01%*D27+0.000008)/1.732</f>
        <v>1.1016166281755196E-3</v>
      </c>
      <c r="K26">
        <f t="shared" si="3"/>
        <v>5.7979822535553661E-5</v>
      </c>
      <c r="L26">
        <f>0.00001/2/SQRT(3)/D27</f>
        <v>1.5193428136569102E-7</v>
      </c>
      <c r="M26" s="17">
        <f t="shared" si="4"/>
        <v>1.1596004320937708E-4</v>
      </c>
      <c r="O26" s="14">
        <f t="shared" si="5"/>
        <v>1.9079999999999998E-3</v>
      </c>
    </row>
    <row r="27" spans="2:15" s="14" customFormat="1" ht="24.95" customHeight="1">
      <c r="B27" s="15"/>
      <c r="C27" s="2" t="s">
        <v>284</v>
      </c>
      <c r="D27" s="5">
        <v>19</v>
      </c>
      <c r="E27" s="5">
        <v>18.952000000000002</v>
      </c>
      <c r="F27" s="5"/>
      <c r="G27" s="5">
        <v>19.047999999999998</v>
      </c>
      <c r="H27" s="2" t="s">
        <v>287</v>
      </c>
      <c r="I27" s="55">
        <v>4</v>
      </c>
      <c r="J27">
        <f>(0.0052%*D28+0.00007)/1.732</f>
        <v>3.406466512702078E-4</v>
      </c>
      <c r="K27">
        <f t="shared" si="3"/>
        <v>3.406466512702078E-5</v>
      </c>
      <c r="L27">
        <f>0.0001/2/SQRT(3)/D28</f>
        <v>2.8867513459481293E-6</v>
      </c>
      <c r="M27" s="17">
        <f t="shared" si="4"/>
        <v>6.8373525389565774E-5</v>
      </c>
      <c r="O27" s="14">
        <f t="shared" si="5"/>
        <v>5.8999999999999992E-4</v>
      </c>
    </row>
    <row r="28" spans="2:15" s="14" customFormat="1" ht="24.95" customHeight="1">
      <c r="B28" s="15"/>
      <c r="C28" s="15"/>
      <c r="D28" s="5">
        <v>10</v>
      </c>
      <c r="E28" s="5">
        <v>9.9700000000000006</v>
      </c>
      <c r="F28" s="5"/>
      <c r="G28" s="5">
        <v>10.029999999999999</v>
      </c>
      <c r="H28" s="2" t="s">
        <v>291</v>
      </c>
      <c r="I28" s="55">
        <v>4</v>
      </c>
      <c r="J28">
        <f>(0.0052%*D29+0.00007)/1.732</f>
        <v>1.0046189376443418E-4</v>
      </c>
      <c r="K28">
        <f t="shared" si="3"/>
        <v>5.023094688221709E-5</v>
      </c>
      <c r="L28">
        <f>0.0001/2/SQRT(3)/D29</f>
        <v>1.4433756729740646E-5</v>
      </c>
      <c r="M28" s="17">
        <f t="shared" si="4"/>
        <v>1.045271516500368E-4</v>
      </c>
      <c r="O28" s="14">
        <f t="shared" si="5"/>
        <v>1.74E-4</v>
      </c>
    </row>
    <row r="29" spans="2:15" s="14" customFormat="1" ht="24.95" customHeight="1">
      <c r="B29" s="15"/>
      <c r="C29" s="15"/>
      <c r="D29" s="5">
        <v>2</v>
      </c>
      <c r="E29" s="5">
        <v>1.986</v>
      </c>
      <c r="F29" s="5"/>
      <c r="G29" s="5">
        <v>2.0139999999999998</v>
      </c>
      <c r="H29" s="2" t="s">
        <v>292</v>
      </c>
      <c r="I29" s="55">
        <v>4</v>
      </c>
      <c r="J29">
        <f>(0.0052%*D30+0.00001)/1.732</f>
        <v>5.7101616628175518E-3</v>
      </c>
      <c r="K29">
        <f t="shared" si="3"/>
        <v>3.005348243588185E-5</v>
      </c>
      <c r="L29">
        <f>0.0001/2/SQRT(3)/D30</f>
        <v>1.5193428136569102E-7</v>
      </c>
      <c r="M29" s="17">
        <f t="shared" si="4"/>
        <v>6.0107732965059095E-5</v>
      </c>
      <c r="O29" s="14">
        <f t="shared" si="5"/>
        <v>9.8899999999999995E-3</v>
      </c>
    </row>
    <row r="30" spans="2:15" s="14" customFormat="1" ht="24.95" customHeight="1">
      <c r="B30" s="15"/>
      <c r="C30" s="2" t="s">
        <v>285</v>
      </c>
      <c r="D30" s="4">
        <v>190</v>
      </c>
      <c r="E30" s="4">
        <v>189.52</v>
      </c>
      <c r="F30" s="4"/>
      <c r="G30" s="4">
        <v>190.48</v>
      </c>
      <c r="H30" s="2" t="s">
        <v>286</v>
      </c>
      <c r="I30" s="55">
        <v>3</v>
      </c>
      <c r="J30">
        <f>(0.0065%*D31+0.0007)/1.732</f>
        <v>4.1570438799076207E-3</v>
      </c>
      <c r="K30">
        <f t="shared" si="3"/>
        <v>4.1570438799076207E-5</v>
      </c>
      <c r="L30">
        <f>0.001/2/SQRT(3)/D31</f>
        <v>2.8867513459481289E-6</v>
      </c>
      <c r="M30" s="17">
        <f t="shared" si="4"/>
        <v>8.3341099471535027E-5</v>
      </c>
      <c r="O30" s="14">
        <f t="shared" si="5"/>
        <v>7.1999999999999989E-3</v>
      </c>
    </row>
    <row r="31" spans="2:15" s="14" customFormat="1" ht="24.95" customHeight="1">
      <c r="B31" s="15"/>
      <c r="C31" s="15"/>
      <c r="D31" s="4">
        <v>100</v>
      </c>
      <c r="E31" s="4">
        <v>99.7</v>
      </c>
      <c r="F31" s="4"/>
      <c r="G31" s="4">
        <v>100.3</v>
      </c>
      <c r="H31" s="2" t="s">
        <v>293</v>
      </c>
      <c r="I31" s="55">
        <v>3</v>
      </c>
      <c r="J31">
        <f>(0.0065%*D32+0.0007)/1.732</f>
        <v>1.1547344110854503E-3</v>
      </c>
      <c r="K31">
        <f t="shared" si="3"/>
        <v>5.7736720554272516E-5</v>
      </c>
      <c r="L31">
        <f>0.001/2/SQRT(3)/D32</f>
        <v>1.4433756729740645E-5</v>
      </c>
      <c r="M31" s="17">
        <f t="shared" si="4"/>
        <v>1.1902709328040381E-4</v>
      </c>
      <c r="O31" s="14">
        <f t="shared" si="5"/>
        <v>2E-3</v>
      </c>
    </row>
    <row r="32" spans="2:15" s="14" customFormat="1" ht="24.95" customHeight="1">
      <c r="B32" s="15"/>
      <c r="C32" s="15"/>
      <c r="D32" s="4">
        <v>20</v>
      </c>
      <c r="E32" s="4">
        <v>19.86</v>
      </c>
      <c r="F32" s="4"/>
      <c r="G32" s="4">
        <v>20.14</v>
      </c>
      <c r="H32" s="2" t="s">
        <v>288</v>
      </c>
      <c r="I32" s="55">
        <v>3</v>
      </c>
      <c r="J32">
        <f>(0.0052%*D33+0.00007)/1.732</f>
        <v>2.1056581986143186E-2</v>
      </c>
      <c r="K32">
        <f t="shared" si="3"/>
        <v>3.0080831408775979E-5</v>
      </c>
      <c r="L32">
        <f>0.001/2/SQRT(3)/D33</f>
        <v>4.123930494211613E-7</v>
      </c>
      <c r="M32" s="17">
        <f t="shared" si="4"/>
        <v>6.0167316252942991E-5</v>
      </c>
      <c r="O32" s="14">
        <f t="shared" si="5"/>
        <v>3.6469999999999995E-2</v>
      </c>
    </row>
    <row r="33" spans="2:15" s="14" customFormat="1" ht="24.95" customHeight="1">
      <c r="B33" s="15"/>
      <c r="C33" s="15" t="s">
        <v>66</v>
      </c>
      <c r="D33" s="48">
        <v>700</v>
      </c>
      <c r="E33" s="48">
        <v>698.23</v>
      </c>
      <c r="F33" s="48"/>
      <c r="G33" s="48">
        <v>701.78</v>
      </c>
      <c r="H33" s="2" t="s">
        <v>294</v>
      </c>
      <c r="I33" s="55">
        <v>2</v>
      </c>
      <c r="J33">
        <f>(0.009%*D34+0.004)/1.732</f>
        <v>2.8290993071593534E-2</v>
      </c>
      <c r="K33">
        <f t="shared" si="3"/>
        <v>5.6581986143187067E-5</v>
      </c>
      <c r="L33">
        <f>0.01/2/SQRT(3)/D34</f>
        <v>5.7735026918962578E-6</v>
      </c>
      <c r="M33" s="17">
        <f t="shared" si="4"/>
        <v>1.1375156243746538E-4</v>
      </c>
      <c r="O33" s="14">
        <f t="shared" si="5"/>
        <v>4.9000000000000002E-2</v>
      </c>
    </row>
    <row r="34" spans="2:15" s="14" customFormat="1" ht="24.95" customHeight="1">
      <c r="B34" s="15"/>
      <c r="C34" s="15"/>
      <c r="D34" s="48">
        <v>500</v>
      </c>
      <c r="E34" s="48">
        <v>498.63</v>
      </c>
      <c r="F34" s="48"/>
      <c r="G34" s="48">
        <v>501.38</v>
      </c>
      <c r="H34" s="2" t="s">
        <v>295</v>
      </c>
      <c r="I34" s="55">
        <v>2</v>
      </c>
      <c r="J34">
        <f>(0.009%*D35+0.004)/1.732</f>
        <v>1.2702078521939953E-2</v>
      </c>
      <c r="K34">
        <f t="shared" si="3"/>
        <v>6.3510392609699763E-5</v>
      </c>
      <c r="L34">
        <f>0.01/2/SQRT(3)/D35</f>
        <v>1.4433756729740645E-5</v>
      </c>
      <c r="M34" s="17">
        <f t="shared" si="4"/>
        <v>1.3025979122924372E-4</v>
      </c>
      <c r="O34" s="14">
        <f t="shared" si="5"/>
        <v>2.1999999999999999E-2</v>
      </c>
    </row>
    <row r="35" spans="2:15" s="14" customFormat="1" ht="24.95" customHeight="1">
      <c r="B35" s="15"/>
      <c r="C35" s="15"/>
      <c r="D35" s="48">
        <v>200</v>
      </c>
      <c r="E35" s="48">
        <v>199.23</v>
      </c>
      <c r="F35" s="48"/>
      <c r="G35" s="48">
        <v>200.78</v>
      </c>
      <c r="H35" s="2" t="s">
        <v>293</v>
      </c>
      <c r="I35" s="55">
        <v>2</v>
      </c>
      <c r="J35" t="e">
        <f>(0.0065%*#REF!+0.007)/1.732</f>
        <v>#REF!</v>
      </c>
      <c r="K35" t="e">
        <f>J35/#REF!</f>
        <v>#REF!</v>
      </c>
      <c r="L35" t="e">
        <f>0.01/2/SQRT(3)/#REF!</f>
        <v>#REF!</v>
      </c>
      <c r="M35" s="17" t="e">
        <f t="shared" si="4"/>
        <v>#REF!</v>
      </c>
      <c r="O35" s="14" t="e">
        <f t="shared" si="5"/>
        <v>#REF!</v>
      </c>
    </row>
    <row r="36" spans="2:15" s="14" customFormat="1" ht="20.25"/>
    <row r="37" spans="2:15" s="14" customFormat="1" ht="20.25"/>
    <row r="38" spans="2:15" s="14" customFormat="1" ht="20.25"/>
    <row r="39" spans="2:15" s="14" customFormat="1" ht="20.25"/>
    <row r="40" spans="2:15" s="14" customFormat="1" ht="20.25"/>
    <row r="41" spans="2:15" s="14" customFormat="1" ht="20.25"/>
    <row r="42" spans="2:15" s="14" customFormat="1" ht="20.25"/>
    <row r="43" spans="2:15" s="14" customFormat="1" ht="20.25"/>
    <row r="44" spans="2:15" s="14" customFormat="1" ht="20.25"/>
    <row r="45" spans="2:15" s="14" customFormat="1" ht="20.25"/>
    <row r="46" spans="2:15" s="14" customFormat="1" ht="20.25"/>
    <row r="47" spans="2:15" s="14" customFormat="1" ht="20.25"/>
    <row r="48" spans="2:15" s="14" customFormat="1" ht="20.25"/>
    <row r="49" s="14" customFormat="1" ht="20.25"/>
    <row r="50" s="14" customFormat="1" ht="20.25"/>
    <row r="51" s="14" customFormat="1" ht="20.25"/>
    <row r="52" s="14" customFormat="1" ht="20.25"/>
    <row r="53" s="14" customFormat="1" ht="20.25"/>
    <row r="54" s="14" customFormat="1" ht="20.25"/>
    <row r="55" s="14" customFormat="1" ht="20.25"/>
    <row r="56" s="14" customFormat="1" ht="20.25"/>
    <row r="57" s="14" customFormat="1" ht="20.25"/>
  </sheetData>
  <mergeCells count="5">
    <mergeCell ref="B1:C1"/>
    <mergeCell ref="F1:G1"/>
    <mergeCell ref="B3:H3"/>
    <mergeCell ref="B4:D4"/>
    <mergeCell ref="B7:E7"/>
  </mergeCells>
  <phoneticPr fontId="2" type="noConversion"/>
  <conditionalFormatting sqref="F9">
    <cfRule type="expression" dxfId="16" priority="9">
      <formula>OR($F9&gt;=ROUND($G9,$I9),$F9&lt;=ROUND($E9,$I9))</formula>
    </cfRule>
  </conditionalFormatting>
  <conditionalFormatting sqref="F10">
    <cfRule type="expression" dxfId="15" priority="8">
      <formula>OR($F10&gt;=ROUND($G10,$I10),$F10&lt;=ROUND($E10,$I10))</formula>
    </cfRule>
  </conditionalFormatting>
  <conditionalFormatting sqref="F20:F22">
    <cfRule type="expression" dxfId="14" priority="6">
      <formula>OR($F20&gt;=ROUND($G20,$I20),$F20&lt;=ROUND($E20,$I20))</formula>
    </cfRule>
  </conditionalFormatting>
  <conditionalFormatting sqref="F24:F35">
    <cfRule type="expression" dxfId="13" priority="26">
      <formula>OR($F24&gt;=ROUND($G24,$I24),$F24&lt;=ROUND($E24,$I24))</formula>
    </cfRule>
  </conditionalFormatting>
  <conditionalFormatting sqref="F12">
    <cfRule type="expression" dxfId="12" priority="2">
      <formula>OR($F12&gt;=ROUND($G12,$I12),$F12&lt;=ROUND($E12,$I12))</formula>
    </cfRule>
  </conditionalFormatting>
  <conditionalFormatting sqref="F13:F18">
    <cfRule type="expression" dxfId="11" priority="1">
      <formula>OR($F13&gt;=ROUND($G13,$I13),$F13&lt;=ROUND($E13,$I13))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31"/>
  <sheetViews>
    <sheetView topLeftCell="A8" zoomScale="70" zoomScaleNormal="70" workbookViewId="0">
      <selection activeCell="B8" sqref="B8:H29"/>
    </sheetView>
  </sheetViews>
  <sheetFormatPr defaultRowHeight="13.5"/>
  <cols>
    <col min="4" max="4" width="18.75" customWidth="1"/>
    <col min="5" max="5" width="21.625" customWidth="1"/>
    <col min="6" max="6" width="17" customWidth="1"/>
    <col min="7" max="7" width="23.5" customWidth="1"/>
    <col min="8" max="8" width="37" customWidth="1"/>
    <col min="9" max="9" width="10.75" customWidth="1"/>
    <col min="10" max="10" width="14" customWidth="1"/>
    <col min="11" max="11" width="15.875" customWidth="1"/>
    <col min="12" max="12" width="18.25" customWidth="1"/>
    <col min="260" max="260" width="18.75" customWidth="1"/>
    <col min="261" max="261" width="21.625" customWidth="1"/>
    <col min="262" max="262" width="17" customWidth="1"/>
    <col min="263" max="263" width="23.5" customWidth="1"/>
    <col min="264" max="264" width="37" customWidth="1"/>
    <col min="265" max="265" width="10.75" customWidth="1"/>
    <col min="266" max="266" width="14" customWidth="1"/>
    <col min="267" max="267" width="15.875" customWidth="1"/>
    <col min="268" max="268" width="18.25" customWidth="1"/>
    <col min="516" max="516" width="18.75" customWidth="1"/>
    <col min="517" max="517" width="21.625" customWidth="1"/>
    <col min="518" max="518" width="17" customWidth="1"/>
    <col min="519" max="519" width="23.5" customWidth="1"/>
    <col min="520" max="520" width="37" customWidth="1"/>
    <col min="521" max="521" width="10.75" customWidth="1"/>
    <col min="522" max="522" width="14" customWidth="1"/>
    <col min="523" max="523" width="15.875" customWidth="1"/>
    <col min="524" max="524" width="18.25" customWidth="1"/>
    <col min="772" max="772" width="18.75" customWidth="1"/>
    <col min="773" max="773" width="21.625" customWidth="1"/>
    <col min="774" max="774" width="17" customWidth="1"/>
    <col min="775" max="775" width="23.5" customWidth="1"/>
    <col min="776" max="776" width="37" customWidth="1"/>
    <col min="777" max="777" width="10.75" customWidth="1"/>
    <col min="778" max="778" width="14" customWidth="1"/>
    <col min="779" max="779" width="15.875" customWidth="1"/>
    <col min="780" max="780" width="18.25" customWidth="1"/>
    <col min="1028" max="1028" width="18.75" customWidth="1"/>
    <col min="1029" max="1029" width="21.625" customWidth="1"/>
    <col min="1030" max="1030" width="17" customWidth="1"/>
    <col min="1031" max="1031" width="23.5" customWidth="1"/>
    <col min="1032" max="1032" width="37" customWidth="1"/>
    <col min="1033" max="1033" width="10.75" customWidth="1"/>
    <col min="1034" max="1034" width="14" customWidth="1"/>
    <col min="1035" max="1035" width="15.875" customWidth="1"/>
    <col min="1036" max="1036" width="18.25" customWidth="1"/>
    <col min="1284" max="1284" width="18.75" customWidth="1"/>
    <col min="1285" max="1285" width="21.625" customWidth="1"/>
    <col min="1286" max="1286" width="17" customWidth="1"/>
    <col min="1287" max="1287" width="23.5" customWidth="1"/>
    <col min="1288" max="1288" width="37" customWidth="1"/>
    <col min="1289" max="1289" width="10.75" customWidth="1"/>
    <col min="1290" max="1290" width="14" customWidth="1"/>
    <col min="1291" max="1291" width="15.875" customWidth="1"/>
    <col min="1292" max="1292" width="18.25" customWidth="1"/>
    <col min="1540" max="1540" width="18.75" customWidth="1"/>
    <col min="1541" max="1541" width="21.625" customWidth="1"/>
    <col min="1542" max="1542" width="17" customWidth="1"/>
    <col min="1543" max="1543" width="23.5" customWidth="1"/>
    <col min="1544" max="1544" width="37" customWidth="1"/>
    <col min="1545" max="1545" width="10.75" customWidth="1"/>
    <col min="1546" max="1546" width="14" customWidth="1"/>
    <col min="1547" max="1547" width="15.875" customWidth="1"/>
    <col min="1548" max="1548" width="18.25" customWidth="1"/>
    <col min="1796" max="1796" width="18.75" customWidth="1"/>
    <col min="1797" max="1797" width="21.625" customWidth="1"/>
    <col min="1798" max="1798" width="17" customWidth="1"/>
    <col min="1799" max="1799" width="23.5" customWidth="1"/>
    <col min="1800" max="1800" width="37" customWidth="1"/>
    <col min="1801" max="1801" width="10.75" customWidth="1"/>
    <col min="1802" max="1802" width="14" customWidth="1"/>
    <col min="1803" max="1803" width="15.875" customWidth="1"/>
    <col min="1804" max="1804" width="18.25" customWidth="1"/>
    <col min="2052" max="2052" width="18.75" customWidth="1"/>
    <col min="2053" max="2053" width="21.625" customWidth="1"/>
    <col min="2054" max="2054" width="17" customWidth="1"/>
    <col min="2055" max="2055" width="23.5" customWidth="1"/>
    <col min="2056" max="2056" width="37" customWidth="1"/>
    <col min="2057" max="2057" width="10.75" customWidth="1"/>
    <col min="2058" max="2058" width="14" customWidth="1"/>
    <col min="2059" max="2059" width="15.875" customWidth="1"/>
    <col min="2060" max="2060" width="18.25" customWidth="1"/>
    <col min="2308" max="2308" width="18.75" customWidth="1"/>
    <col min="2309" max="2309" width="21.625" customWidth="1"/>
    <col min="2310" max="2310" width="17" customWidth="1"/>
    <col min="2311" max="2311" width="23.5" customWidth="1"/>
    <col min="2312" max="2312" width="37" customWidth="1"/>
    <col min="2313" max="2313" width="10.75" customWidth="1"/>
    <col min="2314" max="2314" width="14" customWidth="1"/>
    <col min="2315" max="2315" width="15.875" customWidth="1"/>
    <col min="2316" max="2316" width="18.25" customWidth="1"/>
    <col min="2564" max="2564" width="18.75" customWidth="1"/>
    <col min="2565" max="2565" width="21.625" customWidth="1"/>
    <col min="2566" max="2566" width="17" customWidth="1"/>
    <col min="2567" max="2567" width="23.5" customWidth="1"/>
    <col min="2568" max="2568" width="37" customWidth="1"/>
    <col min="2569" max="2569" width="10.75" customWidth="1"/>
    <col min="2570" max="2570" width="14" customWidth="1"/>
    <col min="2571" max="2571" width="15.875" customWidth="1"/>
    <col min="2572" max="2572" width="18.25" customWidth="1"/>
    <col min="2820" max="2820" width="18.75" customWidth="1"/>
    <col min="2821" max="2821" width="21.625" customWidth="1"/>
    <col min="2822" max="2822" width="17" customWidth="1"/>
    <col min="2823" max="2823" width="23.5" customWidth="1"/>
    <col min="2824" max="2824" width="37" customWidth="1"/>
    <col min="2825" max="2825" width="10.75" customWidth="1"/>
    <col min="2826" max="2826" width="14" customWidth="1"/>
    <col min="2827" max="2827" width="15.875" customWidth="1"/>
    <col min="2828" max="2828" width="18.25" customWidth="1"/>
    <col min="3076" max="3076" width="18.75" customWidth="1"/>
    <col min="3077" max="3077" width="21.625" customWidth="1"/>
    <col min="3078" max="3078" width="17" customWidth="1"/>
    <col min="3079" max="3079" width="23.5" customWidth="1"/>
    <col min="3080" max="3080" width="37" customWidth="1"/>
    <col min="3081" max="3081" width="10.75" customWidth="1"/>
    <col min="3082" max="3082" width="14" customWidth="1"/>
    <col min="3083" max="3083" width="15.875" customWidth="1"/>
    <col min="3084" max="3084" width="18.25" customWidth="1"/>
    <col min="3332" max="3332" width="18.75" customWidth="1"/>
    <col min="3333" max="3333" width="21.625" customWidth="1"/>
    <col min="3334" max="3334" width="17" customWidth="1"/>
    <col min="3335" max="3335" width="23.5" customWidth="1"/>
    <col min="3336" max="3336" width="37" customWidth="1"/>
    <col min="3337" max="3337" width="10.75" customWidth="1"/>
    <col min="3338" max="3338" width="14" customWidth="1"/>
    <col min="3339" max="3339" width="15.875" customWidth="1"/>
    <col min="3340" max="3340" width="18.25" customWidth="1"/>
    <col min="3588" max="3588" width="18.75" customWidth="1"/>
    <col min="3589" max="3589" width="21.625" customWidth="1"/>
    <col min="3590" max="3590" width="17" customWidth="1"/>
    <col min="3591" max="3591" width="23.5" customWidth="1"/>
    <col min="3592" max="3592" width="37" customWidth="1"/>
    <col min="3593" max="3593" width="10.75" customWidth="1"/>
    <col min="3594" max="3594" width="14" customWidth="1"/>
    <col min="3595" max="3595" width="15.875" customWidth="1"/>
    <col min="3596" max="3596" width="18.25" customWidth="1"/>
    <col min="3844" max="3844" width="18.75" customWidth="1"/>
    <col min="3845" max="3845" width="21.625" customWidth="1"/>
    <col min="3846" max="3846" width="17" customWidth="1"/>
    <col min="3847" max="3847" width="23.5" customWidth="1"/>
    <col min="3848" max="3848" width="37" customWidth="1"/>
    <col min="3849" max="3849" width="10.75" customWidth="1"/>
    <col min="3850" max="3850" width="14" customWidth="1"/>
    <col min="3851" max="3851" width="15.875" customWidth="1"/>
    <col min="3852" max="3852" width="18.25" customWidth="1"/>
    <col min="4100" max="4100" width="18.75" customWidth="1"/>
    <col min="4101" max="4101" width="21.625" customWidth="1"/>
    <col min="4102" max="4102" width="17" customWidth="1"/>
    <col min="4103" max="4103" width="23.5" customWidth="1"/>
    <col min="4104" max="4104" width="37" customWidth="1"/>
    <col min="4105" max="4105" width="10.75" customWidth="1"/>
    <col min="4106" max="4106" width="14" customWidth="1"/>
    <col min="4107" max="4107" width="15.875" customWidth="1"/>
    <col min="4108" max="4108" width="18.25" customWidth="1"/>
    <col min="4356" max="4356" width="18.75" customWidth="1"/>
    <col min="4357" max="4357" width="21.625" customWidth="1"/>
    <col min="4358" max="4358" width="17" customWidth="1"/>
    <col min="4359" max="4359" width="23.5" customWidth="1"/>
    <col min="4360" max="4360" width="37" customWidth="1"/>
    <col min="4361" max="4361" width="10.75" customWidth="1"/>
    <col min="4362" max="4362" width="14" customWidth="1"/>
    <col min="4363" max="4363" width="15.875" customWidth="1"/>
    <col min="4364" max="4364" width="18.25" customWidth="1"/>
    <col min="4612" max="4612" width="18.75" customWidth="1"/>
    <col min="4613" max="4613" width="21.625" customWidth="1"/>
    <col min="4614" max="4614" width="17" customWidth="1"/>
    <col min="4615" max="4615" width="23.5" customWidth="1"/>
    <col min="4616" max="4616" width="37" customWidth="1"/>
    <col min="4617" max="4617" width="10.75" customWidth="1"/>
    <col min="4618" max="4618" width="14" customWidth="1"/>
    <col min="4619" max="4619" width="15.875" customWidth="1"/>
    <col min="4620" max="4620" width="18.25" customWidth="1"/>
    <col min="4868" max="4868" width="18.75" customWidth="1"/>
    <col min="4869" max="4869" width="21.625" customWidth="1"/>
    <col min="4870" max="4870" width="17" customWidth="1"/>
    <col min="4871" max="4871" width="23.5" customWidth="1"/>
    <col min="4872" max="4872" width="37" customWidth="1"/>
    <col min="4873" max="4873" width="10.75" customWidth="1"/>
    <col min="4874" max="4874" width="14" customWidth="1"/>
    <col min="4875" max="4875" width="15.875" customWidth="1"/>
    <col min="4876" max="4876" width="18.25" customWidth="1"/>
    <col min="5124" max="5124" width="18.75" customWidth="1"/>
    <col min="5125" max="5125" width="21.625" customWidth="1"/>
    <col min="5126" max="5126" width="17" customWidth="1"/>
    <col min="5127" max="5127" width="23.5" customWidth="1"/>
    <col min="5128" max="5128" width="37" customWidth="1"/>
    <col min="5129" max="5129" width="10.75" customWidth="1"/>
    <col min="5130" max="5130" width="14" customWidth="1"/>
    <col min="5131" max="5131" width="15.875" customWidth="1"/>
    <col min="5132" max="5132" width="18.25" customWidth="1"/>
    <col min="5380" max="5380" width="18.75" customWidth="1"/>
    <col min="5381" max="5381" width="21.625" customWidth="1"/>
    <col min="5382" max="5382" width="17" customWidth="1"/>
    <col min="5383" max="5383" width="23.5" customWidth="1"/>
    <col min="5384" max="5384" width="37" customWidth="1"/>
    <col min="5385" max="5385" width="10.75" customWidth="1"/>
    <col min="5386" max="5386" width="14" customWidth="1"/>
    <col min="5387" max="5387" width="15.875" customWidth="1"/>
    <col min="5388" max="5388" width="18.25" customWidth="1"/>
    <col min="5636" max="5636" width="18.75" customWidth="1"/>
    <col min="5637" max="5637" width="21.625" customWidth="1"/>
    <col min="5638" max="5638" width="17" customWidth="1"/>
    <col min="5639" max="5639" width="23.5" customWidth="1"/>
    <col min="5640" max="5640" width="37" customWidth="1"/>
    <col min="5641" max="5641" width="10.75" customWidth="1"/>
    <col min="5642" max="5642" width="14" customWidth="1"/>
    <col min="5643" max="5643" width="15.875" customWidth="1"/>
    <col min="5644" max="5644" width="18.25" customWidth="1"/>
    <col min="5892" max="5892" width="18.75" customWidth="1"/>
    <col min="5893" max="5893" width="21.625" customWidth="1"/>
    <col min="5894" max="5894" width="17" customWidth="1"/>
    <col min="5895" max="5895" width="23.5" customWidth="1"/>
    <col min="5896" max="5896" width="37" customWidth="1"/>
    <col min="5897" max="5897" width="10.75" customWidth="1"/>
    <col min="5898" max="5898" width="14" customWidth="1"/>
    <col min="5899" max="5899" width="15.875" customWidth="1"/>
    <col min="5900" max="5900" width="18.25" customWidth="1"/>
    <col min="6148" max="6148" width="18.75" customWidth="1"/>
    <col min="6149" max="6149" width="21.625" customWidth="1"/>
    <col min="6150" max="6150" width="17" customWidth="1"/>
    <col min="6151" max="6151" width="23.5" customWidth="1"/>
    <col min="6152" max="6152" width="37" customWidth="1"/>
    <col min="6153" max="6153" width="10.75" customWidth="1"/>
    <col min="6154" max="6154" width="14" customWidth="1"/>
    <col min="6155" max="6155" width="15.875" customWidth="1"/>
    <col min="6156" max="6156" width="18.25" customWidth="1"/>
    <col min="6404" max="6404" width="18.75" customWidth="1"/>
    <col min="6405" max="6405" width="21.625" customWidth="1"/>
    <col min="6406" max="6406" width="17" customWidth="1"/>
    <col min="6407" max="6407" width="23.5" customWidth="1"/>
    <col min="6408" max="6408" width="37" customWidth="1"/>
    <col min="6409" max="6409" width="10.75" customWidth="1"/>
    <col min="6410" max="6410" width="14" customWidth="1"/>
    <col min="6411" max="6411" width="15.875" customWidth="1"/>
    <col min="6412" max="6412" width="18.25" customWidth="1"/>
    <col min="6660" max="6660" width="18.75" customWidth="1"/>
    <col min="6661" max="6661" width="21.625" customWidth="1"/>
    <col min="6662" max="6662" width="17" customWidth="1"/>
    <col min="6663" max="6663" width="23.5" customWidth="1"/>
    <col min="6664" max="6664" width="37" customWidth="1"/>
    <col min="6665" max="6665" width="10.75" customWidth="1"/>
    <col min="6666" max="6666" width="14" customWidth="1"/>
    <col min="6667" max="6667" width="15.875" customWidth="1"/>
    <col min="6668" max="6668" width="18.25" customWidth="1"/>
    <col min="6916" max="6916" width="18.75" customWidth="1"/>
    <col min="6917" max="6917" width="21.625" customWidth="1"/>
    <col min="6918" max="6918" width="17" customWidth="1"/>
    <col min="6919" max="6919" width="23.5" customWidth="1"/>
    <col min="6920" max="6920" width="37" customWidth="1"/>
    <col min="6921" max="6921" width="10.75" customWidth="1"/>
    <col min="6922" max="6922" width="14" customWidth="1"/>
    <col min="6923" max="6923" width="15.875" customWidth="1"/>
    <col min="6924" max="6924" width="18.25" customWidth="1"/>
    <col min="7172" max="7172" width="18.75" customWidth="1"/>
    <col min="7173" max="7173" width="21.625" customWidth="1"/>
    <col min="7174" max="7174" width="17" customWidth="1"/>
    <col min="7175" max="7175" width="23.5" customWidth="1"/>
    <col min="7176" max="7176" width="37" customWidth="1"/>
    <col min="7177" max="7177" width="10.75" customWidth="1"/>
    <col min="7178" max="7178" width="14" customWidth="1"/>
    <col min="7179" max="7179" width="15.875" customWidth="1"/>
    <col min="7180" max="7180" width="18.25" customWidth="1"/>
    <col min="7428" max="7428" width="18.75" customWidth="1"/>
    <col min="7429" max="7429" width="21.625" customWidth="1"/>
    <col min="7430" max="7430" width="17" customWidth="1"/>
    <col min="7431" max="7431" width="23.5" customWidth="1"/>
    <col min="7432" max="7432" width="37" customWidth="1"/>
    <col min="7433" max="7433" width="10.75" customWidth="1"/>
    <col min="7434" max="7434" width="14" customWidth="1"/>
    <col min="7435" max="7435" width="15.875" customWidth="1"/>
    <col min="7436" max="7436" width="18.25" customWidth="1"/>
    <col min="7684" max="7684" width="18.75" customWidth="1"/>
    <col min="7685" max="7685" width="21.625" customWidth="1"/>
    <col min="7686" max="7686" width="17" customWidth="1"/>
    <col min="7687" max="7687" width="23.5" customWidth="1"/>
    <col min="7688" max="7688" width="37" customWidth="1"/>
    <col min="7689" max="7689" width="10.75" customWidth="1"/>
    <col min="7690" max="7690" width="14" customWidth="1"/>
    <col min="7691" max="7691" width="15.875" customWidth="1"/>
    <col min="7692" max="7692" width="18.25" customWidth="1"/>
    <col min="7940" max="7940" width="18.75" customWidth="1"/>
    <col min="7941" max="7941" width="21.625" customWidth="1"/>
    <col min="7942" max="7942" width="17" customWidth="1"/>
    <col min="7943" max="7943" width="23.5" customWidth="1"/>
    <col min="7944" max="7944" width="37" customWidth="1"/>
    <col min="7945" max="7945" width="10.75" customWidth="1"/>
    <col min="7946" max="7946" width="14" customWidth="1"/>
    <col min="7947" max="7947" width="15.875" customWidth="1"/>
    <col min="7948" max="7948" width="18.25" customWidth="1"/>
    <col min="8196" max="8196" width="18.75" customWidth="1"/>
    <col min="8197" max="8197" width="21.625" customWidth="1"/>
    <col min="8198" max="8198" width="17" customWidth="1"/>
    <col min="8199" max="8199" width="23.5" customWidth="1"/>
    <col min="8200" max="8200" width="37" customWidth="1"/>
    <col min="8201" max="8201" width="10.75" customWidth="1"/>
    <col min="8202" max="8202" width="14" customWidth="1"/>
    <col min="8203" max="8203" width="15.875" customWidth="1"/>
    <col min="8204" max="8204" width="18.25" customWidth="1"/>
    <col min="8452" max="8452" width="18.75" customWidth="1"/>
    <col min="8453" max="8453" width="21.625" customWidth="1"/>
    <col min="8454" max="8454" width="17" customWidth="1"/>
    <col min="8455" max="8455" width="23.5" customWidth="1"/>
    <col min="8456" max="8456" width="37" customWidth="1"/>
    <col min="8457" max="8457" width="10.75" customWidth="1"/>
    <col min="8458" max="8458" width="14" customWidth="1"/>
    <col min="8459" max="8459" width="15.875" customWidth="1"/>
    <col min="8460" max="8460" width="18.25" customWidth="1"/>
    <col min="8708" max="8708" width="18.75" customWidth="1"/>
    <col min="8709" max="8709" width="21.625" customWidth="1"/>
    <col min="8710" max="8710" width="17" customWidth="1"/>
    <col min="8711" max="8711" width="23.5" customWidth="1"/>
    <col min="8712" max="8712" width="37" customWidth="1"/>
    <col min="8713" max="8713" width="10.75" customWidth="1"/>
    <col min="8714" max="8714" width="14" customWidth="1"/>
    <col min="8715" max="8715" width="15.875" customWidth="1"/>
    <col min="8716" max="8716" width="18.25" customWidth="1"/>
    <col min="8964" max="8964" width="18.75" customWidth="1"/>
    <col min="8965" max="8965" width="21.625" customWidth="1"/>
    <col min="8966" max="8966" width="17" customWidth="1"/>
    <col min="8967" max="8967" width="23.5" customWidth="1"/>
    <col min="8968" max="8968" width="37" customWidth="1"/>
    <col min="8969" max="8969" width="10.75" customWidth="1"/>
    <col min="8970" max="8970" width="14" customWidth="1"/>
    <col min="8971" max="8971" width="15.875" customWidth="1"/>
    <col min="8972" max="8972" width="18.25" customWidth="1"/>
    <col min="9220" max="9220" width="18.75" customWidth="1"/>
    <col min="9221" max="9221" width="21.625" customWidth="1"/>
    <col min="9222" max="9222" width="17" customWidth="1"/>
    <col min="9223" max="9223" width="23.5" customWidth="1"/>
    <col min="9224" max="9224" width="37" customWidth="1"/>
    <col min="9225" max="9225" width="10.75" customWidth="1"/>
    <col min="9226" max="9226" width="14" customWidth="1"/>
    <col min="9227" max="9227" width="15.875" customWidth="1"/>
    <col min="9228" max="9228" width="18.25" customWidth="1"/>
    <col min="9476" max="9476" width="18.75" customWidth="1"/>
    <col min="9477" max="9477" width="21.625" customWidth="1"/>
    <col min="9478" max="9478" width="17" customWidth="1"/>
    <col min="9479" max="9479" width="23.5" customWidth="1"/>
    <col min="9480" max="9480" width="37" customWidth="1"/>
    <col min="9481" max="9481" width="10.75" customWidth="1"/>
    <col min="9482" max="9482" width="14" customWidth="1"/>
    <col min="9483" max="9483" width="15.875" customWidth="1"/>
    <col min="9484" max="9484" width="18.25" customWidth="1"/>
    <col min="9732" max="9732" width="18.75" customWidth="1"/>
    <col min="9733" max="9733" width="21.625" customWidth="1"/>
    <col min="9734" max="9734" width="17" customWidth="1"/>
    <col min="9735" max="9735" width="23.5" customWidth="1"/>
    <col min="9736" max="9736" width="37" customWidth="1"/>
    <col min="9737" max="9737" width="10.75" customWidth="1"/>
    <col min="9738" max="9738" width="14" customWidth="1"/>
    <col min="9739" max="9739" width="15.875" customWidth="1"/>
    <col min="9740" max="9740" width="18.25" customWidth="1"/>
    <col min="9988" max="9988" width="18.75" customWidth="1"/>
    <col min="9989" max="9989" width="21.625" customWidth="1"/>
    <col min="9990" max="9990" width="17" customWidth="1"/>
    <col min="9991" max="9991" width="23.5" customWidth="1"/>
    <col min="9992" max="9992" width="37" customWidth="1"/>
    <col min="9993" max="9993" width="10.75" customWidth="1"/>
    <col min="9994" max="9994" width="14" customWidth="1"/>
    <col min="9995" max="9995" width="15.875" customWidth="1"/>
    <col min="9996" max="9996" width="18.25" customWidth="1"/>
    <col min="10244" max="10244" width="18.75" customWidth="1"/>
    <col min="10245" max="10245" width="21.625" customWidth="1"/>
    <col min="10246" max="10246" width="17" customWidth="1"/>
    <col min="10247" max="10247" width="23.5" customWidth="1"/>
    <col min="10248" max="10248" width="37" customWidth="1"/>
    <col min="10249" max="10249" width="10.75" customWidth="1"/>
    <col min="10250" max="10250" width="14" customWidth="1"/>
    <col min="10251" max="10251" width="15.875" customWidth="1"/>
    <col min="10252" max="10252" width="18.25" customWidth="1"/>
    <col min="10500" max="10500" width="18.75" customWidth="1"/>
    <col min="10501" max="10501" width="21.625" customWidth="1"/>
    <col min="10502" max="10502" width="17" customWidth="1"/>
    <col min="10503" max="10503" width="23.5" customWidth="1"/>
    <col min="10504" max="10504" width="37" customWidth="1"/>
    <col min="10505" max="10505" width="10.75" customWidth="1"/>
    <col min="10506" max="10506" width="14" customWidth="1"/>
    <col min="10507" max="10507" width="15.875" customWidth="1"/>
    <col min="10508" max="10508" width="18.25" customWidth="1"/>
    <col min="10756" max="10756" width="18.75" customWidth="1"/>
    <col min="10757" max="10757" width="21.625" customWidth="1"/>
    <col min="10758" max="10758" width="17" customWidth="1"/>
    <col min="10759" max="10759" width="23.5" customWidth="1"/>
    <col min="10760" max="10760" width="37" customWidth="1"/>
    <col min="10761" max="10761" width="10.75" customWidth="1"/>
    <col min="10762" max="10762" width="14" customWidth="1"/>
    <col min="10763" max="10763" width="15.875" customWidth="1"/>
    <col min="10764" max="10764" width="18.25" customWidth="1"/>
    <col min="11012" max="11012" width="18.75" customWidth="1"/>
    <col min="11013" max="11013" width="21.625" customWidth="1"/>
    <col min="11014" max="11014" width="17" customWidth="1"/>
    <col min="11015" max="11015" width="23.5" customWidth="1"/>
    <col min="11016" max="11016" width="37" customWidth="1"/>
    <col min="11017" max="11017" width="10.75" customWidth="1"/>
    <col min="11018" max="11018" width="14" customWidth="1"/>
    <col min="11019" max="11019" width="15.875" customWidth="1"/>
    <col min="11020" max="11020" width="18.25" customWidth="1"/>
    <col min="11268" max="11268" width="18.75" customWidth="1"/>
    <col min="11269" max="11269" width="21.625" customWidth="1"/>
    <col min="11270" max="11270" width="17" customWidth="1"/>
    <col min="11271" max="11271" width="23.5" customWidth="1"/>
    <col min="11272" max="11272" width="37" customWidth="1"/>
    <col min="11273" max="11273" width="10.75" customWidth="1"/>
    <col min="11274" max="11274" width="14" customWidth="1"/>
    <col min="11275" max="11275" width="15.875" customWidth="1"/>
    <col min="11276" max="11276" width="18.25" customWidth="1"/>
    <col min="11524" max="11524" width="18.75" customWidth="1"/>
    <col min="11525" max="11525" width="21.625" customWidth="1"/>
    <col min="11526" max="11526" width="17" customWidth="1"/>
    <col min="11527" max="11527" width="23.5" customWidth="1"/>
    <col min="11528" max="11528" width="37" customWidth="1"/>
    <col min="11529" max="11529" width="10.75" customWidth="1"/>
    <col min="11530" max="11530" width="14" customWidth="1"/>
    <col min="11531" max="11531" width="15.875" customWidth="1"/>
    <col min="11532" max="11532" width="18.25" customWidth="1"/>
    <col min="11780" max="11780" width="18.75" customWidth="1"/>
    <col min="11781" max="11781" width="21.625" customWidth="1"/>
    <col min="11782" max="11782" width="17" customWidth="1"/>
    <col min="11783" max="11783" width="23.5" customWidth="1"/>
    <col min="11784" max="11784" width="37" customWidth="1"/>
    <col min="11785" max="11785" width="10.75" customWidth="1"/>
    <col min="11786" max="11786" width="14" customWidth="1"/>
    <col min="11787" max="11787" width="15.875" customWidth="1"/>
    <col min="11788" max="11788" width="18.25" customWidth="1"/>
    <col min="12036" max="12036" width="18.75" customWidth="1"/>
    <col min="12037" max="12037" width="21.625" customWidth="1"/>
    <col min="12038" max="12038" width="17" customWidth="1"/>
    <col min="12039" max="12039" width="23.5" customWidth="1"/>
    <col min="12040" max="12040" width="37" customWidth="1"/>
    <col min="12041" max="12041" width="10.75" customWidth="1"/>
    <col min="12042" max="12042" width="14" customWidth="1"/>
    <col min="12043" max="12043" width="15.875" customWidth="1"/>
    <col min="12044" max="12044" width="18.25" customWidth="1"/>
    <col min="12292" max="12292" width="18.75" customWidth="1"/>
    <col min="12293" max="12293" width="21.625" customWidth="1"/>
    <col min="12294" max="12294" width="17" customWidth="1"/>
    <col min="12295" max="12295" width="23.5" customWidth="1"/>
    <col min="12296" max="12296" width="37" customWidth="1"/>
    <col min="12297" max="12297" width="10.75" customWidth="1"/>
    <col min="12298" max="12298" width="14" customWidth="1"/>
    <col min="12299" max="12299" width="15.875" customWidth="1"/>
    <col min="12300" max="12300" width="18.25" customWidth="1"/>
    <col min="12548" max="12548" width="18.75" customWidth="1"/>
    <col min="12549" max="12549" width="21.625" customWidth="1"/>
    <col min="12550" max="12550" width="17" customWidth="1"/>
    <col min="12551" max="12551" width="23.5" customWidth="1"/>
    <col min="12552" max="12552" width="37" customWidth="1"/>
    <col min="12553" max="12553" width="10.75" customWidth="1"/>
    <col min="12554" max="12554" width="14" customWidth="1"/>
    <col min="12555" max="12555" width="15.875" customWidth="1"/>
    <col min="12556" max="12556" width="18.25" customWidth="1"/>
    <col min="12804" max="12804" width="18.75" customWidth="1"/>
    <col min="12805" max="12805" width="21.625" customWidth="1"/>
    <col min="12806" max="12806" width="17" customWidth="1"/>
    <col min="12807" max="12807" width="23.5" customWidth="1"/>
    <col min="12808" max="12808" width="37" customWidth="1"/>
    <col min="12809" max="12809" width="10.75" customWidth="1"/>
    <col min="12810" max="12810" width="14" customWidth="1"/>
    <col min="12811" max="12811" width="15.875" customWidth="1"/>
    <col min="12812" max="12812" width="18.25" customWidth="1"/>
    <col min="13060" max="13060" width="18.75" customWidth="1"/>
    <col min="13061" max="13061" width="21.625" customWidth="1"/>
    <col min="13062" max="13062" width="17" customWidth="1"/>
    <col min="13063" max="13063" width="23.5" customWidth="1"/>
    <col min="13064" max="13064" width="37" customWidth="1"/>
    <col min="13065" max="13065" width="10.75" customWidth="1"/>
    <col min="13066" max="13066" width="14" customWidth="1"/>
    <col min="13067" max="13067" width="15.875" customWidth="1"/>
    <col min="13068" max="13068" width="18.25" customWidth="1"/>
    <col min="13316" max="13316" width="18.75" customWidth="1"/>
    <col min="13317" max="13317" width="21.625" customWidth="1"/>
    <col min="13318" max="13318" width="17" customWidth="1"/>
    <col min="13319" max="13319" width="23.5" customWidth="1"/>
    <col min="13320" max="13320" width="37" customWidth="1"/>
    <col min="13321" max="13321" width="10.75" customWidth="1"/>
    <col min="13322" max="13322" width="14" customWidth="1"/>
    <col min="13323" max="13323" width="15.875" customWidth="1"/>
    <col min="13324" max="13324" width="18.25" customWidth="1"/>
    <col min="13572" max="13572" width="18.75" customWidth="1"/>
    <col min="13573" max="13573" width="21.625" customWidth="1"/>
    <col min="13574" max="13574" width="17" customWidth="1"/>
    <col min="13575" max="13575" width="23.5" customWidth="1"/>
    <col min="13576" max="13576" width="37" customWidth="1"/>
    <col min="13577" max="13577" width="10.75" customWidth="1"/>
    <col min="13578" max="13578" width="14" customWidth="1"/>
    <col min="13579" max="13579" width="15.875" customWidth="1"/>
    <col min="13580" max="13580" width="18.25" customWidth="1"/>
    <col min="13828" max="13828" width="18.75" customWidth="1"/>
    <col min="13829" max="13829" width="21.625" customWidth="1"/>
    <col min="13830" max="13830" width="17" customWidth="1"/>
    <col min="13831" max="13831" width="23.5" customWidth="1"/>
    <col min="13832" max="13832" width="37" customWidth="1"/>
    <col min="13833" max="13833" width="10.75" customWidth="1"/>
    <col min="13834" max="13834" width="14" customWidth="1"/>
    <col min="13835" max="13835" width="15.875" customWidth="1"/>
    <col min="13836" max="13836" width="18.25" customWidth="1"/>
    <col min="14084" max="14084" width="18.75" customWidth="1"/>
    <col min="14085" max="14085" width="21.625" customWidth="1"/>
    <col min="14086" max="14086" width="17" customWidth="1"/>
    <col min="14087" max="14087" width="23.5" customWidth="1"/>
    <col min="14088" max="14088" width="37" customWidth="1"/>
    <col min="14089" max="14089" width="10.75" customWidth="1"/>
    <col min="14090" max="14090" width="14" customWidth="1"/>
    <col min="14091" max="14091" width="15.875" customWidth="1"/>
    <col min="14092" max="14092" width="18.25" customWidth="1"/>
    <col min="14340" max="14340" width="18.75" customWidth="1"/>
    <col min="14341" max="14341" width="21.625" customWidth="1"/>
    <col min="14342" max="14342" width="17" customWidth="1"/>
    <col min="14343" max="14343" width="23.5" customWidth="1"/>
    <col min="14344" max="14344" width="37" customWidth="1"/>
    <col min="14345" max="14345" width="10.75" customWidth="1"/>
    <col min="14346" max="14346" width="14" customWidth="1"/>
    <col min="14347" max="14347" width="15.875" customWidth="1"/>
    <col min="14348" max="14348" width="18.25" customWidth="1"/>
    <col min="14596" max="14596" width="18.75" customWidth="1"/>
    <col min="14597" max="14597" width="21.625" customWidth="1"/>
    <col min="14598" max="14598" width="17" customWidth="1"/>
    <col min="14599" max="14599" width="23.5" customWidth="1"/>
    <col min="14600" max="14600" width="37" customWidth="1"/>
    <col min="14601" max="14601" width="10.75" customWidth="1"/>
    <col min="14602" max="14602" width="14" customWidth="1"/>
    <col min="14603" max="14603" width="15.875" customWidth="1"/>
    <col min="14604" max="14604" width="18.25" customWidth="1"/>
    <col min="14852" max="14852" width="18.75" customWidth="1"/>
    <col min="14853" max="14853" width="21.625" customWidth="1"/>
    <col min="14854" max="14854" width="17" customWidth="1"/>
    <col min="14855" max="14855" width="23.5" customWidth="1"/>
    <col min="14856" max="14856" width="37" customWidth="1"/>
    <col min="14857" max="14857" width="10.75" customWidth="1"/>
    <col min="14858" max="14858" width="14" customWidth="1"/>
    <col min="14859" max="14859" width="15.875" customWidth="1"/>
    <col min="14860" max="14860" width="18.25" customWidth="1"/>
    <col min="15108" max="15108" width="18.75" customWidth="1"/>
    <col min="15109" max="15109" width="21.625" customWidth="1"/>
    <col min="15110" max="15110" width="17" customWidth="1"/>
    <col min="15111" max="15111" width="23.5" customWidth="1"/>
    <col min="15112" max="15112" width="37" customWidth="1"/>
    <col min="15113" max="15113" width="10.75" customWidth="1"/>
    <col min="15114" max="15114" width="14" customWidth="1"/>
    <col min="15115" max="15115" width="15.875" customWidth="1"/>
    <col min="15116" max="15116" width="18.25" customWidth="1"/>
    <col min="15364" max="15364" width="18.75" customWidth="1"/>
    <col min="15365" max="15365" width="21.625" customWidth="1"/>
    <col min="15366" max="15366" width="17" customWidth="1"/>
    <col min="15367" max="15367" width="23.5" customWidth="1"/>
    <col min="15368" max="15368" width="37" customWidth="1"/>
    <col min="15369" max="15369" width="10.75" customWidth="1"/>
    <col min="15370" max="15370" width="14" customWidth="1"/>
    <col min="15371" max="15371" width="15.875" customWidth="1"/>
    <col min="15372" max="15372" width="18.25" customWidth="1"/>
    <col min="15620" max="15620" width="18.75" customWidth="1"/>
    <col min="15621" max="15621" width="21.625" customWidth="1"/>
    <col min="15622" max="15622" width="17" customWidth="1"/>
    <col min="15623" max="15623" width="23.5" customWidth="1"/>
    <col min="15624" max="15624" width="37" customWidth="1"/>
    <col min="15625" max="15625" width="10.75" customWidth="1"/>
    <col min="15626" max="15626" width="14" customWidth="1"/>
    <col min="15627" max="15627" width="15.875" customWidth="1"/>
    <col min="15628" max="15628" width="18.25" customWidth="1"/>
    <col min="15876" max="15876" width="18.75" customWidth="1"/>
    <col min="15877" max="15877" width="21.625" customWidth="1"/>
    <col min="15878" max="15878" width="17" customWidth="1"/>
    <col min="15879" max="15879" width="23.5" customWidth="1"/>
    <col min="15880" max="15880" width="37" customWidth="1"/>
    <col min="15881" max="15881" width="10.75" customWidth="1"/>
    <col min="15882" max="15882" width="14" customWidth="1"/>
    <col min="15883" max="15883" width="15.875" customWidth="1"/>
    <col min="15884" max="15884" width="18.25" customWidth="1"/>
    <col min="16132" max="16132" width="18.75" customWidth="1"/>
    <col min="16133" max="16133" width="21.625" customWidth="1"/>
    <col min="16134" max="16134" width="17" customWidth="1"/>
    <col min="16135" max="16135" width="23.5" customWidth="1"/>
    <col min="16136" max="16136" width="37" customWidth="1"/>
    <col min="16137" max="16137" width="10.75" customWidth="1"/>
    <col min="16138" max="16138" width="14" customWidth="1"/>
    <col min="16139" max="16139" width="15.875" customWidth="1"/>
    <col min="16140" max="16140" width="18.25" customWidth="1"/>
  </cols>
  <sheetData>
    <row r="1" spans="2:15" ht="18.75">
      <c r="B1" s="125" t="s">
        <v>22</v>
      </c>
      <c r="C1" s="125"/>
      <c r="D1" s="34"/>
      <c r="E1" s="34"/>
      <c r="F1" s="119" t="s">
        <v>23</v>
      </c>
      <c r="G1" s="119"/>
      <c r="H1" s="25"/>
      <c r="I1" s="25"/>
    </row>
    <row r="2" spans="2:15">
      <c r="G2" s="13"/>
      <c r="H2" s="25"/>
    </row>
    <row r="3" spans="2:15" ht="18.75">
      <c r="B3" s="119" t="s">
        <v>24</v>
      </c>
      <c r="C3" s="119"/>
      <c r="D3" s="119"/>
      <c r="E3" s="119"/>
      <c r="F3" s="119"/>
      <c r="G3" s="119"/>
      <c r="H3" s="119"/>
    </row>
    <row r="4" spans="2:15" ht="18.75">
      <c r="B4" s="126"/>
      <c r="C4" s="126"/>
      <c r="D4" s="126"/>
      <c r="E4" s="35"/>
      <c r="F4" s="35"/>
      <c r="G4" s="35"/>
      <c r="H4" s="35"/>
      <c r="I4" s="27"/>
    </row>
    <row r="5" spans="2:15" ht="15.75">
      <c r="B5" s="36"/>
      <c r="C5" s="36"/>
      <c r="D5" s="29"/>
      <c r="E5" s="29"/>
      <c r="F5" s="29"/>
      <c r="G5" s="29"/>
      <c r="H5" s="35"/>
      <c r="I5" s="27"/>
    </row>
    <row r="6" spans="2:15" ht="15.75">
      <c r="B6" s="36"/>
      <c r="C6" s="36"/>
      <c r="D6" s="29"/>
      <c r="E6" s="29"/>
      <c r="F6" s="29"/>
      <c r="G6" s="29"/>
      <c r="H6" s="35"/>
      <c r="I6" s="27"/>
    </row>
    <row r="7" spans="2:15" ht="20.100000000000001" customHeight="1">
      <c r="B7" s="127"/>
      <c r="C7" s="127"/>
      <c r="D7" s="127"/>
      <c r="E7" s="127"/>
    </row>
    <row r="8" spans="2:15" s="39" customFormat="1" ht="30" customHeight="1">
      <c r="B8" s="15" t="s">
        <v>48</v>
      </c>
      <c r="C8" s="15" t="s">
        <v>49</v>
      </c>
      <c r="D8" s="15" t="s">
        <v>56</v>
      </c>
      <c r="E8" s="15" t="s">
        <v>57</v>
      </c>
      <c r="F8" s="15" t="s">
        <v>58</v>
      </c>
      <c r="G8" s="15" t="s">
        <v>59</v>
      </c>
      <c r="H8" s="101" t="s">
        <v>54</v>
      </c>
      <c r="I8" s="37"/>
      <c r="J8" s="38"/>
    </row>
    <row r="9" spans="2:15" s="39" customFormat="1" ht="30" customHeight="1">
      <c r="B9" s="15" t="s">
        <v>60</v>
      </c>
      <c r="C9" s="2" t="s">
        <v>273</v>
      </c>
      <c r="D9" s="23">
        <v>190</v>
      </c>
      <c r="E9" s="23">
        <v>189.23500000000001</v>
      </c>
      <c r="F9" s="4"/>
      <c r="G9" s="104">
        <v>190.76499999999999</v>
      </c>
      <c r="H9" s="84" t="s">
        <v>297</v>
      </c>
      <c r="I9" s="55">
        <v>3</v>
      </c>
      <c r="J9">
        <f>(0.025%*D9+0.008)/1.732</f>
        <v>3.2043879907621246E-2</v>
      </c>
      <c r="K9">
        <f>J9/D9</f>
        <v>1.6865199951379602E-4</v>
      </c>
      <c r="L9">
        <f>0.001/2/SQRT(3)/D9</f>
        <v>1.51934281365691E-6</v>
      </c>
      <c r="M9" s="40">
        <f>2*SQRT(K9^2+L9^2)</f>
        <v>3.373176861214773E-4</v>
      </c>
      <c r="O9" s="39">
        <f>J9*1.732</f>
        <v>5.5500000000000001E-2</v>
      </c>
    </row>
    <row r="10" spans="2:15" s="39" customFormat="1" ht="30" customHeight="1">
      <c r="B10" s="15"/>
      <c r="C10" s="15"/>
      <c r="D10" s="23">
        <v>20</v>
      </c>
      <c r="E10" s="23">
        <v>19.829999999999998</v>
      </c>
      <c r="F10" s="4"/>
      <c r="G10" s="104">
        <v>20.170000000000002</v>
      </c>
      <c r="H10" s="84" t="s">
        <v>298</v>
      </c>
      <c r="I10" s="55">
        <v>3</v>
      </c>
      <c r="J10">
        <f>(0.025%*D10+0.005)/1.732</f>
        <v>5.7736720554272519E-3</v>
      </c>
      <c r="K10">
        <f>J10/D10</f>
        <v>2.8868360277136258E-4</v>
      </c>
      <c r="L10">
        <f>0.001/2/SQRT(3)/D10</f>
        <v>1.4433756729740645E-5</v>
      </c>
      <c r="M10" s="40">
        <f>2*SQRT(K10^2+L10^2)</f>
        <v>5.7808842175704296E-4</v>
      </c>
      <c r="O10" s="39">
        <f>J10*1.732</f>
        <v>0.01</v>
      </c>
    </row>
    <row r="11" spans="2:15" s="39" customFormat="1" ht="30" customHeight="1">
      <c r="B11" s="15"/>
      <c r="C11" s="15" t="s">
        <v>49</v>
      </c>
      <c r="D11" s="15" t="s">
        <v>61</v>
      </c>
      <c r="E11" s="15" t="s">
        <v>62</v>
      </c>
      <c r="F11" s="15" t="s">
        <v>63</v>
      </c>
      <c r="G11" s="97" t="s">
        <v>64</v>
      </c>
      <c r="H11" s="103"/>
      <c r="I11" s="55"/>
      <c r="L11"/>
      <c r="M11" s="41"/>
    </row>
    <row r="12" spans="2:15" s="39" customFormat="1" ht="30" customHeight="1">
      <c r="B12" s="15"/>
      <c r="C12" s="2" t="s">
        <v>274</v>
      </c>
      <c r="D12" s="7">
        <v>1.9</v>
      </c>
      <c r="E12" s="32">
        <v>1.89235</v>
      </c>
      <c r="F12" s="7"/>
      <c r="G12" s="105">
        <v>1.9076500000000001</v>
      </c>
      <c r="H12" s="84" t="s">
        <v>299</v>
      </c>
      <c r="I12" s="55">
        <v>5</v>
      </c>
      <c r="J12">
        <f>(0.009%*D12+0.000012)/1.732</f>
        <v>1.0565819861431869E-4</v>
      </c>
      <c r="K12">
        <f t="shared" ref="K12:K17" si="0">J12/D12</f>
        <v>5.5609578218062469E-5</v>
      </c>
      <c r="L12">
        <f>0.00001/2/SQRT(3)/D12</f>
        <v>1.5193428136569102E-6</v>
      </c>
      <c r="M12" s="40">
        <f t="shared" ref="M12:M17" si="1">2*SQRT(K12^2+L12^2)</f>
        <v>1.1126065957338594E-4</v>
      </c>
      <c r="O12" s="39">
        <f t="shared" ref="O12:O17" si="2">J12*1.732</f>
        <v>1.8299999999999998E-4</v>
      </c>
    </row>
    <row r="13" spans="2:15" s="39" customFormat="1" ht="30" customHeight="1">
      <c r="B13" s="15"/>
      <c r="C13" s="15"/>
      <c r="D13" s="7">
        <v>0.2</v>
      </c>
      <c r="E13" s="32">
        <v>0.1983</v>
      </c>
      <c r="F13" s="7"/>
      <c r="G13" s="105">
        <v>0.20169999999999999</v>
      </c>
      <c r="H13" s="84" t="s">
        <v>277</v>
      </c>
      <c r="I13" s="55">
        <v>5</v>
      </c>
      <c r="J13">
        <f>(0.025%*D13+0.000008)/1.732</f>
        <v>3.3487297921478062E-5</v>
      </c>
      <c r="K13">
        <f t="shared" si="0"/>
        <v>1.674364896073903E-4</v>
      </c>
      <c r="L13">
        <f>0.00001/2/SQRT(3)/D13</f>
        <v>1.4433756729740646E-5</v>
      </c>
      <c r="M13" s="40">
        <f t="shared" si="1"/>
        <v>3.3611492906670512E-4</v>
      </c>
      <c r="O13" s="39">
        <f t="shared" si="2"/>
        <v>5.8E-5</v>
      </c>
    </row>
    <row r="14" spans="2:15" s="39" customFormat="1" ht="30" customHeight="1">
      <c r="B14" s="15"/>
      <c r="C14" s="2" t="s">
        <v>275</v>
      </c>
      <c r="D14" s="5">
        <v>19</v>
      </c>
      <c r="E14" s="22">
        <v>18.923500000000001</v>
      </c>
      <c r="F14" s="5"/>
      <c r="G14" s="106">
        <v>19.076499999999999</v>
      </c>
      <c r="H14" s="84" t="s">
        <v>299</v>
      </c>
      <c r="I14" s="55">
        <v>4</v>
      </c>
      <c r="J14">
        <f>(0.009%*D14+0.00012)/1.732</f>
        <v>1.0565819861431871E-3</v>
      </c>
      <c r="K14">
        <f t="shared" si="0"/>
        <v>5.5609578218062476E-5</v>
      </c>
      <c r="L14">
        <f>0.0001/2/SQRT(3)/D14</f>
        <v>1.51934281365691E-6</v>
      </c>
      <c r="M14" s="40">
        <f t="shared" si="1"/>
        <v>1.1126065957338595E-4</v>
      </c>
      <c r="O14" s="39">
        <f t="shared" si="2"/>
        <v>1.83E-3</v>
      </c>
    </row>
    <row r="15" spans="2:15" s="39" customFormat="1" ht="30" customHeight="1">
      <c r="B15" s="15"/>
      <c r="C15" s="15"/>
      <c r="D15" s="5">
        <v>2</v>
      </c>
      <c r="E15" s="22">
        <v>1.9830000000000001</v>
      </c>
      <c r="F15" s="5"/>
      <c r="G15" s="106">
        <v>2.0169999999999999</v>
      </c>
      <c r="H15" s="84" t="s">
        <v>277</v>
      </c>
      <c r="I15" s="55">
        <v>4</v>
      </c>
      <c r="J15">
        <f>(0.009%*D15+0.000012)/1.732</f>
        <v>1.1085450346420322E-4</v>
      </c>
      <c r="K15">
        <f t="shared" si="0"/>
        <v>5.5427251732101611E-5</v>
      </c>
      <c r="L15">
        <f>0.0001/2/SQRT(3)/D15</f>
        <v>1.4433756729740646E-5</v>
      </c>
      <c r="M15" s="40">
        <f t="shared" si="1"/>
        <v>1.145515354398551E-4</v>
      </c>
      <c r="O15" s="39">
        <f t="shared" si="2"/>
        <v>1.9199999999999998E-4</v>
      </c>
    </row>
    <row r="16" spans="2:15" s="39" customFormat="1" ht="30" customHeight="1">
      <c r="B16" s="15"/>
      <c r="C16" s="2" t="s">
        <v>296</v>
      </c>
      <c r="D16" s="4">
        <v>190</v>
      </c>
      <c r="E16" s="23">
        <v>189.23500000000001</v>
      </c>
      <c r="F16" s="4"/>
      <c r="G16" s="104">
        <v>190.76499999999999</v>
      </c>
      <c r="H16" s="84" t="s">
        <v>300</v>
      </c>
      <c r="I16" s="55">
        <v>3</v>
      </c>
      <c r="J16">
        <f>(0.01%*D16+0.0012)/1.732</f>
        <v>1.1662817551963049E-2</v>
      </c>
      <c r="K16">
        <f t="shared" si="0"/>
        <v>6.1383250273489736E-5</v>
      </c>
      <c r="L16">
        <f>0.001/2/SQRT(3)/D16</f>
        <v>1.51934281365691E-6</v>
      </c>
      <c r="M16" s="40">
        <f t="shared" si="1"/>
        <v>1.2280410118108089E-4</v>
      </c>
      <c r="O16" s="39">
        <f t="shared" si="2"/>
        <v>2.0199999999999999E-2</v>
      </c>
    </row>
    <row r="17" spans="2:15" s="39" customFormat="1" ht="30" customHeight="1">
      <c r="B17" s="15"/>
      <c r="C17" s="15"/>
      <c r="D17" s="4">
        <v>20</v>
      </c>
      <c r="E17" s="23">
        <v>19.829999999999998</v>
      </c>
      <c r="F17" s="4"/>
      <c r="G17" s="104">
        <v>20.170000000000002</v>
      </c>
      <c r="H17" s="84" t="s">
        <v>301</v>
      </c>
      <c r="I17" s="55">
        <v>3</v>
      </c>
      <c r="J17">
        <f>(0.009%*D17+0.00012)/1.732</f>
        <v>1.1085450346420324E-3</v>
      </c>
      <c r="K17">
        <f t="shared" si="0"/>
        <v>5.5427251732101618E-5</v>
      </c>
      <c r="L17">
        <f>0.001/2/SQRT(3)/D17</f>
        <v>1.4433756729740645E-5</v>
      </c>
      <c r="M17" s="40">
        <f t="shared" si="1"/>
        <v>1.145515354398551E-4</v>
      </c>
      <c r="O17" s="39">
        <f t="shared" si="2"/>
        <v>1.92E-3</v>
      </c>
    </row>
    <row r="18" spans="2:15" s="39" customFormat="1" ht="30" customHeight="1">
      <c r="B18" s="15"/>
      <c r="C18" s="2" t="s">
        <v>25</v>
      </c>
      <c r="D18" s="48">
        <v>200</v>
      </c>
      <c r="E18" s="42">
        <v>198.93</v>
      </c>
      <c r="F18" s="48"/>
      <c r="G18" s="94">
        <v>201.08</v>
      </c>
      <c r="H18" s="84" t="s">
        <v>300</v>
      </c>
      <c r="I18" s="55">
        <v>2</v>
      </c>
      <c r="J18"/>
      <c r="K18"/>
      <c r="L18"/>
      <c r="M18" s="40"/>
    </row>
    <row r="19" spans="2:15" ht="20.25">
      <c r="B19" s="15" t="s">
        <v>48</v>
      </c>
      <c r="C19" s="15" t="s">
        <v>49</v>
      </c>
      <c r="D19" s="15" t="s">
        <v>56</v>
      </c>
      <c r="E19" s="15" t="s">
        <v>57</v>
      </c>
      <c r="F19" s="15" t="s">
        <v>58</v>
      </c>
      <c r="G19" s="97" t="s">
        <v>59</v>
      </c>
      <c r="H19" s="96"/>
      <c r="I19" s="55"/>
    </row>
    <row r="20" spans="2:15" s="39" customFormat="1" ht="30" customHeight="1">
      <c r="B20" s="15" t="s">
        <v>65</v>
      </c>
      <c r="C20" s="2" t="s">
        <v>273</v>
      </c>
      <c r="D20" s="23">
        <v>190</v>
      </c>
      <c r="E20" s="54">
        <v>188.19</v>
      </c>
      <c r="F20" s="4"/>
      <c r="G20" s="107">
        <v>191.81</v>
      </c>
      <c r="H20" s="84" t="s">
        <v>302</v>
      </c>
      <c r="I20" s="55">
        <v>3</v>
      </c>
      <c r="M20" s="41"/>
    </row>
    <row r="21" spans="2:15" s="39" customFormat="1" ht="30" customHeight="1">
      <c r="B21" s="15"/>
      <c r="C21" s="15"/>
      <c r="D21" s="23">
        <v>20</v>
      </c>
      <c r="E21" s="54">
        <v>19.72</v>
      </c>
      <c r="F21" s="4"/>
      <c r="G21" s="107">
        <v>20.28</v>
      </c>
      <c r="H21" s="84" t="s">
        <v>303</v>
      </c>
      <c r="I21" s="55">
        <v>3</v>
      </c>
      <c r="J21">
        <f>(0.06%*D21+0.02)/1.732</f>
        <v>1.8475750577367205E-2</v>
      </c>
      <c r="K21">
        <f>J21/D21</f>
        <v>9.2378752886836026E-4</v>
      </c>
      <c r="L21">
        <f>0.001/2/SQRT(3)/D21</f>
        <v>1.4433756729740645E-5</v>
      </c>
      <c r="M21" s="40">
        <f>2*SQRT(K21^2+L21^2)</f>
        <v>1.8478005648078419E-3</v>
      </c>
      <c r="O21" s="39">
        <f>J21*1.732</f>
        <v>3.2000000000000001E-2</v>
      </c>
    </row>
    <row r="22" spans="2:15" s="39" customFormat="1" ht="30" customHeight="1">
      <c r="B22" s="15"/>
      <c r="C22" s="15" t="s">
        <v>49</v>
      </c>
      <c r="D22" s="15" t="s">
        <v>61</v>
      </c>
      <c r="E22" s="15" t="s">
        <v>62</v>
      </c>
      <c r="F22" s="15" t="s">
        <v>63</v>
      </c>
      <c r="G22" s="97" t="s">
        <v>64</v>
      </c>
      <c r="H22" s="103"/>
      <c r="I22" s="55"/>
      <c r="J22" t="e">
        <f>(0.06%*D22+0.006)/1.732</f>
        <v>#VALUE!</v>
      </c>
      <c r="K22" t="e">
        <f>J22/D22</f>
        <v>#VALUE!</v>
      </c>
      <c r="L22" t="e">
        <f>0.001/2/SQRT(3)/D22</f>
        <v>#VALUE!</v>
      </c>
      <c r="M22" s="40" t="e">
        <f>2*SQRT(K22^2+L22^2)</f>
        <v>#VALUE!</v>
      </c>
      <c r="O22" s="39" t="e">
        <f>J22*1.732</f>
        <v>#VALUE!</v>
      </c>
    </row>
    <row r="23" spans="2:15" s="39" customFormat="1" ht="30" customHeight="1">
      <c r="B23" s="15"/>
      <c r="C23" s="2" t="s">
        <v>274</v>
      </c>
      <c r="D23" s="7">
        <v>1.9</v>
      </c>
      <c r="E23" s="32">
        <v>1.8818999999999999</v>
      </c>
      <c r="F23" s="7"/>
      <c r="G23" s="105">
        <v>1.9180999999999999</v>
      </c>
      <c r="H23" s="84" t="s">
        <v>281</v>
      </c>
      <c r="I23" s="55">
        <v>5</v>
      </c>
      <c r="L23"/>
      <c r="M23" s="41"/>
    </row>
    <row r="24" spans="2:15" s="39" customFormat="1" ht="30" customHeight="1">
      <c r="B24" s="15"/>
      <c r="C24" s="15"/>
      <c r="D24" s="7">
        <v>0.2</v>
      </c>
      <c r="E24" s="32">
        <v>0.19719999999999999</v>
      </c>
      <c r="F24" s="7"/>
      <c r="G24" s="105">
        <v>0.20280000000000001</v>
      </c>
      <c r="H24" s="84" t="s">
        <v>304</v>
      </c>
      <c r="I24" s="55">
        <v>5</v>
      </c>
      <c r="J24">
        <f>(0.013%*D24+0.00004)/1.732</f>
        <v>3.8106235565819866E-5</v>
      </c>
      <c r="K24">
        <f t="shared" ref="K24:K29" si="3">J24/D24</f>
        <v>1.9053117782909931E-4</v>
      </c>
      <c r="L24">
        <f>0.00001/2/SQRT(3)/D24</f>
        <v>1.4433756729740646E-5</v>
      </c>
      <c r="M24" s="40">
        <f t="shared" ref="M24:M29" si="4">2*SQRT(K24^2+L24^2)</f>
        <v>3.8215422571667165E-4</v>
      </c>
      <c r="O24" s="39">
        <f t="shared" ref="O24:O29" si="5">J24*1.732</f>
        <v>6.6000000000000005E-5</v>
      </c>
    </row>
    <row r="25" spans="2:15" s="39" customFormat="1" ht="30" customHeight="1">
      <c r="B25" s="53"/>
      <c r="C25" s="2" t="s">
        <v>275</v>
      </c>
      <c r="D25" s="5">
        <v>19</v>
      </c>
      <c r="E25" s="22">
        <v>18.818999999999999</v>
      </c>
      <c r="F25" s="5"/>
      <c r="G25" s="106">
        <v>19.181000000000001</v>
      </c>
      <c r="H25" s="84" t="s">
        <v>305</v>
      </c>
      <c r="I25" s="55">
        <v>4</v>
      </c>
      <c r="J25">
        <f>(0.06%*D25+0.00002)/1.732</f>
        <v>6.5935334872979203E-3</v>
      </c>
      <c r="K25">
        <f t="shared" si="3"/>
        <v>3.4702807827883793E-4</v>
      </c>
      <c r="L25">
        <f>0.00001/2/SQRT(3)/D25</f>
        <v>1.5193428136569102E-7</v>
      </c>
      <c r="M25" s="40">
        <f t="shared" si="4"/>
        <v>6.9405622307686034E-4</v>
      </c>
      <c r="O25" s="39">
        <f t="shared" si="5"/>
        <v>1.1419999999999998E-2</v>
      </c>
    </row>
    <row r="26" spans="2:15" s="39" customFormat="1" ht="30" customHeight="1">
      <c r="B26" s="53"/>
      <c r="C26" s="15"/>
      <c r="D26" s="5">
        <v>2</v>
      </c>
      <c r="E26" s="22">
        <v>1.972</v>
      </c>
      <c r="F26" s="5"/>
      <c r="G26" s="106">
        <v>2.028</v>
      </c>
      <c r="H26" s="84" t="s">
        <v>280</v>
      </c>
      <c r="I26" s="55">
        <v>4</v>
      </c>
      <c r="J26">
        <f>(0.012%*D26+0.00025)/1.732</f>
        <v>2.8290993071593534E-4</v>
      </c>
      <c r="K26">
        <f t="shared" si="3"/>
        <v>1.4145496535796767E-4</v>
      </c>
      <c r="L26">
        <f>0.0001/2/SQRT(3)/D26</f>
        <v>1.4433756729740646E-5</v>
      </c>
      <c r="M26" s="40">
        <f t="shared" si="4"/>
        <v>2.8437890609366349E-4</v>
      </c>
      <c r="O26" s="39">
        <f t="shared" si="5"/>
        <v>4.8999999999999998E-4</v>
      </c>
    </row>
    <row r="27" spans="2:15" s="39" customFormat="1" ht="30" customHeight="1">
      <c r="B27" s="53"/>
      <c r="C27" s="2" t="s">
        <v>296</v>
      </c>
      <c r="D27" s="4">
        <v>190</v>
      </c>
      <c r="E27" s="23">
        <v>188.19</v>
      </c>
      <c r="F27" s="4"/>
      <c r="G27" s="104">
        <v>191.81</v>
      </c>
      <c r="H27" s="84" t="s">
        <v>283</v>
      </c>
      <c r="I27" s="55">
        <v>3</v>
      </c>
      <c r="J27">
        <f>(0.013%*D27+0.00004)/1.732</f>
        <v>1.4284064665127019E-2</v>
      </c>
      <c r="K27">
        <f t="shared" si="3"/>
        <v>7.5179287711194841E-5</v>
      </c>
      <c r="L27">
        <f>0.0001/2/SQRT(3)/D27</f>
        <v>1.5193428136569102E-7</v>
      </c>
      <c r="M27" s="40">
        <f t="shared" si="4"/>
        <v>1.5035888247507648E-4</v>
      </c>
      <c r="O27" s="39">
        <f t="shared" si="5"/>
        <v>2.4739999999999995E-2</v>
      </c>
    </row>
    <row r="28" spans="2:15" s="39" customFormat="1" ht="30" customHeight="1">
      <c r="B28" s="53"/>
      <c r="C28" s="15"/>
      <c r="D28" s="4">
        <v>20</v>
      </c>
      <c r="E28" s="23">
        <v>19.72</v>
      </c>
      <c r="F28" s="4"/>
      <c r="G28" s="104">
        <v>20.28</v>
      </c>
      <c r="H28" s="84" t="s">
        <v>304</v>
      </c>
      <c r="I28" s="55">
        <v>3</v>
      </c>
      <c r="J28">
        <f>(0.018%*D28+0.003)/1.732</f>
        <v>3.8106235565819862E-3</v>
      </c>
      <c r="K28">
        <f t="shared" si="3"/>
        <v>1.9053117782909931E-4</v>
      </c>
      <c r="L28">
        <f>0.001/2/SQRT(3)/D28</f>
        <v>1.4433756729740645E-5</v>
      </c>
      <c r="M28" s="40">
        <f t="shared" si="4"/>
        <v>3.8215422571667165E-4</v>
      </c>
      <c r="O28" s="39">
        <f t="shared" si="5"/>
        <v>6.6E-3</v>
      </c>
    </row>
    <row r="29" spans="2:15" s="39" customFormat="1" ht="30" customHeight="1">
      <c r="B29" s="53"/>
      <c r="C29" s="2" t="s">
        <v>25</v>
      </c>
      <c r="D29" s="48">
        <v>200</v>
      </c>
      <c r="E29" s="33">
        <v>197.83</v>
      </c>
      <c r="F29" s="48"/>
      <c r="G29" s="108">
        <v>202.18</v>
      </c>
      <c r="H29" s="84" t="s">
        <v>306</v>
      </c>
      <c r="I29" s="55">
        <v>2</v>
      </c>
      <c r="J29">
        <f>(0.012%*D29+0.00025)/1.732</f>
        <v>1.4001154734411086E-2</v>
      </c>
      <c r="K29">
        <f t="shared" si="3"/>
        <v>7.0005773672055435E-5</v>
      </c>
      <c r="L29">
        <f>0.001/2/SQRT(3)/D29</f>
        <v>1.4433756729740645E-6</v>
      </c>
      <c r="M29" s="40">
        <f t="shared" si="4"/>
        <v>1.4004130363226962E-4</v>
      </c>
      <c r="O29" s="39">
        <f t="shared" si="5"/>
        <v>2.4250000000000001E-2</v>
      </c>
    </row>
    <row r="30" spans="2:15" s="39" customFormat="1" ht="30" customHeight="1"/>
    <row r="31" spans="2:15" s="39" customFormat="1" ht="20.25"/>
  </sheetData>
  <mergeCells count="5">
    <mergeCell ref="B1:C1"/>
    <mergeCell ref="F1:G1"/>
    <mergeCell ref="B3:H3"/>
    <mergeCell ref="B4:D4"/>
    <mergeCell ref="B7:E7"/>
  </mergeCells>
  <phoneticPr fontId="2" type="noConversion"/>
  <conditionalFormatting sqref="F8 F11 F19 F22">
    <cfRule type="cellIs" dxfId="10" priority="7" stopIfTrue="1" operator="notBetween">
      <formula>$E8</formula>
      <formula>$G8</formula>
    </cfRule>
  </conditionalFormatting>
  <conditionalFormatting sqref="F9 F12:F18 F20:F21 F23:F29">
    <cfRule type="expression" dxfId="9" priority="5">
      <formula>OR($F9&gt;=ROUND($G9,$I9),$F9&lt;=ROUND($E9,$I9))</formula>
    </cfRule>
  </conditionalFormatting>
  <conditionalFormatting sqref="F10">
    <cfRule type="expression" dxfId="8" priority="4">
      <formula>OR($F10&gt;=ROUND($G10,$I10),$F10&lt;=ROUND($E10,$I10))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0"/>
  <sheetViews>
    <sheetView tabSelected="1" topLeftCell="A4" zoomScale="70" zoomScaleNormal="70" workbookViewId="0">
      <selection activeCell="G9" sqref="G9"/>
    </sheetView>
  </sheetViews>
  <sheetFormatPr defaultRowHeight="13.5"/>
  <cols>
    <col min="1" max="1" width="5.75" customWidth="1"/>
    <col min="3" max="3" width="22" customWidth="1"/>
    <col min="4" max="4" width="25" customWidth="1"/>
    <col min="5" max="5" width="20.25" customWidth="1"/>
    <col min="6" max="6" width="24.875" customWidth="1"/>
    <col min="7" max="7" width="32.125" customWidth="1"/>
    <col min="8" max="8" width="9.125" customWidth="1"/>
    <col min="9" max="9" width="13.125" customWidth="1"/>
    <col min="10" max="10" width="12.625" customWidth="1"/>
    <col min="11" max="11" width="13.125" customWidth="1"/>
    <col min="14" max="14" width="20.625" customWidth="1"/>
    <col min="257" max="257" width="5.75" customWidth="1"/>
    <col min="259" max="259" width="22" customWidth="1"/>
    <col min="260" max="260" width="25" customWidth="1"/>
    <col min="261" max="261" width="20.25" customWidth="1"/>
    <col min="262" max="262" width="24.875" customWidth="1"/>
    <col min="263" max="263" width="32.125" customWidth="1"/>
    <col min="264" max="264" width="9.125" customWidth="1"/>
    <col min="265" max="265" width="13.125" customWidth="1"/>
    <col min="266" max="266" width="12.625" customWidth="1"/>
    <col min="267" max="267" width="13.125" customWidth="1"/>
    <col min="270" max="270" width="20.625" customWidth="1"/>
    <col min="513" max="513" width="5.75" customWidth="1"/>
    <col min="515" max="515" width="22" customWidth="1"/>
    <col min="516" max="516" width="25" customWidth="1"/>
    <col min="517" max="517" width="20.25" customWidth="1"/>
    <col min="518" max="518" width="24.875" customWidth="1"/>
    <col min="519" max="519" width="32.125" customWidth="1"/>
    <col min="520" max="520" width="9.125" customWidth="1"/>
    <col min="521" max="521" width="13.125" customWidth="1"/>
    <col min="522" max="522" width="12.625" customWidth="1"/>
    <col min="523" max="523" width="13.125" customWidth="1"/>
    <col min="526" max="526" width="20.625" customWidth="1"/>
    <col min="769" max="769" width="5.75" customWidth="1"/>
    <col min="771" max="771" width="22" customWidth="1"/>
    <col min="772" max="772" width="25" customWidth="1"/>
    <col min="773" max="773" width="20.25" customWidth="1"/>
    <col min="774" max="774" width="24.875" customWidth="1"/>
    <col min="775" max="775" width="32.125" customWidth="1"/>
    <col min="776" max="776" width="9.125" customWidth="1"/>
    <col min="777" max="777" width="13.125" customWidth="1"/>
    <col min="778" max="778" width="12.625" customWidth="1"/>
    <col min="779" max="779" width="13.125" customWidth="1"/>
    <col min="782" max="782" width="20.625" customWidth="1"/>
    <col min="1025" max="1025" width="5.75" customWidth="1"/>
    <col min="1027" max="1027" width="22" customWidth="1"/>
    <col min="1028" max="1028" width="25" customWidth="1"/>
    <col min="1029" max="1029" width="20.25" customWidth="1"/>
    <col min="1030" max="1030" width="24.875" customWidth="1"/>
    <col min="1031" max="1031" width="32.125" customWidth="1"/>
    <col min="1032" max="1032" width="9.125" customWidth="1"/>
    <col min="1033" max="1033" width="13.125" customWidth="1"/>
    <col min="1034" max="1034" width="12.625" customWidth="1"/>
    <col min="1035" max="1035" width="13.125" customWidth="1"/>
    <col min="1038" max="1038" width="20.625" customWidth="1"/>
    <col min="1281" max="1281" width="5.75" customWidth="1"/>
    <col min="1283" max="1283" width="22" customWidth="1"/>
    <col min="1284" max="1284" width="25" customWidth="1"/>
    <col min="1285" max="1285" width="20.25" customWidth="1"/>
    <col min="1286" max="1286" width="24.875" customWidth="1"/>
    <col min="1287" max="1287" width="32.125" customWidth="1"/>
    <col min="1288" max="1288" width="9.125" customWidth="1"/>
    <col min="1289" max="1289" width="13.125" customWidth="1"/>
    <col min="1290" max="1290" width="12.625" customWidth="1"/>
    <col min="1291" max="1291" width="13.125" customWidth="1"/>
    <col min="1294" max="1294" width="20.625" customWidth="1"/>
    <col min="1537" max="1537" width="5.75" customWidth="1"/>
    <col min="1539" max="1539" width="22" customWidth="1"/>
    <col min="1540" max="1540" width="25" customWidth="1"/>
    <col min="1541" max="1541" width="20.25" customWidth="1"/>
    <col min="1542" max="1542" width="24.875" customWidth="1"/>
    <col min="1543" max="1543" width="32.125" customWidth="1"/>
    <col min="1544" max="1544" width="9.125" customWidth="1"/>
    <col min="1545" max="1545" width="13.125" customWidth="1"/>
    <col min="1546" max="1546" width="12.625" customWidth="1"/>
    <col min="1547" max="1547" width="13.125" customWidth="1"/>
    <col min="1550" max="1550" width="20.625" customWidth="1"/>
    <col min="1793" max="1793" width="5.75" customWidth="1"/>
    <col min="1795" max="1795" width="22" customWidth="1"/>
    <col min="1796" max="1796" width="25" customWidth="1"/>
    <col min="1797" max="1797" width="20.25" customWidth="1"/>
    <col min="1798" max="1798" width="24.875" customWidth="1"/>
    <col min="1799" max="1799" width="32.125" customWidth="1"/>
    <col min="1800" max="1800" width="9.125" customWidth="1"/>
    <col min="1801" max="1801" width="13.125" customWidth="1"/>
    <col min="1802" max="1802" width="12.625" customWidth="1"/>
    <col min="1803" max="1803" width="13.125" customWidth="1"/>
    <col min="1806" max="1806" width="20.625" customWidth="1"/>
    <col min="2049" max="2049" width="5.75" customWidth="1"/>
    <col min="2051" max="2051" width="22" customWidth="1"/>
    <col min="2052" max="2052" width="25" customWidth="1"/>
    <col min="2053" max="2053" width="20.25" customWidth="1"/>
    <col min="2054" max="2054" width="24.875" customWidth="1"/>
    <col min="2055" max="2055" width="32.125" customWidth="1"/>
    <col min="2056" max="2056" width="9.125" customWidth="1"/>
    <col min="2057" max="2057" width="13.125" customWidth="1"/>
    <col min="2058" max="2058" width="12.625" customWidth="1"/>
    <col min="2059" max="2059" width="13.125" customWidth="1"/>
    <col min="2062" max="2062" width="20.625" customWidth="1"/>
    <col min="2305" max="2305" width="5.75" customWidth="1"/>
    <col min="2307" max="2307" width="22" customWidth="1"/>
    <col min="2308" max="2308" width="25" customWidth="1"/>
    <col min="2309" max="2309" width="20.25" customWidth="1"/>
    <col min="2310" max="2310" width="24.875" customWidth="1"/>
    <col min="2311" max="2311" width="32.125" customWidth="1"/>
    <col min="2312" max="2312" width="9.125" customWidth="1"/>
    <col min="2313" max="2313" width="13.125" customWidth="1"/>
    <col min="2314" max="2314" width="12.625" customWidth="1"/>
    <col min="2315" max="2315" width="13.125" customWidth="1"/>
    <col min="2318" max="2318" width="20.625" customWidth="1"/>
    <col min="2561" max="2561" width="5.75" customWidth="1"/>
    <col min="2563" max="2563" width="22" customWidth="1"/>
    <col min="2564" max="2564" width="25" customWidth="1"/>
    <col min="2565" max="2565" width="20.25" customWidth="1"/>
    <col min="2566" max="2566" width="24.875" customWidth="1"/>
    <col min="2567" max="2567" width="32.125" customWidth="1"/>
    <col min="2568" max="2568" width="9.125" customWidth="1"/>
    <col min="2569" max="2569" width="13.125" customWidth="1"/>
    <col min="2570" max="2570" width="12.625" customWidth="1"/>
    <col min="2571" max="2571" width="13.125" customWidth="1"/>
    <col min="2574" max="2574" width="20.625" customWidth="1"/>
    <col min="2817" max="2817" width="5.75" customWidth="1"/>
    <col min="2819" max="2819" width="22" customWidth="1"/>
    <col min="2820" max="2820" width="25" customWidth="1"/>
    <col min="2821" max="2821" width="20.25" customWidth="1"/>
    <col min="2822" max="2822" width="24.875" customWidth="1"/>
    <col min="2823" max="2823" width="32.125" customWidth="1"/>
    <col min="2824" max="2824" width="9.125" customWidth="1"/>
    <col min="2825" max="2825" width="13.125" customWidth="1"/>
    <col min="2826" max="2826" width="12.625" customWidth="1"/>
    <col min="2827" max="2827" width="13.125" customWidth="1"/>
    <col min="2830" max="2830" width="20.625" customWidth="1"/>
    <col min="3073" max="3073" width="5.75" customWidth="1"/>
    <col min="3075" max="3075" width="22" customWidth="1"/>
    <col min="3076" max="3076" width="25" customWidth="1"/>
    <col min="3077" max="3077" width="20.25" customWidth="1"/>
    <col min="3078" max="3078" width="24.875" customWidth="1"/>
    <col min="3079" max="3079" width="32.125" customWidth="1"/>
    <col min="3080" max="3080" width="9.125" customWidth="1"/>
    <col min="3081" max="3081" width="13.125" customWidth="1"/>
    <col min="3082" max="3082" width="12.625" customWidth="1"/>
    <col min="3083" max="3083" width="13.125" customWidth="1"/>
    <col min="3086" max="3086" width="20.625" customWidth="1"/>
    <col min="3329" max="3329" width="5.75" customWidth="1"/>
    <col min="3331" max="3331" width="22" customWidth="1"/>
    <col min="3332" max="3332" width="25" customWidth="1"/>
    <col min="3333" max="3333" width="20.25" customWidth="1"/>
    <col min="3334" max="3334" width="24.875" customWidth="1"/>
    <col min="3335" max="3335" width="32.125" customWidth="1"/>
    <col min="3336" max="3336" width="9.125" customWidth="1"/>
    <col min="3337" max="3337" width="13.125" customWidth="1"/>
    <col min="3338" max="3338" width="12.625" customWidth="1"/>
    <col min="3339" max="3339" width="13.125" customWidth="1"/>
    <col min="3342" max="3342" width="20.625" customWidth="1"/>
    <col min="3585" max="3585" width="5.75" customWidth="1"/>
    <col min="3587" max="3587" width="22" customWidth="1"/>
    <col min="3588" max="3588" width="25" customWidth="1"/>
    <col min="3589" max="3589" width="20.25" customWidth="1"/>
    <col min="3590" max="3590" width="24.875" customWidth="1"/>
    <col min="3591" max="3591" width="32.125" customWidth="1"/>
    <col min="3592" max="3592" width="9.125" customWidth="1"/>
    <col min="3593" max="3593" width="13.125" customWidth="1"/>
    <col min="3594" max="3594" width="12.625" customWidth="1"/>
    <col min="3595" max="3595" width="13.125" customWidth="1"/>
    <col min="3598" max="3598" width="20.625" customWidth="1"/>
    <col min="3841" max="3841" width="5.75" customWidth="1"/>
    <col min="3843" max="3843" width="22" customWidth="1"/>
    <col min="3844" max="3844" width="25" customWidth="1"/>
    <col min="3845" max="3845" width="20.25" customWidth="1"/>
    <col min="3846" max="3846" width="24.875" customWidth="1"/>
    <col min="3847" max="3847" width="32.125" customWidth="1"/>
    <col min="3848" max="3848" width="9.125" customWidth="1"/>
    <col min="3849" max="3849" width="13.125" customWidth="1"/>
    <col min="3850" max="3850" width="12.625" customWidth="1"/>
    <col min="3851" max="3851" width="13.125" customWidth="1"/>
    <col min="3854" max="3854" width="20.625" customWidth="1"/>
    <col min="4097" max="4097" width="5.75" customWidth="1"/>
    <col min="4099" max="4099" width="22" customWidth="1"/>
    <col min="4100" max="4100" width="25" customWidth="1"/>
    <col min="4101" max="4101" width="20.25" customWidth="1"/>
    <col min="4102" max="4102" width="24.875" customWidth="1"/>
    <col min="4103" max="4103" width="32.125" customWidth="1"/>
    <col min="4104" max="4104" width="9.125" customWidth="1"/>
    <col min="4105" max="4105" width="13.125" customWidth="1"/>
    <col min="4106" max="4106" width="12.625" customWidth="1"/>
    <col min="4107" max="4107" width="13.125" customWidth="1"/>
    <col min="4110" max="4110" width="20.625" customWidth="1"/>
    <col min="4353" max="4353" width="5.75" customWidth="1"/>
    <col min="4355" max="4355" width="22" customWidth="1"/>
    <col min="4356" max="4356" width="25" customWidth="1"/>
    <col min="4357" max="4357" width="20.25" customWidth="1"/>
    <col min="4358" max="4358" width="24.875" customWidth="1"/>
    <col min="4359" max="4359" width="32.125" customWidth="1"/>
    <col min="4360" max="4360" width="9.125" customWidth="1"/>
    <col min="4361" max="4361" width="13.125" customWidth="1"/>
    <col min="4362" max="4362" width="12.625" customWidth="1"/>
    <col min="4363" max="4363" width="13.125" customWidth="1"/>
    <col min="4366" max="4366" width="20.625" customWidth="1"/>
    <col min="4609" max="4609" width="5.75" customWidth="1"/>
    <col min="4611" max="4611" width="22" customWidth="1"/>
    <col min="4612" max="4612" width="25" customWidth="1"/>
    <col min="4613" max="4613" width="20.25" customWidth="1"/>
    <col min="4614" max="4614" width="24.875" customWidth="1"/>
    <col min="4615" max="4615" width="32.125" customWidth="1"/>
    <col min="4616" max="4616" width="9.125" customWidth="1"/>
    <col min="4617" max="4617" width="13.125" customWidth="1"/>
    <col min="4618" max="4618" width="12.625" customWidth="1"/>
    <col min="4619" max="4619" width="13.125" customWidth="1"/>
    <col min="4622" max="4622" width="20.625" customWidth="1"/>
    <col min="4865" max="4865" width="5.75" customWidth="1"/>
    <col min="4867" max="4867" width="22" customWidth="1"/>
    <col min="4868" max="4868" width="25" customWidth="1"/>
    <col min="4869" max="4869" width="20.25" customWidth="1"/>
    <col min="4870" max="4870" width="24.875" customWidth="1"/>
    <col min="4871" max="4871" width="32.125" customWidth="1"/>
    <col min="4872" max="4872" width="9.125" customWidth="1"/>
    <col min="4873" max="4873" width="13.125" customWidth="1"/>
    <col min="4874" max="4874" width="12.625" customWidth="1"/>
    <col min="4875" max="4875" width="13.125" customWidth="1"/>
    <col min="4878" max="4878" width="20.625" customWidth="1"/>
    <col min="5121" max="5121" width="5.75" customWidth="1"/>
    <col min="5123" max="5123" width="22" customWidth="1"/>
    <col min="5124" max="5124" width="25" customWidth="1"/>
    <col min="5125" max="5125" width="20.25" customWidth="1"/>
    <col min="5126" max="5126" width="24.875" customWidth="1"/>
    <col min="5127" max="5127" width="32.125" customWidth="1"/>
    <col min="5128" max="5128" width="9.125" customWidth="1"/>
    <col min="5129" max="5129" width="13.125" customWidth="1"/>
    <col min="5130" max="5130" width="12.625" customWidth="1"/>
    <col min="5131" max="5131" width="13.125" customWidth="1"/>
    <col min="5134" max="5134" width="20.625" customWidth="1"/>
    <col min="5377" max="5377" width="5.75" customWidth="1"/>
    <col min="5379" max="5379" width="22" customWidth="1"/>
    <col min="5380" max="5380" width="25" customWidth="1"/>
    <col min="5381" max="5381" width="20.25" customWidth="1"/>
    <col min="5382" max="5382" width="24.875" customWidth="1"/>
    <col min="5383" max="5383" width="32.125" customWidth="1"/>
    <col min="5384" max="5384" width="9.125" customWidth="1"/>
    <col min="5385" max="5385" width="13.125" customWidth="1"/>
    <col min="5386" max="5386" width="12.625" customWidth="1"/>
    <col min="5387" max="5387" width="13.125" customWidth="1"/>
    <col min="5390" max="5390" width="20.625" customWidth="1"/>
    <col min="5633" max="5633" width="5.75" customWidth="1"/>
    <col min="5635" max="5635" width="22" customWidth="1"/>
    <col min="5636" max="5636" width="25" customWidth="1"/>
    <col min="5637" max="5637" width="20.25" customWidth="1"/>
    <col min="5638" max="5638" width="24.875" customWidth="1"/>
    <col min="5639" max="5639" width="32.125" customWidth="1"/>
    <col min="5640" max="5640" width="9.125" customWidth="1"/>
    <col min="5641" max="5641" width="13.125" customWidth="1"/>
    <col min="5642" max="5642" width="12.625" customWidth="1"/>
    <col min="5643" max="5643" width="13.125" customWidth="1"/>
    <col min="5646" max="5646" width="20.625" customWidth="1"/>
    <col min="5889" max="5889" width="5.75" customWidth="1"/>
    <col min="5891" max="5891" width="22" customWidth="1"/>
    <col min="5892" max="5892" width="25" customWidth="1"/>
    <col min="5893" max="5893" width="20.25" customWidth="1"/>
    <col min="5894" max="5894" width="24.875" customWidth="1"/>
    <col min="5895" max="5895" width="32.125" customWidth="1"/>
    <col min="5896" max="5896" width="9.125" customWidth="1"/>
    <col min="5897" max="5897" width="13.125" customWidth="1"/>
    <col min="5898" max="5898" width="12.625" customWidth="1"/>
    <col min="5899" max="5899" width="13.125" customWidth="1"/>
    <col min="5902" max="5902" width="20.625" customWidth="1"/>
    <col min="6145" max="6145" width="5.75" customWidth="1"/>
    <col min="6147" max="6147" width="22" customWidth="1"/>
    <col min="6148" max="6148" width="25" customWidth="1"/>
    <col min="6149" max="6149" width="20.25" customWidth="1"/>
    <col min="6150" max="6150" width="24.875" customWidth="1"/>
    <col min="6151" max="6151" width="32.125" customWidth="1"/>
    <col min="6152" max="6152" width="9.125" customWidth="1"/>
    <col min="6153" max="6153" width="13.125" customWidth="1"/>
    <col min="6154" max="6154" width="12.625" customWidth="1"/>
    <col min="6155" max="6155" width="13.125" customWidth="1"/>
    <col min="6158" max="6158" width="20.625" customWidth="1"/>
    <col min="6401" max="6401" width="5.75" customWidth="1"/>
    <col min="6403" max="6403" width="22" customWidth="1"/>
    <col min="6404" max="6404" width="25" customWidth="1"/>
    <col min="6405" max="6405" width="20.25" customWidth="1"/>
    <col min="6406" max="6406" width="24.875" customWidth="1"/>
    <col min="6407" max="6407" width="32.125" customWidth="1"/>
    <col min="6408" max="6408" width="9.125" customWidth="1"/>
    <col min="6409" max="6409" width="13.125" customWidth="1"/>
    <col min="6410" max="6410" width="12.625" customWidth="1"/>
    <col min="6411" max="6411" width="13.125" customWidth="1"/>
    <col min="6414" max="6414" width="20.625" customWidth="1"/>
    <col min="6657" max="6657" width="5.75" customWidth="1"/>
    <col min="6659" max="6659" width="22" customWidth="1"/>
    <col min="6660" max="6660" width="25" customWidth="1"/>
    <col min="6661" max="6661" width="20.25" customWidth="1"/>
    <col min="6662" max="6662" width="24.875" customWidth="1"/>
    <col min="6663" max="6663" width="32.125" customWidth="1"/>
    <col min="6664" max="6664" width="9.125" customWidth="1"/>
    <col min="6665" max="6665" width="13.125" customWidth="1"/>
    <col min="6666" max="6666" width="12.625" customWidth="1"/>
    <col min="6667" max="6667" width="13.125" customWidth="1"/>
    <col min="6670" max="6670" width="20.625" customWidth="1"/>
    <col min="6913" max="6913" width="5.75" customWidth="1"/>
    <col min="6915" max="6915" width="22" customWidth="1"/>
    <col min="6916" max="6916" width="25" customWidth="1"/>
    <col min="6917" max="6917" width="20.25" customWidth="1"/>
    <col min="6918" max="6918" width="24.875" customWidth="1"/>
    <col min="6919" max="6919" width="32.125" customWidth="1"/>
    <col min="6920" max="6920" width="9.125" customWidth="1"/>
    <col min="6921" max="6921" width="13.125" customWidth="1"/>
    <col min="6922" max="6922" width="12.625" customWidth="1"/>
    <col min="6923" max="6923" width="13.125" customWidth="1"/>
    <col min="6926" max="6926" width="20.625" customWidth="1"/>
    <col min="7169" max="7169" width="5.75" customWidth="1"/>
    <col min="7171" max="7171" width="22" customWidth="1"/>
    <col min="7172" max="7172" width="25" customWidth="1"/>
    <col min="7173" max="7173" width="20.25" customWidth="1"/>
    <col min="7174" max="7174" width="24.875" customWidth="1"/>
    <col min="7175" max="7175" width="32.125" customWidth="1"/>
    <col min="7176" max="7176" width="9.125" customWidth="1"/>
    <col min="7177" max="7177" width="13.125" customWidth="1"/>
    <col min="7178" max="7178" width="12.625" customWidth="1"/>
    <col min="7179" max="7179" width="13.125" customWidth="1"/>
    <col min="7182" max="7182" width="20.625" customWidth="1"/>
    <col min="7425" max="7425" width="5.75" customWidth="1"/>
    <col min="7427" max="7427" width="22" customWidth="1"/>
    <col min="7428" max="7428" width="25" customWidth="1"/>
    <col min="7429" max="7429" width="20.25" customWidth="1"/>
    <col min="7430" max="7430" width="24.875" customWidth="1"/>
    <col min="7431" max="7431" width="32.125" customWidth="1"/>
    <col min="7432" max="7432" width="9.125" customWidth="1"/>
    <col min="7433" max="7433" width="13.125" customWidth="1"/>
    <col min="7434" max="7434" width="12.625" customWidth="1"/>
    <col min="7435" max="7435" width="13.125" customWidth="1"/>
    <col min="7438" max="7438" width="20.625" customWidth="1"/>
    <col min="7681" max="7681" width="5.75" customWidth="1"/>
    <col min="7683" max="7683" width="22" customWidth="1"/>
    <col min="7684" max="7684" width="25" customWidth="1"/>
    <col min="7685" max="7685" width="20.25" customWidth="1"/>
    <col min="7686" max="7686" width="24.875" customWidth="1"/>
    <col min="7687" max="7687" width="32.125" customWidth="1"/>
    <col min="7688" max="7688" width="9.125" customWidth="1"/>
    <col min="7689" max="7689" width="13.125" customWidth="1"/>
    <col min="7690" max="7690" width="12.625" customWidth="1"/>
    <col min="7691" max="7691" width="13.125" customWidth="1"/>
    <col min="7694" max="7694" width="20.625" customWidth="1"/>
    <col min="7937" max="7937" width="5.75" customWidth="1"/>
    <col min="7939" max="7939" width="22" customWidth="1"/>
    <col min="7940" max="7940" width="25" customWidth="1"/>
    <col min="7941" max="7941" width="20.25" customWidth="1"/>
    <col min="7942" max="7942" width="24.875" customWidth="1"/>
    <col min="7943" max="7943" width="32.125" customWidth="1"/>
    <col min="7944" max="7944" width="9.125" customWidth="1"/>
    <col min="7945" max="7945" width="13.125" customWidth="1"/>
    <col min="7946" max="7946" width="12.625" customWidth="1"/>
    <col min="7947" max="7947" width="13.125" customWidth="1"/>
    <col min="7950" max="7950" width="20.625" customWidth="1"/>
    <col min="8193" max="8193" width="5.75" customWidth="1"/>
    <col min="8195" max="8195" width="22" customWidth="1"/>
    <col min="8196" max="8196" width="25" customWidth="1"/>
    <col min="8197" max="8197" width="20.25" customWidth="1"/>
    <col min="8198" max="8198" width="24.875" customWidth="1"/>
    <col min="8199" max="8199" width="32.125" customWidth="1"/>
    <col min="8200" max="8200" width="9.125" customWidth="1"/>
    <col min="8201" max="8201" width="13.125" customWidth="1"/>
    <col min="8202" max="8202" width="12.625" customWidth="1"/>
    <col min="8203" max="8203" width="13.125" customWidth="1"/>
    <col min="8206" max="8206" width="20.625" customWidth="1"/>
    <col min="8449" max="8449" width="5.75" customWidth="1"/>
    <col min="8451" max="8451" width="22" customWidth="1"/>
    <col min="8452" max="8452" width="25" customWidth="1"/>
    <col min="8453" max="8453" width="20.25" customWidth="1"/>
    <col min="8454" max="8454" width="24.875" customWidth="1"/>
    <col min="8455" max="8455" width="32.125" customWidth="1"/>
    <col min="8456" max="8456" width="9.125" customWidth="1"/>
    <col min="8457" max="8457" width="13.125" customWidth="1"/>
    <col min="8458" max="8458" width="12.625" customWidth="1"/>
    <col min="8459" max="8459" width="13.125" customWidth="1"/>
    <col min="8462" max="8462" width="20.625" customWidth="1"/>
    <col min="8705" max="8705" width="5.75" customWidth="1"/>
    <col min="8707" max="8707" width="22" customWidth="1"/>
    <col min="8708" max="8708" width="25" customWidth="1"/>
    <col min="8709" max="8709" width="20.25" customWidth="1"/>
    <col min="8710" max="8710" width="24.875" customWidth="1"/>
    <col min="8711" max="8711" width="32.125" customWidth="1"/>
    <col min="8712" max="8712" width="9.125" customWidth="1"/>
    <col min="8713" max="8713" width="13.125" customWidth="1"/>
    <col min="8714" max="8714" width="12.625" customWidth="1"/>
    <col min="8715" max="8715" width="13.125" customWidth="1"/>
    <col min="8718" max="8718" width="20.625" customWidth="1"/>
    <col min="8961" max="8961" width="5.75" customWidth="1"/>
    <col min="8963" max="8963" width="22" customWidth="1"/>
    <col min="8964" max="8964" width="25" customWidth="1"/>
    <col min="8965" max="8965" width="20.25" customWidth="1"/>
    <col min="8966" max="8966" width="24.875" customWidth="1"/>
    <col min="8967" max="8967" width="32.125" customWidth="1"/>
    <col min="8968" max="8968" width="9.125" customWidth="1"/>
    <col min="8969" max="8969" width="13.125" customWidth="1"/>
    <col min="8970" max="8970" width="12.625" customWidth="1"/>
    <col min="8971" max="8971" width="13.125" customWidth="1"/>
    <col min="8974" max="8974" width="20.625" customWidth="1"/>
    <col min="9217" max="9217" width="5.75" customWidth="1"/>
    <col min="9219" max="9219" width="22" customWidth="1"/>
    <col min="9220" max="9220" width="25" customWidth="1"/>
    <col min="9221" max="9221" width="20.25" customWidth="1"/>
    <col min="9222" max="9222" width="24.875" customWidth="1"/>
    <col min="9223" max="9223" width="32.125" customWidth="1"/>
    <col min="9224" max="9224" width="9.125" customWidth="1"/>
    <col min="9225" max="9225" width="13.125" customWidth="1"/>
    <col min="9226" max="9226" width="12.625" customWidth="1"/>
    <col min="9227" max="9227" width="13.125" customWidth="1"/>
    <col min="9230" max="9230" width="20.625" customWidth="1"/>
    <col min="9473" max="9473" width="5.75" customWidth="1"/>
    <col min="9475" max="9475" width="22" customWidth="1"/>
    <col min="9476" max="9476" width="25" customWidth="1"/>
    <col min="9477" max="9477" width="20.25" customWidth="1"/>
    <col min="9478" max="9478" width="24.875" customWidth="1"/>
    <col min="9479" max="9479" width="32.125" customWidth="1"/>
    <col min="9480" max="9480" width="9.125" customWidth="1"/>
    <col min="9481" max="9481" width="13.125" customWidth="1"/>
    <col min="9482" max="9482" width="12.625" customWidth="1"/>
    <col min="9483" max="9483" width="13.125" customWidth="1"/>
    <col min="9486" max="9486" width="20.625" customWidth="1"/>
    <col min="9729" max="9729" width="5.75" customWidth="1"/>
    <col min="9731" max="9731" width="22" customWidth="1"/>
    <col min="9732" max="9732" width="25" customWidth="1"/>
    <col min="9733" max="9733" width="20.25" customWidth="1"/>
    <col min="9734" max="9734" width="24.875" customWidth="1"/>
    <col min="9735" max="9735" width="32.125" customWidth="1"/>
    <col min="9736" max="9736" width="9.125" customWidth="1"/>
    <col min="9737" max="9737" width="13.125" customWidth="1"/>
    <col min="9738" max="9738" width="12.625" customWidth="1"/>
    <col min="9739" max="9739" width="13.125" customWidth="1"/>
    <col min="9742" max="9742" width="20.625" customWidth="1"/>
    <col min="9985" max="9985" width="5.75" customWidth="1"/>
    <col min="9987" max="9987" width="22" customWidth="1"/>
    <col min="9988" max="9988" width="25" customWidth="1"/>
    <col min="9989" max="9989" width="20.25" customWidth="1"/>
    <col min="9990" max="9990" width="24.875" customWidth="1"/>
    <col min="9991" max="9991" width="32.125" customWidth="1"/>
    <col min="9992" max="9992" width="9.125" customWidth="1"/>
    <col min="9993" max="9993" width="13.125" customWidth="1"/>
    <col min="9994" max="9994" width="12.625" customWidth="1"/>
    <col min="9995" max="9995" width="13.125" customWidth="1"/>
    <col min="9998" max="9998" width="20.625" customWidth="1"/>
    <col min="10241" max="10241" width="5.75" customWidth="1"/>
    <col min="10243" max="10243" width="22" customWidth="1"/>
    <col min="10244" max="10244" width="25" customWidth="1"/>
    <col min="10245" max="10245" width="20.25" customWidth="1"/>
    <col min="10246" max="10246" width="24.875" customWidth="1"/>
    <col min="10247" max="10247" width="32.125" customWidth="1"/>
    <col min="10248" max="10248" width="9.125" customWidth="1"/>
    <col min="10249" max="10249" width="13.125" customWidth="1"/>
    <col min="10250" max="10250" width="12.625" customWidth="1"/>
    <col min="10251" max="10251" width="13.125" customWidth="1"/>
    <col min="10254" max="10254" width="20.625" customWidth="1"/>
    <col min="10497" max="10497" width="5.75" customWidth="1"/>
    <col min="10499" max="10499" width="22" customWidth="1"/>
    <col min="10500" max="10500" width="25" customWidth="1"/>
    <col min="10501" max="10501" width="20.25" customWidth="1"/>
    <col min="10502" max="10502" width="24.875" customWidth="1"/>
    <col min="10503" max="10503" width="32.125" customWidth="1"/>
    <col min="10504" max="10504" width="9.125" customWidth="1"/>
    <col min="10505" max="10505" width="13.125" customWidth="1"/>
    <col min="10506" max="10506" width="12.625" customWidth="1"/>
    <col min="10507" max="10507" width="13.125" customWidth="1"/>
    <col min="10510" max="10510" width="20.625" customWidth="1"/>
    <col min="10753" max="10753" width="5.75" customWidth="1"/>
    <col min="10755" max="10755" width="22" customWidth="1"/>
    <col min="10756" max="10756" width="25" customWidth="1"/>
    <col min="10757" max="10757" width="20.25" customWidth="1"/>
    <col min="10758" max="10758" width="24.875" customWidth="1"/>
    <col min="10759" max="10759" width="32.125" customWidth="1"/>
    <col min="10760" max="10760" width="9.125" customWidth="1"/>
    <col min="10761" max="10761" width="13.125" customWidth="1"/>
    <col min="10762" max="10762" width="12.625" customWidth="1"/>
    <col min="10763" max="10763" width="13.125" customWidth="1"/>
    <col min="10766" max="10766" width="20.625" customWidth="1"/>
    <col min="11009" max="11009" width="5.75" customWidth="1"/>
    <col min="11011" max="11011" width="22" customWidth="1"/>
    <col min="11012" max="11012" width="25" customWidth="1"/>
    <col min="11013" max="11013" width="20.25" customWidth="1"/>
    <col min="11014" max="11014" width="24.875" customWidth="1"/>
    <col min="11015" max="11015" width="32.125" customWidth="1"/>
    <col min="11016" max="11016" width="9.125" customWidth="1"/>
    <col min="11017" max="11017" width="13.125" customWidth="1"/>
    <col min="11018" max="11018" width="12.625" customWidth="1"/>
    <col min="11019" max="11019" width="13.125" customWidth="1"/>
    <col min="11022" max="11022" width="20.625" customWidth="1"/>
    <col min="11265" max="11265" width="5.75" customWidth="1"/>
    <col min="11267" max="11267" width="22" customWidth="1"/>
    <col min="11268" max="11268" width="25" customWidth="1"/>
    <col min="11269" max="11269" width="20.25" customWidth="1"/>
    <col min="11270" max="11270" width="24.875" customWidth="1"/>
    <col min="11271" max="11271" width="32.125" customWidth="1"/>
    <col min="11272" max="11272" width="9.125" customWidth="1"/>
    <col min="11273" max="11273" width="13.125" customWidth="1"/>
    <col min="11274" max="11274" width="12.625" customWidth="1"/>
    <col min="11275" max="11275" width="13.125" customWidth="1"/>
    <col min="11278" max="11278" width="20.625" customWidth="1"/>
    <col min="11521" max="11521" width="5.75" customWidth="1"/>
    <col min="11523" max="11523" width="22" customWidth="1"/>
    <col min="11524" max="11524" width="25" customWidth="1"/>
    <col min="11525" max="11525" width="20.25" customWidth="1"/>
    <col min="11526" max="11526" width="24.875" customWidth="1"/>
    <col min="11527" max="11527" width="32.125" customWidth="1"/>
    <col min="11528" max="11528" width="9.125" customWidth="1"/>
    <col min="11529" max="11529" width="13.125" customWidth="1"/>
    <col min="11530" max="11530" width="12.625" customWidth="1"/>
    <col min="11531" max="11531" width="13.125" customWidth="1"/>
    <col min="11534" max="11534" width="20.625" customWidth="1"/>
    <col min="11777" max="11777" width="5.75" customWidth="1"/>
    <col min="11779" max="11779" width="22" customWidth="1"/>
    <col min="11780" max="11780" width="25" customWidth="1"/>
    <col min="11781" max="11781" width="20.25" customWidth="1"/>
    <col min="11782" max="11782" width="24.875" customWidth="1"/>
    <col min="11783" max="11783" width="32.125" customWidth="1"/>
    <col min="11784" max="11784" width="9.125" customWidth="1"/>
    <col min="11785" max="11785" width="13.125" customWidth="1"/>
    <col min="11786" max="11786" width="12.625" customWidth="1"/>
    <col min="11787" max="11787" width="13.125" customWidth="1"/>
    <col min="11790" max="11790" width="20.625" customWidth="1"/>
    <col min="12033" max="12033" width="5.75" customWidth="1"/>
    <col min="12035" max="12035" width="22" customWidth="1"/>
    <col min="12036" max="12036" width="25" customWidth="1"/>
    <col min="12037" max="12037" width="20.25" customWidth="1"/>
    <col min="12038" max="12038" width="24.875" customWidth="1"/>
    <col min="12039" max="12039" width="32.125" customWidth="1"/>
    <col min="12040" max="12040" width="9.125" customWidth="1"/>
    <col min="12041" max="12041" width="13.125" customWidth="1"/>
    <col min="12042" max="12042" width="12.625" customWidth="1"/>
    <col min="12043" max="12043" width="13.125" customWidth="1"/>
    <col min="12046" max="12046" width="20.625" customWidth="1"/>
    <col min="12289" max="12289" width="5.75" customWidth="1"/>
    <col min="12291" max="12291" width="22" customWidth="1"/>
    <col min="12292" max="12292" width="25" customWidth="1"/>
    <col min="12293" max="12293" width="20.25" customWidth="1"/>
    <col min="12294" max="12294" width="24.875" customWidth="1"/>
    <col min="12295" max="12295" width="32.125" customWidth="1"/>
    <col min="12296" max="12296" width="9.125" customWidth="1"/>
    <col min="12297" max="12297" width="13.125" customWidth="1"/>
    <col min="12298" max="12298" width="12.625" customWidth="1"/>
    <col min="12299" max="12299" width="13.125" customWidth="1"/>
    <col min="12302" max="12302" width="20.625" customWidth="1"/>
    <col min="12545" max="12545" width="5.75" customWidth="1"/>
    <col min="12547" max="12547" width="22" customWidth="1"/>
    <col min="12548" max="12548" width="25" customWidth="1"/>
    <col min="12549" max="12549" width="20.25" customWidth="1"/>
    <col min="12550" max="12550" width="24.875" customWidth="1"/>
    <col min="12551" max="12551" width="32.125" customWidth="1"/>
    <col min="12552" max="12552" width="9.125" customWidth="1"/>
    <col min="12553" max="12553" width="13.125" customWidth="1"/>
    <col min="12554" max="12554" width="12.625" customWidth="1"/>
    <col min="12555" max="12555" width="13.125" customWidth="1"/>
    <col min="12558" max="12558" width="20.625" customWidth="1"/>
    <col min="12801" max="12801" width="5.75" customWidth="1"/>
    <col min="12803" max="12803" width="22" customWidth="1"/>
    <col min="12804" max="12804" width="25" customWidth="1"/>
    <col min="12805" max="12805" width="20.25" customWidth="1"/>
    <col min="12806" max="12806" width="24.875" customWidth="1"/>
    <col min="12807" max="12807" width="32.125" customWidth="1"/>
    <col min="12808" max="12808" width="9.125" customWidth="1"/>
    <col min="12809" max="12809" width="13.125" customWidth="1"/>
    <col min="12810" max="12810" width="12.625" customWidth="1"/>
    <col min="12811" max="12811" width="13.125" customWidth="1"/>
    <col min="12814" max="12814" width="20.625" customWidth="1"/>
    <col min="13057" max="13057" width="5.75" customWidth="1"/>
    <col min="13059" max="13059" width="22" customWidth="1"/>
    <col min="13060" max="13060" width="25" customWidth="1"/>
    <col min="13061" max="13061" width="20.25" customWidth="1"/>
    <col min="13062" max="13062" width="24.875" customWidth="1"/>
    <col min="13063" max="13063" width="32.125" customWidth="1"/>
    <col min="13064" max="13064" width="9.125" customWidth="1"/>
    <col min="13065" max="13065" width="13.125" customWidth="1"/>
    <col min="13066" max="13066" width="12.625" customWidth="1"/>
    <col min="13067" max="13067" width="13.125" customWidth="1"/>
    <col min="13070" max="13070" width="20.625" customWidth="1"/>
    <col min="13313" max="13313" width="5.75" customWidth="1"/>
    <col min="13315" max="13315" width="22" customWidth="1"/>
    <col min="13316" max="13316" width="25" customWidth="1"/>
    <col min="13317" max="13317" width="20.25" customWidth="1"/>
    <col min="13318" max="13318" width="24.875" customWidth="1"/>
    <col min="13319" max="13319" width="32.125" customWidth="1"/>
    <col min="13320" max="13320" width="9.125" customWidth="1"/>
    <col min="13321" max="13321" width="13.125" customWidth="1"/>
    <col min="13322" max="13322" width="12.625" customWidth="1"/>
    <col min="13323" max="13323" width="13.125" customWidth="1"/>
    <col min="13326" max="13326" width="20.625" customWidth="1"/>
    <col min="13569" max="13569" width="5.75" customWidth="1"/>
    <col min="13571" max="13571" width="22" customWidth="1"/>
    <col min="13572" max="13572" width="25" customWidth="1"/>
    <col min="13573" max="13573" width="20.25" customWidth="1"/>
    <col min="13574" max="13574" width="24.875" customWidth="1"/>
    <col min="13575" max="13575" width="32.125" customWidth="1"/>
    <col min="13576" max="13576" width="9.125" customWidth="1"/>
    <col min="13577" max="13577" width="13.125" customWidth="1"/>
    <col min="13578" max="13578" width="12.625" customWidth="1"/>
    <col min="13579" max="13579" width="13.125" customWidth="1"/>
    <col min="13582" max="13582" width="20.625" customWidth="1"/>
    <col min="13825" max="13825" width="5.75" customWidth="1"/>
    <col min="13827" max="13827" width="22" customWidth="1"/>
    <col min="13828" max="13828" width="25" customWidth="1"/>
    <col min="13829" max="13829" width="20.25" customWidth="1"/>
    <col min="13830" max="13830" width="24.875" customWidth="1"/>
    <col min="13831" max="13831" width="32.125" customWidth="1"/>
    <col min="13832" max="13832" width="9.125" customWidth="1"/>
    <col min="13833" max="13833" width="13.125" customWidth="1"/>
    <col min="13834" max="13834" width="12.625" customWidth="1"/>
    <col min="13835" max="13835" width="13.125" customWidth="1"/>
    <col min="13838" max="13838" width="20.625" customWidth="1"/>
    <col min="14081" max="14081" width="5.75" customWidth="1"/>
    <col min="14083" max="14083" width="22" customWidth="1"/>
    <col min="14084" max="14084" width="25" customWidth="1"/>
    <col min="14085" max="14085" width="20.25" customWidth="1"/>
    <col min="14086" max="14086" width="24.875" customWidth="1"/>
    <col min="14087" max="14087" width="32.125" customWidth="1"/>
    <col min="14088" max="14088" width="9.125" customWidth="1"/>
    <col min="14089" max="14089" width="13.125" customWidth="1"/>
    <col min="14090" max="14090" width="12.625" customWidth="1"/>
    <col min="14091" max="14091" width="13.125" customWidth="1"/>
    <col min="14094" max="14094" width="20.625" customWidth="1"/>
    <col min="14337" max="14337" width="5.75" customWidth="1"/>
    <col min="14339" max="14339" width="22" customWidth="1"/>
    <col min="14340" max="14340" width="25" customWidth="1"/>
    <col min="14341" max="14341" width="20.25" customWidth="1"/>
    <col min="14342" max="14342" width="24.875" customWidth="1"/>
    <col min="14343" max="14343" width="32.125" customWidth="1"/>
    <col min="14344" max="14344" width="9.125" customWidth="1"/>
    <col min="14345" max="14345" width="13.125" customWidth="1"/>
    <col min="14346" max="14346" width="12.625" customWidth="1"/>
    <col min="14347" max="14347" width="13.125" customWidth="1"/>
    <col min="14350" max="14350" width="20.625" customWidth="1"/>
    <col min="14593" max="14593" width="5.75" customWidth="1"/>
    <col min="14595" max="14595" width="22" customWidth="1"/>
    <col min="14596" max="14596" width="25" customWidth="1"/>
    <col min="14597" max="14597" width="20.25" customWidth="1"/>
    <col min="14598" max="14598" width="24.875" customWidth="1"/>
    <col min="14599" max="14599" width="32.125" customWidth="1"/>
    <col min="14600" max="14600" width="9.125" customWidth="1"/>
    <col min="14601" max="14601" width="13.125" customWidth="1"/>
    <col min="14602" max="14602" width="12.625" customWidth="1"/>
    <col min="14603" max="14603" width="13.125" customWidth="1"/>
    <col min="14606" max="14606" width="20.625" customWidth="1"/>
    <col min="14849" max="14849" width="5.75" customWidth="1"/>
    <col min="14851" max="14851" width="22" customWidth="1"/>
    <col min="14852" max="14852" width="25" customWidth="1"/>
    <col min="14853" max="14853" width="20.25" customWidth="1"/>
    <col min="14854" max="14854" width="24.875" customWidth="1"/>
    <col min="14855" max="14855" width="32.125" customWidth="1"/>
    <col min="14856" max="14856" width="9.125" customWidth="1"/>
    <col min="14857" max="14857" width="13.125" customWidth="1"/>
    <col min="14858" max="14858" width="12.625" customWidth="1"/>
    <col min="14859" max="14859" width="13.125" customWidth="1"/>
    <col min="14862" max="14862" width="20.625" customWidth="1"/>
    <col min="15105" max="15105" width="5.75" customWidth="1"/>
    <col min="15107" max="15107" width="22" customWidth="1"/>
    <col min="15108" max="15108" width="25" customWidth="1"/>
    <col min="15109" max="15109" width="20.25" customWidth="1"/>
    <col min="15110" max="15110" width="24.875" customWidth="1"/>
    <col min="15111" max="15111" width="32.125" customWidth="1"/>
    <col min="15112" max="15112" width="9.125" customWidth="1"/>
    <col min="15113" max="15113" width="13.125" customWidth="1"/>
    <col min="15114" max="15114" width="12.625" customWidth="1"/>
    <col min="15115" max="15115" width="13.125" customWidth="1"/>
    <col min="15118" max="15118" width="20.625" customWidth="1"/>
    <col min="15361" max="15361" width="5.75" customWidth="1"/>
    <col min="15363" max="15363" width="22" customWidth="1"/>
    <col min="15364" max="15364" width="25" customWidth="1"/>
    <col min="15365" max="15365" width="20.25" customWidth="1"/>
    <col min="15366" max="15366" width="24.875" customWidth="1"/>
    <col min="15367" max="15367" width="32.125" customWidth="1"/>
    <col min="15368" max="15368" width="9.125" customWidth="1"/>
    <col min="15369" max="15369" width="13.125" customWidth="1"/>
    <col min="15370" max="15370" width="12.625" customWidth="1"/>
    <col min="15371" max="15371" width="13.125" customWidth="1"/>
    <col min="15374" max="15374" width="20.625" customWidth="1"/>
    <col min="15617" max="15617" width="5.75" customWidth="1"/>
    <col min="15619" max="15619" width="22" customWidth="1"/>
    <col min="15620" max="15620" width="25" customWidth="1"/>
    <col min="15621" max="15621" width="20.25" customWidth="1"/>
    <col min="15622" max="15622" width="24.875" customWidth="1"/>
    <col min="15623" max="15623" width="32.125" customWidth="1"/>
    <col min="15624" max="15624" width="9.125" customWidth="1"/>
    <col min="15625" max="15625" width="13.125" customWidth="1"/>
    <col min="15626" max="15626" width="12.625" customWidth="1"/>
    <col min="15627" max="15627" width="13.125" customWidth="1"/>
    <col min="15630" max="15630" width="20.625" customWidth="1"/>
    <col min="15873" max="15873" width="5.75" customWidth="1"/>
    <col min="15875" max="15875" width="22" customWidth="1"/>
    <col min="15876" max="15876" width="25" customWidth="1"/>
    <col min="15877" max="15877" width="20.25" customWidth="1"/>
    <col min="15878" max="15878" width="24.875" customWidth="1"/>
    <col min="15879" max="15879" width="32.125" customWidth="1"/>
    <col min="15880" max="15880" width="9.125" customWidth="1"/>
    <col min="15881" max="15881" width="13.125" customWidth="1"/>
    <col min="15882" max="15882" width="12.625" customWidth="1"/>
    <col min="15883" max="15883" width="13.125" customWidth="1"/>
    <col min="15886" max="15886" width="20.625" customWidth="1"/>
    <col min="16129" max="16129" width="5.75" customWidth="1"/>
    <col min="16131" max="16131" width="22" customWidth="1"/>
    <col min="16132" max="16132" width="25" customWidth="1"/>
    <col min="16133" max="16133" width="20.25" customWidth="1"/>
    <col min="16134" max="16134" width="24.875" customWidth="1"/>
    <col min="16135" max="16135" width="32.125" customWidth="1"/>
    <col min="16136" max="16136" width="9.125" customWidth="1"/>
    <col min="16137" max="16137" width="13.125" customWidth="1"/>
    <col min="16138" max="16138" width="12.625" customWidth="1"/>
    <col min="16139" max="16139" width="13.125" customWidth="1"/>
    <col min="16142" max="16142" width="20.625" customWidth="1"/>
  </cols>
  <sheetData>
    <row r="1" spans="2:14" ht="18.75">
      <c r="B1" s="125" t="s">
        <v>26</v>
      </c>
      <c r="C1" s="125"/>
      <c r="D1" s="34"/>
      <c r="E1" s="119" t="s">
        <v>27</v>
      </c>
      <c r="F1" s="119"/>
      <c r="G1" s="43"/>
      <c r="H1" s="25"/>
    </row>
    <row r="2" spans="2:14" ht="18.75">
      <c r="B2" s="34"/>
      <c r="C2" s="34"/>
      <c r="D2" s="34"/>
      <c r="E2" s="34"/>
      <c r="F2" s="34"/>
      <c r="G2" s="34"/>
    </row>
    <row r="3" spans="2:14" ht="22.5">
      <c r="B3" s="119" t="s">
        <v>28</v>
      </c>
      <c r="C3" s="119"/>
      <c r="D3" s="119"/>
      <c r="E3" s="119"/>
      <c r="F3" s="119"/>
      <c r="G3" s="119"/>
      <c r="H3" s="44"/>
      <c r="I3" s="12"/>
    </row>
    <row r="4" spans="2:14" ht="20.25">
      <c r="B4" s="120" t="s">
        <v>29</v>
      </c>
      <c r="C4" s="120"/>
      <c r="D4" s="120"/>
      <c r="E4" s="45"/>
      <c r="F4" s="45"/>
      <c r="G4" s="45"/>
      <c r="H4" s="45"/>
      <c r="I4" s="12"/>
    </row>
    <row r="5" spans="2:14" s="39" customFormat="1" ht="24.95" customHeight="1">
      <c r="B5" s="15" t="s">
        <v>169</v>
      </c>
      <c r="C5" s="15" t="s">
        <v>170</v>
      </c>
      <c r="D5" s="15" t="s">
        <v>171</v>
      </c>
      <c r="E5" s="15" t="s">
        <v>172</v>
      </c>
      <c r="F5" s="15" t="s">
        <v>173</v>
      </c>
      <c r="G5" s="101" t="s">
        <v>174</v>
      </c>
      <c r="H5" s="47"/>
      <c r="I5" s="46"/>
      <c r="L5" s="41"/>
    </row>
    <row r="6" spans="2:14" s="39" customFormat="1" ht="24.95" customHeight="1">
      <c r="B6" s="2" t="s">
        <v>307</v>
      </c>
      <c r="C6" s="23">
        <v>190</v>
      </c>
      <c r="D6" s="23">
        <v>189.93299999999999</v>
      </c>
      <c r="E6" s="4"/>
      <c r="F6" s="104">
        <v>190.06700000000001</v>
      </c>
      <c r="G6" s="84" t="s">
        <v>308</v>
      </c>
      <c r="H6" s="56">
        <v>3</v>
      </c>
      <c r="I6">
        <f>(0.004%*C13+0.00005)/1.732</f>
        <v>4.6766743648960743E-4</v>
      </c>
      <c r="J6">
        <f t="shared" ref="J6:J11" si="0">I6/C13</f>
        <v>2.4614075604716181E-5</v>
      </c>
      <c r="K6">
        <f>0.0001/2/SQRT(3)/C13</f>
        <v>1.51934281365691E-6</v>
      </c>
      <c r="L6" s="40">
        <f t="shared" ref="L6:L14" si="1">2*SQRT(J6^2+K6^2)</f>
        <v>4.9321845888413186E-5</v>
      </c>
      <c r="N6" s="39">
        <f t="shared" ref="N6:N14" si="2">I6*1.732</f>
        <v>8.1000000000000006E-4</v>
      </c>
    </row>
    <row r="7" spans="2:14" s="39" customFormat="1" ht="24.95" customHeight="1">
      <c r="B7" s="15"/>
      <c r="C7" s="23">
        <v>100</v>
      </c>
      <c r="D7" s="23">
        <v>99.96</v>
      </c>
      <c r="E7" s="4"/>
      <c r="F7" s="104">
        <v>100.04</v>
      </c>
      <c r="G7" s="84" t="s">
        <v>309</v>
      </c>
      <c r="H7" s="56">
        <v>3</v>
      </c>
      <c r="I7">
        <f>(0.004%*C14+0.00005)/1.732</f>
        <v>2.5981524249422635E-4</v>
      </c>
      <c r="J7">
        <f t="shared" si="0"/>
        <v>2.5981524249422635E-5</v>
      </c>
      <c r="K7">
        <f>0.0001/2/SQRT(3)/C14</f>
        <v>2.8867513459481293E-6</v>
      </c>
      <c r="L7" s="40">
        <f t="shared" si="1"/>
        <v>5.228280542039303E-5</v>
      </c>
      <c r="N7" s="39">
        <f t="shared" si="2"/>
        <v>4.5000000000000004E-4</v>
      </c>
    </row>
    <row r="8" spans="2:14" s="39" customFormat="1" ht="24.95" customHeight="1">
      <c r="B8" s="15"/>
      <c r="C8" s="23">
        <v>20</v>
      </c>
      <c r="D8" s="23">
        <v>19.984000000000002</v>
      </c>
      <c r="E8" s="4"/>
      <c r="F8" s="104">
        <v>20.015999999999998</v>
      </c>
      <c r="G8" s="84" t="s">
        <v>309</v>
      </c>
      <c r="H8" s="56">
        <v>3</v>
      </c>
      <c r="I8">
        <f>(0.004%*C15+0.000008)/1.732</f>
        <v>5.0808314087759821E-5</v>
      </c>
      <c r="J8">
        <f t="shared" si="0"/>
        <v>2.540415704387991E-5</v>
      </c>
      <c r="K8">
        <f>0.0001/2/SQRT(3)/C15</f>
        <v>1.4433756729740646E-5</v>
      </c>
      <c r="L8" s="40">
        <f t="shared" si="1"/>
        <v>5.843644508159088E-5</v>
      </c>
      <c r="N8" s="39">
        <f t="shared" si="2"/>
        <v>8.8000000000000011E-5</v>
      </c>
    </row>
    <row r="9" spans="2:14" s="39" customFormat="1" ht="24.95" customHeight="1">
      <c r="B9" s="15" t="s">
        <v>34</v>
      </c>
      <c r="C9" s="15" t="s">
        <v>35</v>
      </c>
      <c r="D9" s="15" t="s">
        <v>36</v>
      </c>
      <c r="E9" s="15" t="s">
        <v>37</v>
      </c>
      <c r="F9" s="97" t="s">
        <v>38</v>
      </c>
      <c r="G9" s="109"/>
      <c r="H9" s="56"/>
      <c r="I9">
        <f>(0.005%*C16+0.0008)/1.732</f>
        <v>5.9468822170900696E-3</v>
      </c>
      <c r="J9">
        <f t="shared" si="0"/>
        <v>3.1299380089947736E-5</v>
      </c>
      <c r="K9">
        <f>0.001/2/SQRT(3)/C16</f>
        <v>1.51934281365691E-6</v>
      </c>
      <c r="L9" s="40">
        <f t="shared" si="1"/>
        <v>6.2672469126417155E-5</v>
      </c>
      <c r="N9" s="39">
        <f t="shared" si="2"/>
        <v>1.03E-2</v>
      </c>
    </row>
    <row r="10" spans="2:14" s="39" customFormat="1" ht="24.95" customHeight="1">
      <c r="B10" s="2" t="s">
        <v>310</v>
      </c>
      <c r="C10" s="20">
        <v>1.9</v>
      </c>
      <c r="D10" s="20">
        <v>1.8995200000000001</v>
      </c>
      <c r="E10" s="7"/>
      <c r="F10" s="112">
        <v>1.9004799999999999</v>
      </c>
      <c r="G10" s="84" t="s">
        <v>246</v>
      </c>
      <c r="H10" s="56">
        <v>5</v>
      </c>
      <c r="I10">
        <f>(0.005%*C17+0.0008)/1.732</f>
        <v>3.3487297921478065E-3</v>
      </c>
      <c r="J10">
        <f t="shared" si="0"/>
        <v>3.3487297921478062E-5</v>
      </c>
      <c r="K10">
        <f>0.001/2/SQRT(3)/C17</f>
        <v>2.8867513459481289E-6</v>
      </c>
      <c r="L10" s="40">
        <f t="shared" si="1"/>
        <v>6.7222985813341035E-5</v>
      </c>
      <c r="N10" s="39">
        <f t="shared" si="2"/>
        <v>5.8000000000000005E-3</v>
      </c>
    </row>
    <row r="11" spans="2:14" s="39" customFormat="1" ht="24.95" customHeight="1">
      <c r="B11" s="15"/>
      <c r="C11" s="20">
        <v>1</v>
      </c>
      <c r="D11" s="20">
        <v>0.99970000000000003</v>
      </c>
      <c r="E11" s="7"/>
      <c r="F11" s="112">
        <v>1.0003</v>
      </c>
      <c r="G11" s="84" t="s">
        <v>246</v>
      </c>
      <c r="H11" s="56">
        <v>5</v>
      </c>
      <c r="I11">
        <f>(0.004%*C18+0.00005)/1.732</f>
        <v>4.9076212471131642E-4</v>
      </c>
      <c r="J11">
        <f t="shared" si="0"/>
        <v>2.453810623556582E-5</v>
      </c>
      <c r="K11">
        <f>0.001/2/SQRT(3)/C18</f>
        <v>1.4433756729740645E-5</v>
      </c>
      <c r="L11" s="40">
        <f t="shared" si="1"/>
        <v>5.6936877011695943E-5</v>
      </c>
      <c r="N11" s="39">
        <f t="shared" si="2"/>
        <v>8.5000000000000006E-4</v>
      </c>
    </row>
    <row r="12" spans="2:14" s="39" customFormat="1" ht="24.95" customHeight="1">
      <c r="B12" s="15"/>
      <c r="C12" s="20">
        <v>0.2</v>
      </c>
      <c r="D12" s="20">
        <v>0.19986000000000001</v>
      </c>
      <c r="E12" s="7"/>
      <c r="F12" s="112">
        <v>0.20014000000000001</v>
      </c>
      <c r="G12" s="84" t="s">
        <v>308</v>
      </c>
      <c r="H12" s="56">
        <v>5</v>
      </c>
      <c r="I12" t="e">
        <f>(0.009%*C19+0.015)/1.732</f>
        <v>#VALUE!</v>
      </c>
      <c r="J12" t="e">
        <f>I12/C19</f>
        <v>#VALUE!</v>
      </c>
      <c r="K12" t="e">
        <f>0.01/2/SQRT(3)/C19</f>
        <v>#VALUE!</v>
      </c>
      <c r="L12" s="40" t="e">
        <f t="shared" si="1"/>
        <v>#VALUE!</v>
      </c>
      <c r="N12" s="39" t="e">
        <f t="shared" si="2"/>
        <v>#VALUE!</v>
      </c>
    </row>
    <row r="13" spans="2:14" s="39" customFormat="1" ht="24.95" customHeight="1">
      <c r="B13" s="2" t="s">
        <v>312</v>
      </c>
      <c r="C13" s="16">
        <v>19</v>
      </c>
      <c r="D13" s="16">
        <v>18.988399999999999</v>
      </c>
      <c r="E13" s="5"/>
      <c r="F13" s="113">
        <v>19.011600000000001</v>
      </c>
      <c r="G13" s="84" t="s">
        <v>246</v>
      </c>
      <c r="H13" s="56">
        <v>4</v>
      </c>
      <c r="I13">
        <f>(0.005%*C20+0.0008)/1.732</f>
        <v>5.1674364896073905E-4</v>
      </c>
      <c r="J13">
        <f>I13/C20</f>
        <v>2.7197034155828373E-4</v>
      </c>
      <c r="K13">
        <f>0.01/2/SQRT(3)/C20</f>
        <v>1.51934281365691E-3</v>
      </c>
      <c r="L13" s="40">
        <f t="shared" si="1"/>
        <v>3.0869858775823549E-3</v>
      </c>
      <c r="N13" s="39">
        <f t="shared" si="2"/>
        <v>8.9500000000000007E-4</v>
      </c>
    </row>
    <row r="14" spans="2:14" s="39" customFormat="1" ht="24.95" customHeight="1">
      <c r="B14" s="15"/>
      <c r="C14" s="16">
        <v>10</v>
      </c>
      <c r="D14" s="16">
        <v>9.9920000000000009</v>
      </c>
      <c r="E14" s="5"/>
      <c r="F14" s="113">
        <v>10.007999999999999</v>
      </c>
      <c r="G14" s="84" t="s">
        <v>246</v>
      </c>
      <c r="H14" s="56">
        <v>4</v>
      </c>
      <c r="I14">
        <f>(0.005%*C21+0.0008)/1.732</f>
        <v>4.9076212471131642E-4</v>
      </c>
      <c r="J14">
        <f>I14/C21</f>
        <v>4.9076212471131642E-4</v>
      </c>
      <c r="K14">
        <f>0.01/2/SQRT(3)/C21</f>
        <v>2.886751345948129E-3</v>
      </c>
      <c r="L14" s="40">
        <f t="shared" si="1"/>
        <v>5.8563404260286982E-3</v>
      </c>
      <c r="N14" s="39">
        <f t="shared" si="2"/>
        <v>8.5000000000000006E-4</v>
      </c>
    </row>
    <row r="15" spans="2:14" s="39" customFormat="1" ht="24.95" customHeight="1">
      <c r="B15" s="15"/>
      <c r="C15" s="16">
        <v>2</v>
      </c>
      <c r="D15" s="16">
        <v>1.9952000000000001</v>
      </c>
      <c r="E15" s="5"/>
      <c r="F15" s="113">
        <v>2.0047999999999999</v>
      </c>
      <c r="G15" s="84" t="s">
        <v>313</v>
      </c>
      <c r="H15" s="56">
        <v>4</v>
      </c>
      <c r="I15"/>
      <c r="J15"/>
      <c r="K15"/>
      <c r="L15" s="40"/>
    </row>
    <row r="16" spans="2:14" s="39" customFormat="1" ht="24.95" customHeight="1">
      <c r="B16" s="2" t="s">
        <v>315</v>
      </c>
      <c r="C16" s="23">
        <v>190</v>
      </c>
      <c r="D16" s="23">
        <v>189.92699999999999</v>
      </c>
      <c r="E16" s="4"/>
      <c r="F16" s="104">
        <v>190.07300000000001</v>
      </c>
      <c r="G16" s="84" t="s">
        <v>268</v>
      </c>
      <c r="H16" s="56">
        <v>3</v>
      </c>
      <c r="I16" t="e">
        <f>(0.009%*#REF!+0.000015)/1.732</f>
        <v>#REF!</v>
      </c>
      <c r="J16" t="e">
        <f>I16/#REF!</f>
        <v>#REF!</v>
      </c>
      <c r="K16" t="e">
        <f>0.00001/2/SQRT(3)/#REF!</f>
        <v>#REF!</v>
      </c>
      <c r="L16" s="40" t="e">
        <f t="shared" ref="L16:L20" si="3">2*SQRT(J16^2+K16^2)</f>
        <v>#REF!</v>
      </c>
      <c r="N16" s="39" t="e">
        <f t="shared" ref="N16:N20" si="4">I16*1.732</f>
        <v>#REF!</v>
      </c>
    </row>
    <row r="17" spans="2:14" s="39" customFormat="1" ht="24.95" customHeight="1">
      <c r="B17" s="15"/>
      <c r="C17" s="23">
        <v>100</v>
      </c>
      <c r="D17" s="23">
        <v>99.953999999999994</v>
      </c>
      <c r="E17" s="4"/>
      <c r="F17" s="104">
        <v>100.04600000000001</v>
      </c>
      <c r="G17" s="84" t="s">
        <v>268</v>
      </c>
      <c r="H17" s="56">
        <v>3</v>
      </c>
      <c r="I17" t="e">
        <f>(0.009%*#REF!+0.000015)/1.732</f>
        <v>#REF!</v>
      </c>
      <c r="J17" t="e">
        <f>I17/#REF!</f>
        <v>#REF!</v>
      </c>
      <c r="K17" t="e">
        <f>0.00001/2/SQRT(3)/#REF!</f>
        <v>#REF!</v>
      </c>
      <c r="L17" s="40" t="e">
        <f t="shared" si="3"/>
        <v>#REF!</v>
      </c>
      <c r="N17" s="39" t="e">
        <f t="shared" si="4"/>
        <v>#REF!</v>
      </c>
    </row>
    <row r="18" spans="2:14" s="39" customFormat="1" ht="24.95" customHeight="1">
      <c r="B18" s="15"/>
      <c r="C18" s="23">
        <v>20</v>
      </c>
      <c r="D18" s="23">
        <v>19.978000000000002</v>
      </c>
      <c r="E18" s="4"/>
      <c r="F18" s="104">
        <v>20.021999999999998</v>
      </c>
      <c r="G18" s="84" t="s">
        <v>241</v>
      </c>
      <c r="H18" s="56">
        <v>3</v>
      </c>
      <c r="I18" t="e">
        <f>(0.005%*C28+0.0000008)/1.732</f>
        <v>#VALUE!</v>
      </c>
      <c r="J18" t="e">
        <f>I18/C28</f>
        <v>#VALUE!</v>
      </c>
      <c r="K18" t="e">
        <f>0.00001/2/SQRT(3)/C28</f>
        <v>#VALUE!</v>
      </c>
      <c r="L18" s="40" t="e">
        <f t="shared" si="3"/>
        <v>#VALUE!</v>
      </c>
      <c r="N18" s="39" t="e">
        <f t="shared" si="4"/>
        <v>#VALUE!</v>
      </c>
    </row>
    <row r="19" spans="2:14" s="39" customFormat="1" ht="24.95" customHeight="1">
      <c r="B19" s="15" t="s">
        <v>19</v>
      </c>
      <c r="C19" s="15" t="s">
        <v>39</v>
      </c>
      <c r="D19" s="15" t="s">
        <v>40</v>
      </c>
      <c r="E19" s="15" t="s">
        <v>41</v>
      </c>
      <c r="F19" s="97" t="s">
        <v>42</v>
      </c>
      <c r="G19" s="110"/>
      <c r="H19" s="56"/>
      <c r="I19">
        <f>(0.036%*C34+0.00048)/1.732</f>
        <v>-3.8799076212471129E-3</v>
      </c>
      <c r="J19">
        <f>I19/C34</f>
        <v>1.9399538106235564E-4</v>
      </c>
      <c r="K19">
        <f>0.0001/2/SQRT(3)/C34</f>
        <v>-1.4433756729740647E-6</v>
      </c>
      <c r="L19" s="40">
        <f t="shared" si="3"/>
        <v>3.8800150106339484E-4</v>
      </c>
      <c r="N19" s="39">
        <f t="shared" si="4"/>
        <v>-6.7199999999999994E-3</v>
      </c>
    </row>
    <row r="20" spans="2:14" s="39" customFormat="1" ht="24.95" customHeight="1">
      <c r="B20" s="2" t="s">
        <v>316</v>
      </c>
      <c r="C20" s="21">
        <v>1.9</v>
      </c>
      <c r="D20" s="32">
        <v>1.89808</v>
      </c>
      <c r="E20" s="7"/>
      <c r="F20" s="105">
        <v>1.9019200000000001</v>
      </c>
      <c r="G20" s="84" t="s">
        <v>299</v>
      </c>
      <c r="H20" s="56">
        <v>5</v>
      </c>
      <c r="I20" t="e">
        <f>(0.036%*C35+0.00048)/1.732</f>
        <v>#VALUE!</v>
      </c>
      <c r="J20" t="e">
        <f>I20/C35</f>
        <v>#VALUE!</v>
      </c>
      <c r="K20" t="e">
        <f>0.0001/2/SQRT(3)/C35</f>
        <v>#VALUE!</v>
      </c>
      <c r="L20" s="40" t="e">
        <f t="shared" si="3"/>
        <v>#VALUE!</v>
      </c>
      <c r="N20" s="39" t="e">
        <f t="shared" si="4"/>
        <v>#VALUE!</v>
      </c>
    </row>
    <row r="21" spans="2:14" s="39" customFormat="1" ht="24.95" customHeight="1">
      <c r="B21" s="15"/>
      <c r="C21" s="21">
        <v>1</v>
      </c>
      <c r="D21" s="32">
        <v>0.99880000000000002</v>
      </c>
      <c r="E21" s="7"/>
      <c r="F21" s="105">
        <v>1.0012000000000001</v>
      </c>
      <c r="G21" s="84" t="s">
        <v>299</v>
      </c>
      <c r="H21" s="56">
        <v>5</v>
      </c>
      <c r="I21"/>
      <c r="J21"/>
      <c r="K21"/>
      <c r="L21" s="40"/>
    </row>
    <row r="22" spans="2:14" s="39" customFormat="1" ht="24.95" customHeight="1">
      <c r="B22" s="15"/>
      <c r="C22" s="21">
        <v>0.2</v>
      </c>
      <c r="D22" s="32">
        <v>0.19944000000000001</v>
      </c>
      <c r="E22" s="7"/>
      <c r="F22" s="105">
        <v>0.20055999999999999</v>
      </c>
      <c r="G22" s="84" t="s">
        <v>301</v>
      </c>
      <c r="H22" s="56">
        <v>5</v>
      </c>
      <c r="I22">
        <f>(0.005%*-C37+0.007)/1.732</f>
        <v>4.0473441108545031E-3</v>
      </c>
      <c r="J22">
        <f>I22/-C37</f>
        <v>2.0236720554272513E-2</v>
      </c>
      <c r="K22">
        <f>0.001/2/SQRT(3)/C37</f>
        <v>-1.4433756729740645E-3</v>
      </c>
      <c r="L22" s="40">
        <f>2*SQRT(J22^2+K22^2)</f>
        <v>4.0576258680417983E-2</v>
      </c>
      <c r="N22" s="39">
        <f>I22*1.732</f>
        <v>7.0099999999999997E-3</v>
      </c>
    </row>
    <row r="23" spans="2:14" s="39" customFormat="1" ht="20.100000000000001" customHeight="1">
      <c r="B23" s="15" t="s">
        <v>175</v>
      </c>
      <c r="C23" s="31">
        <v>2</v>
      </c>
      <c r="D23" s="22">
        <v>1.9950000000000001</v>
      </c>
      <c r="E23" s="5"/>
      <c r="F23" s="106">
        <v>2.0049999999999999</v>
      </c>
      <c r="G23" s="110" t="s">
        <v>318</v>
      </c>
      <c r="H23" s="56">
        <v>4</v>
      </c>
    </row>
    <row r="24" spans="2:14" s="39" customFormat="1" ht="23.25">
      <c r="B24" s="15"/>
      <c r="C24" s="31">
        <v>9</v>
      </c>
      <c r="D24" s="22">
        <v>8.9809999999999999</v>
      </c>
      <c r="E24" s="5"/>
      <c r="F24" s="106">
        <v>9.0190000000000001</v>
      </c>
      <c r="G24" s="116" t="s">
        <v>317</v>
      </c>
      <c r="H24" s="56">
        <v>4</v>
      </c>
    </row>
    <row r="25" spans="2:14" s="39" customFormat="1" ht="20.25">
      <c r="B25" s="15" t="s">
        <v>169</v>
      </c>
      <c r="C25" s="15" t="s">
        <v>170</v>
      </c>
      <c r="D25" s="15" t="s">
        <v>171</v>
      </c>
      <c r="E25" s="15" t="s">
        <v>172</v>
      </c>
      <c r="F25" s="97" t="s">
        <v>173</v>
      </c>
      <c r="G25" s="111"/>
    </row>
    <row r="26" spans="2:14" s="39" customFormat="1" ht="23.25">
      <c r="B26" s="2" t="s">
        <v>307</v>
      </c>
      <c r="C26" s="24">
        <v>-190</v>
      </c>
      <c r="D26" s="24">
        <v>-100.075</v>
      </c>
      <c r="E26" s="4"/>
      <c r="F26" s="114">
        <v>-99.924999999999997</v>
      </c>
      <c r="G26" s="84" t="s">
        <v>308</v>
      </c>
      <c r="H26" s="56">
        <v>3</v>
      </c>
    </row>
    <row r="27" spans="2:14" s="39" customFormat="1" ht="23.25">
      <c r="B27" s="15"/>
      <c r="C27" s="24">
        <v>-20</v>
      </c>
      <c r="D27" s="24">
        <v>-10.029999999999999</v>
      </c>
      <c r="E27" s="4"/>
      <c r="F27" s="114">
        <v>-9.9700000000000006</v>
      </c>
      <c r="G27" s="84" t="s">
        <v>309</v>
      </c>
      <c r="H27" s="56">
        <v>3</v>
      </c>
    </row>
    <row r="28" spans="2:14" s="39" customFormat="1" ht="20.25">
      <c r="B28" s="15" t="s">
        <v>34</v>
      </c>
      <c r="C28" s="15" t="s">
        <v>43</v>
      </c>
      <c r="D28" s="15" t="s">
        <v>44</v>
      </c>
      <c r="E28" s="15" t="s">
        <v>37</v>
      </c>
      <c r="F28" s="97" t="s">
        <v>38</v>
      </c>
      <c r="G28" s="110"/>
    </row>
    <row r="29" spans="2:14" s="39" customFormat="1" ht="23.25">
      <c r="B29" s="2" t="s">
        <v>311</v>
      </c>
      <c r="C29" s="21">
        <v>-1.9</v>
      </c>
      <c r="D29" s="21">
        <v>-1.9004799999999999</v>
      </c>
      <c r="E29" s="7"/>
      <c r="F29" s="115">
        <v>-1.8995200000000001</v>
      </c>
      <c r="G29" s="84" t="s">
        <v>246</v>
      </c>
      <c r="H29" s="56">
        <v>5</v>
      </c>
    </row>
    <row r="30" spans="2:14" s="39" customFormat="1" ht="23.25">
      <c r="B30" s="15"/>
      <c r="C30" s="21">
        <v>-0.2</v>
      </c>
      <c r="D30" s="21">
        <v>-0.20014000000000001</v>
      </c>
      <c r="E30" s="7"/>
      <c r="F30" s="115">
        <v>-0.19986000000000001</v>
      </c>
      <c r="G30" s="84" t="s">
        <v>308</v>
      </c>
      <c r="H30" s="56">
        <v>5</v>
      </c>
    </row>
    <row r="31" spans="2:14" s="39" customFormat="1" ht="23.25">
      <c r="B31" s="2" t="s">
        <v>314</v>
      </c>
      <c r="C31" s="16">
        <v>-19</v>
      </c>
      <c r="D31" s="16">
        <v>-19.011600000000001</v>
      </c>
      <c r="E31" s="5"/>
      <c r="F31" s="113">
        <v>-18.988399999999999</v>
      </c>
      <c r="G31" s="84" t="s">
        <v>246</v>
      </c>
      <c r="H31" s="56">
        <v>4</v>
      </c>
    </row>
    <row r="32" spans="2:14" s="39" customFormat="1" ht="23.25">
      <c r="B32" s="15"/>
      <c r="C32" s="16">
        <v>-2</v>
      </c>
      <c r="D32" s="16">
        <v>-2.0047999999999999</v>
      </c>
      <c r="E32" s="5"/>
      <c r="F32" s="113">
        <v>-1.9952000000000001</v>
      </c>
      <c r="G32" s="84" t="s">
        <v>313</v>
      </c>
      <c r="H32" s="56">
        <v>4</v>
      </c>
    </row>
    <row r="33" spans="2:8" s="39" customFormat="1" ht="23.25">
      <c r="B33" s="2" t="s">
        <v>315</v>
      </c>
      <c r="C33" s="24">
        <v>-190</v>
      </c>
      <c r="D33" s="24">
        <v>-190.07300000000001</v>
      </c>
      <c r="E33" s="4"/>
      <c r="F33" s="114">
        <v>-189.92699999999999</v>
      </c>
      <c r="G33" s="84" t="s">
        <v>268</v>
      </c>
      <c r="H33" s="56">
        <v>3</v>
      </c>
    </row>
    <row r="34" spans="2:8" s="39" customFormat="1" ht="23.25">
      <c r="B34" s="15"/>
      <c r="C34" s="24">
        <v>-20</v>
      </c>
      <c r="D34" s="24">
        <v>-20.021999999999998</v>
      </c>
      <c r="E34" s="4"/>
      <c r="F34" s="114">
        <v>-19.978000000000002</v>
      </c>
      <c r="G34" s="84" t="s">
        <v>241</v>
      </c>
      <c r="H34" s="56">
        <v>3</v>
      </c>
    </row>
    <row r="35" spans="2:8" ht="20.25">
      <c r="B35" s="15" t="s">
        <v>34</v>
      </c>
      <c r="C35" s="15" t="s">
        <v>39</v>
      </c>
      <c r="D35" s="15" t="s">
        <v>45</v>
      </c>
      <c r="E35" s="15" t="s">
        <v>46</v>
      </c>
      <c r="F35" s="97" t="s">
        <v>47</v>
      </c>
      <c r="G35" s="110"/>
      <c r="H35" s="56"/>
    </row>
    <row r="36" spans="2:8" ht="23.25">
      <c r="B36" s="2" t="s">
        <v>316</v>
      </c>
      <c r="C36" s="21">
        <v>-1.9</v>
      </c>
      <c r="D36" s="21">
        <v>-1.9019200000000001</v>
      </c>
      <c r="E36" s="7"/>
      <c r="F36" s="115">
        <v>-1.89808</v>
      </c>
      <c r="G36" s="84" t="s">
        <v>299</v>
      </c>
      <c r="H36" s="56">
        <v>5</v>
      </c>
    </row>
    <row r="37" spans="2:8" ht="23.25">
      <c r="B37" s="15"/>
      <c r="C37" s="21">
        <v>-0.2</v>
      </c>
      <c r="D37" s="21">
        <v>-0.20055999999999999</v>
      </c>
      <c r="E37" s="7"/>
      <c r="F37" s="115">
        <v>-0.19944000000000001</v>
      </c>
      <c r="G37" s="84" t="s">
        <v>301</v>
      </c>
      <c r="H37" s="56">
        <v>5</v>
      </c>
    </row>
    <row r="38" spans="2:8" ht="23.25">
      <c r="B38" s="15" t="s">
        <v>175</v>
      </c>
      <c r="C38" s="16">
        <v>-2</v>
      </c>
      <c r="D38" s="16">
        <v>-2.0049999999999999</v>
      </c>
      <c r="E38" s="5"/>
      <c r="F38" s="113">
        <v>-1.9950000000000001</v>
      </c>
      <c r="G38" s="110" t="s">
        <v>318</v>
      </c>
      <c r="H38" s="56">
        <v>4</v>
      </c>
    </row>
    <row r="39" spans="2:8" ht="23.25">
      <c r="B39" s="15"/>
      <c r="C39" s="16">
        <v>-9</v>
      </c>
      <c r="D39" s="16">
        <v>-9.0190000000000001</v>
      </c>
      <c r="E39" s="5"/>
      <c r="F39" s="113">
        <v>-8.9809999999999999</v>
      </c>
      <c r="G39" s="116" t="s">
        <v>317</v>
      </c>
      <c r="H39" s="56">
        <v>4</v>
      </c>
    </row>
    <row r="40" spans="2:8" ht="20.25">
      <c r="B40" s="39"/>
      <c r="C40" s="39"/>
      <c r="D40" s="39"/>
      <c r="E40" s="39"/>
      <c r="F40" s="39"/>
      <c r="G40" s="39"/>
    </row>
    <row r="41" spans="2:8" ht="20.25">
      <c r="B41" s="39"/>
      <c r="C41" s="39"/>
      <c r="D41" s="39"/>
      <c r="E41" s="39"/>
      <c r="F41" s="39"/>
      <c r="G41" s="39"/>
    </row>
    <row r="42" spans="2:8" ht="20.25">
      <c r="B42" s="39"/>
      <c r="C42" s="39"/>
      <c r="D42" s="39"/>
      <c r="E42" s="39"/>
      <c r="F42" s="39"/>
      <c r="G42" s="39"/>
    </row>
    <row r="43" spans="2:8" ht="20.25">
      <c r="B43" s="39"/>
      <c r="C43" s="39"/>
      <c r="D43" s="39"/>
      <c r="E43" s="39"/>
      <c r="F43" s="39"/>
      <c r="G43" s="39"/>
    </row>
    <row r="44" spans="2:8" ht="20.25">
      <c r="B44" s="39"/>
      <c r="C44" s="39"/>
      <c r="D44" s="39"/>
      <c r="E44" s="39"/>
      <c r="F44" s="39"/>
      <c r="G44" s="39"/>
    </row>
    <row r="45" spans="2:8" ht="20.25">
      <c r="B45" s="39"/>
      <c r="C45" s="39"/>
      <c r="D45" s="39"/>
      <c r="E45" s="39"/>
      <c r="F45" s="39"/>
      <c r="G45" s="39"/>
    </row>
    <row r="46" spans="2:8" ht="20.25">
      <c r="B46" s="39"/>
      <c r="C46" s="39"/>
      <c r="D46" s="39"/>
      <c r="E46" s="39"/>
      <c r="F46" s="39"/>
      <c r="G46" s="39"/>
    </row>
    <row r="47" spans="2:8" ht="20.25">
      <c r="B47" s="39"/>
      <c r="C47" s="39"/>
      <c r="D47" s="39"/>
      <c r="E47" s="39"/>
      <c r="F47" s="39"/>
      <c r="G47" s="39"/>
    </row>
    <row r="48" spans="2:8" ht="20.25">
      <c r="B48" s="39"/>
      <c r="C48" s="39"/>
      <c r="D48" s="39"/>
      <c r="E48" s="39"/>
      <c r="F48" s="39"/>
      <c r="G48" s="39"/>
    </row>
    <row r="49" spans="2:7" ht="20.25">
      <c r="B49" s="39"/>
      <c r="C49" s="39"/>
      <c r="D49" s="39"/>
      <c r="E49" s="39"/>
      <c r="F49" s="39"/>
      <c r="G49" s="39"/>
    </row>
    <row r="50" spans="2:7" ht="20.25">
      <c r="B50" s="39"/>
      <c r="C50" s="39"/>
      <c r="D50" s="39"/>
      <c r="E50" s="39"/>
      <c r="F50" s="39"/>
      <c r="G50" s="39"/>
    </row>
  </sheetData>
  <mergeCells count="4">
    <mergeCell ref="B1:C1"/>
    <mergeCell ref="E1:F1"/>
    <mergeCell ref="B3:G3"/>
    <mergeCell ref="B4:D4"/>
  </mergeCells>
  <phoneticPr fontId="2" type="noConversion"/>
  <conditionalFormatting sqref="E13:E18 E29:E34 E20:E24 E36:E39">
    <cfRule type="expression" dxfId="7" priority="19">
      <formula>OR($E13&gt;=ROUND($F13,$H13),$E13&lt;=ROUND($D13,$H13))</formula>
    </cfRule>
  </conditionalFormatting>
  <conditionalFormatting sqref="E6:E8">
    <cfRule type="expression" dxfId="6" priority="7">
      <formula>OR($E6&gt;=ROUND($F6,$H6),$E6&lt;=ROUND($D6,$H6))</formula>
    </cfRule>
  </conditionalFormatting>
  <conditionalFormatting sqref="E10:E12">
    <cfRule type="expression" dxfId="5" priority="5">
      <formula>OR($E10&gt;=ROUND($F10,$H10),$E10&lt;=ROUND($D10,$H10))</formula>
    </cfRule>
  </conditionalFormatting>
  <conditionalFormatting sqref="E26">
    <cfRule type="expression" dxfId="4" priority="2">
      <formula>OR($E26&gt;=ROUND($F26,$H26),$E26&lt;=ROUND($D26,$H26))</formula>
    </cfRule>
  </conditionalFormatting>
  <conditionalFormatting sqref="E27">
    <cfRule type="expression" dxfId="3" priority="1">
      <formula>OR($E27&gt;=ROUND($F27,$H27),$E27&lt;=ROUND($D27,$H27))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27"/>
  <sheetViews>
    <sheetView topLeftCell="A7" zoomScale="70" zoomScaleNormal="70" workbookViewId="0">
      <selection activeCell="B7" sqref="B7:E7"/>
    </sheetView>
  </sheetViews>
  <sheetFormatPr defaultRowHeight="20.25"/>
  <cols>
    <col min="1" max="1" width="4" style="39" customWidth="1"/>
    <col min="2" max="2" width="9" style="39"/>
    <col min="3" max="3" width="11.375" style="39" customWidth="1"/>
    <col min="4" max="4" width="16.375" style="39" customWidth="1"/>
    <col min="5" max="5" width="23.375" style="39" customWidth="1"/>
    <col min="6" max="6" width="18.625" style="39" customWidth="1"/>
    <col min="7" max="7" width="25.75" style="39" customWidth="1"/>
    <col min="8" max="8" width="32.375" style="39" customWidth="1"/>
    <col min="9" max="9" width="13.625" style="39" customWidth="1"/>
    <col min="10" max="243" width="9" style="39"/>
    <col min="244" max="244" width="4" style="39" customWidth="1"/>
    <col min="245" max="245" width="9" style="39"/>
    <col min="246" max="246" width="11.375" style="39" customWidth="1"/>
    <col min="247" max="247" width="16.375" style="39" customWidth="1"/>
    <col min="248" max="248" width="23.375" style="39" customWidth="1"/>
    <col min="249" max="249" width="18.625" style="39" customWidth="1"/>
    <col min="250" max="250" width="25.75" style="39" customWidth="1"/>
    <col min="251" max="251" width="32.375" style="39" customWidth="1"/>
    <col min="252" max="252" width="13.625" style="39" customWidth="1"/>
    <col min="253" max="254" width="9.125" style="39" bestFit="1" customWidth="1"/>
    <col min="255" max="255" width="14.25" style="39" bestFit="1" customWidth="1"/>
    <col min="256" max="256" width="9.125" style="39" bestFit="1" customWidth="1"/>
    <col min="257" max="257" width="9" style="39"/>
    <col min="258" max="258" width="20.25" style="39" customWidth="1"/>
    <col min="259" max="499" width="9" style="39"/>
    <col min="500" max="500" width="4" style="39" customWidth="1"/>
    <col min="501" max="501" width="9" style="39"/>
    <col min="502" max="502" width="11.375" style="39" customWidth="1"/>
    <col min="503" max="503" width="16.375" style="39" customWidth="1"/>
    <col min="504" max="504" width="23.375" style="39" customWidth="1"/>
    <col min="505" max="505" width="18.625" style="39" customWidth="1"/>
    <col min="506" max="506" width="25.75" style="39" customWidth="1"/>
    <col min="507" max="507" width="32.375" style="39" customWidth="1"/>
    <col min="508" max="508" width="13.625" style="39" customWidth="1"/>
    <col min="509" max="510" width="9.125" style="39" bestFit="1" customWidth="1"/>
    <col min="511" max="511" width="14.25" style="39" bestFit="1" customWidth="1"/>
    <col min="512" max="512" width="9.125" style="39" bestFit="1" customWidth="1"/>
    <col min="513" max="513" width="9" style="39"/>
    <col min="514" max="514" width="20.25" style="39" customWidth="1"/>
    <col min="515" max="755" width="9" style="39"/>
    <col min="756" max="756" width="4" style="39" customWidth="1"/>
    <col min="757" max="757" width="9" style="39"/>
    <col min="758" max="758" width="11.375" style="39" customWidth="1"/>
    <col min="759" max="759" width="16.375" style="39" customWidth="1"/>
    <col min="760" max="760" width="23.375" style="39" customWidth="1"/>
    <col min="761" max="761" width="18.625" style="39" customWidth="1"/>
    <col min="762" max="762" width="25.75" style="39" customWidth="1"/>
    <col min="763" max="763" width="32.375" style="39" customWidth="1"/>
    <col min="764" max="764" width="13.625" style="39" customWidth="1"/>
    <col min="765" max="766" width="9.125" style="39" bestFit="1" customWidth="1"/>
    <col min="767" max="767" width="14.25" style="39" bestFit="1" customWidth="1"/>
    <col min="768" max="768" width="9.125" style="39" bestFit="1" customWidth="1"/>
    <col min="769" max="769" width="9" style="39"/>
    <col min="770" max="770" width="20.25" style="39" customWidth="1"/>
    <col min="771" max="1011" width="9" style="39"/>
    <col min="1012" max="1012" width="4" style="39" customWidth="1"/>
    <col min="1013" max="1013" width="9" style="39"/>
    <col min="1014" max="1014" width="11.375" style="39" customWidth="1"/>
    <col min="1015" max="1015" width="16.375" style="39" customWidth="1"/>
    <col min="1016" max="1016" width="23.375" style="39" customWidth="1"/>
    <col min="1017" max="1017" width="18.625" style="39" customWidth="1"/>
    <col min="1018" max="1018" width="25.75" style="39" customWidth="1"/>
    <col min="1019" max="1019" width="32.375" style="39" customWidth="1"/>
    <col min="1020" max="1020" width="13.625" style="39" customWidth="1"/>
    <col min="1021" max="1022" width="9.125" style="39" bestFit="1" customWidth="1"/>
    <col min="1023" max="1023" width="14.25" style="39" bestFit="1" customWidth="1"/>
    <col min="1024" max="1024" width="9.125" style="39" bestFit="1" customWidth="1"/>
    <col min="1025" max="1025" width="9" style="39"/>
    <col min="1026" max="1026" width="20.25" style="39" customWidth="1"/>
    <col min="1027" max="1267" width="9" style="39"/>
    <col min="1268" max="1268" width="4" style="39" customWidth="1"/>
    <col min="1269" max="1269" width="9" style="39"/>
    <col min="1270" max="1270" width="11.375" style="39" customWidth="1"/>
    <col min="1271" max="1271" width="16.375" style="39" customWidth="1"/>
    <col min="1272" max="1272" width="23.375" style="39" customWidth="1"/>
    <col min="1273" max="1273" width="18.625" style="39" customWidth="1"/>
    <col min="1274" max="1274" width="25.75" style="39" customWidth="1"/>
    <col min="1275" max="1275" width="32.375" style="39" customWidth="1"/>
    <col min="1276" max="1276" width="13.625" style="39" customWidth="1"/>
    <col min="1277" max="1278" width="9.125" style="39" bestFit="1" customWidth="1"/>
    <col min="1279" max="1279" width="14.25" style="39" bestFit="1" customWidth="1"/>
    <col min="1280" max="1280" width="9.125" style="39" bestFit="1" customWidth="1"/>
    <col min="1281" max="1281" width="9" style="39"/>
    <col min="1282" max="1282" width="20.25" style="39" customWidth="1"/>
    <col min="1283" max="1523" width="9" style="39"/>
    <col min="1524" max="1524" width="4" style="39" customWidth="1"/>
    <col min="1525" max="1525" width="9" style="39"/>
    <col min="1526" max="1526" width="11.375" style="39" customWidth="1"/>
    <col min="1527" max="1527" width="16.375" style="39" customWidth="1"/>
    <col min="1528" max="1528" width="23.375" style="39" customWidth="1"/>
    <col min="1529" max="1529" width="18.625" style="39" customWidth="1"/>
    <col min="1530" max="1530" width="25.75" style="39" customWidth="1"/>
    <col min="1531" max="1531" width="32.375" style="39" customWidth="1"/>
    <col min="1532" max="1532" width="13.625" style="39" customWidth="1"/>
    <col min="1533" max="1534" width="9.125" style="39" bestFit="1" customWidth="1"/>
    <col min="1535" max="1535" width="14.25" style="39" bestFit="1" customWidth="1"/>
    <col min="1536" max="1536" width="9.125" style="39" bestFit="1" customWidth="1"/>
    <col min="1537" max="1537" width="9" style="39"/>
    <col min="1538" max="1538" width="20.25" style="39" customWidth="1"/>
    <col min="1539" max="1779" width="9" style="39"/>
    <col min="1780" max="1780" width="4" style="39" customWidth="1"/>
    <col min="1781" max="1781" width="9" style="39"/>
    <col min="1782" max="1782" width="11.375" style="39" customWidth="1"/>
    <col min="1783" max="1783" width="16.375" style="39" customWidth="1"/>
    <col min="1784" max="1784" width="23.375" style="39" customWidth="1"/>
    <col min="1785" max="1785" width="18.625" style="39" customWidth="1"/>
    <col min="1786" max="1786" width="25.75" style="39" customWidth="1"/>
    <col min="1787" max="1787" width="32.375" style="39" customWidth="1"/>
    <col min="1788" max="1788" width="13.625" style="39" customWidth="1"/>
    <col min="1789" max="1790" width="9.125" style="39" bestFit="1" customWidth="1"/>
    <col min="1791" max="1791" width="14.25" style="39" bestFit="1" customWidth="1"/>
    <col min="1792" max="1792" width="9.125" style="39" bestFit="1" customWidth="1"/>
    <col min="1793" max="1793" width="9" style="39"/>
    <col min="1794" max="1794" width="20.25" style="39" customWidth="1"/>
    <col min="1795" max="2035" width="9" style="39"/>
    <col min="2036" max="2036" width="4" style="39" customWidth="1"/>
    <col min="2037" max="2037" width="9" style="39"/>
    <col min="2038" max="2038" width="11.375" style="39" customWidth="1"/>
    <col min="2039" max="2039" width="16.375" style="39" customWidth="1"/>
    <col min="2040" max="2040" width="23.375" style="39" customWidth="1"/>
    <col min="2041" max="2041" width="18.625" style="39" customWidth="1"/>
    <col min="2042" max="2042" width="25.75" style="39" customWidth="1"/>
    <col min="2043" max="2043" width="32.375" style="39" customWidth="1"/>
    <col min="2044" max="2044" width="13.625" style="39" customWidth="1"/>
    <col min="2045" max="2046" width="9.125" style="39" bestFit="1" customWidth="1"/>
    <col min="2047" max="2047" width="14.25" style="39" bestFit="1" customWidth="1"/>
    <col min="2048" max="2048" width="9.125" style="39" bestFit="1" customWidth="1"/>
    <col min="2049" max="2049" width="9" style="39"/>
    <col min="2050" max="2050" width="20.25" style="39" customWidth="1"/>
    <col min="2051" max="2291" width="9" style="39"/>
    <col min="2292" max="2292" width="4" style="39" customWidth="1"/>
    <col min="2293" max="2293" width="9" style="39"/>
    <col min="2294" max="2294" width="11.375" style="39" customWidth="1"/>
    <col min="2295" max="2295" width="16.375" style="39" customWidth="1"/>
    <col min="2296" max="2296" width="23.375" style="39" customWidth="1"/>
    <col min="2297" max="2297" width="18.625" style="39" customWidth="1"/>
    <col min="2298" max="2298" width="25.75" style="39" customWidth="1"/>
    <col min="2299" max="2299" width="32.375" style="39" customWidth="1"/>
    <col min="2300" max="2300" width="13.625" style="39" customWidth="1"/>
    <col min="2301" max="2302" width="9.125" style="39" bestFit="1" customWidth="1"/>
    <col min="2303" max="2303" width="14.25" style="39" bestFit="1" customWidth="1"/>
    <col min="2304" max="2304" width="9.125" style="39" bestFit="1" customWidth="1"/>
    <col min="2305" max="2305" width="9" style="39"/>
    <col min="2306" max="2306" width="20.25" style="39" customWidth="1"/>
    <col min="2307" max="2547" width="9" style="39"/>
    <col min="2548" max="2548" width="4" style="39" customWidth="1"/>
    <col min="2549" max="2549" width="9" style="39"/>
    <col min="2550" max="2550" width="11.375" style="39" customWidth="1"/>
    <col min="2551" max="2551" width="16.375" style="39" customWidth="1"/>
    <col min="2552" max="2552" width="23.375" style="39" customWidth="1"/>
    <col min="2553" max="2553" width="18.625" style="39" customWidth="1"/>
    <col min="2554" max="2554" width="25.75" style="39" customWidth="1"/>
    <col min="2555" max="2555" width="32.375" style="39" customWidth="1"/>
    <col min="2556" max="2556" width="13.625" style="39" customWidth="1"/>
    <col min="2557" max="2558" width="9.125" style="39" bestFit="1" customWidth="1"/>
    <col min="2559" max="2559" width="14.25" style="39" bestFit="1" customWidth="1"/>
    <col min="2560" max="2560" width="9.125" style="39" bestFit="1" customWidth="1"/>
    <col min="2561" max="2561" width="9" style="39"/>
    <col min="2562" max="2562" width="20.25" style="39" customWidth="1"/>
    <col min="2563" max="2803" width="9" style="39"/>
    <col min="2804" max="2804" width="4" style="39" customWidth="1"/>
    <col min="2805" max="2805" width="9" style="39"/>
    <col min="2806" max="2806" width="11.375" style="39" customWidth="1"/>
    <col min="2807" max="2807" width="16.375" style="39" customWidth="1"/>
    <col min="2808" max="2808" width="23.375" style="39" customWidth="1"/>
    <col min="2809" max="2809" width="18.625" style="39" customWidth="1"/>
    <col min="2810" max="2810" width="25.75" style="39" customWidth="1"/>
    <col min="2811" max="2811" width="32.375" style="39" customWidth="1"/>
    <col min="2812" max="2812" width="13.625" style="39" customWidth="1"/>
    <col min="2813" max="2814" width="9.125" style="39" bestFit="1" customWidth="1"/>
    <col min="2815" max="2815" width="14.25" style="39" bestFit="1" customWidth="1"/>
    <col min="2816" max="2816" width="9.125" style="39" bestFit="1" customWidth="1"/>
    <col min="2817" max="2817" width="9" style="39"/>
    <col min="2818" max="2818" width="20.25" style="39" customWidth="1"/>
    <col min="2819" max="3059" width="9" style="39"/>
    <col min="3060" max="3060" width="4" style="39" customWidth="1"/>
    <col min="3061" max="3061" width="9" style="39"/>
    <col min="3062" max="3062" width="11.375" style="39" customWidth="1"/>
    <col min="3063" max="3063" width="16.375" style="39" customWidth="1"/>
    <col min="3064" max="3064" width="23.375" style="39" customWidth="1"/>
    <col min="3065" max="3065" width="18.625" style="39" customWidth="1"/>
    <col min="3066" max="3066" width="25.75" style="39" customWidth="1"/>
    <col min="3067" max="3067" width="32.375" style="39" customWidth="1"/>
    <col min="3068" max="3068" width="13.625" style="39" customWidth="1"/>
    <col min="3069" max="3070" width="9.125" style="39" bestFit="1" customWidth="1"/>
    <col min="3071" max="3071" width="14.25" style="39" bestFit="1" customWidth="1"/>
    <col min="3072" max="3072" width="9.125" style="39" bestFit="1" customWidth="1"/>
    <col min="3073" max="3073" width="9" style="39"/>
    <col min="3074" max="3074" width="20.25" style="39" customWidth="1"/>
    <col min="3075" max="3315" width="9" style="39"/>
    <col min="3316" max="3316" width="4" style="39" customWidth="1"/>
    <col min="3317" max="3317" width="9" style="39"/>
    <col min="3318" max="3318" width="11.375" style="39" customWidth="1"/>
    <col min="3319" max="3319" width="16.375" style="39" customWidth="1"/>
    <col min="3320" max="3320" width="23.375" style="39" customWidth="1"/>
    <col min="3321" max="3321" width="18.625" style="39" customWidth="1"/>
    <col min="3322" max="3322" width="25.75" style="39" customWidth="1"/>
    <col min="3323" max="3323" width="32.375" style="39" customWidth="1"/>
    <col min="3324" max="3324" width="13.625" style="39" customWidth="1"/>
    <col min="3325" max="3326" width="9.125" style="39" bestFit="1" customWidth="1"/>
    <col min="3327" max="3327" width="14.25" style="39" bestFit="1" customWidth="1"/>
    <col min="3328" max="3328" width="9.125" style="39" bestFit="1" customWidth="1"/>
    <col min="3329" max="3329" width="9" style="39"/>
    <col min="3330" max="3330" width="20.25" style="39" customWidth="1"/>
    <col min="3331" max="3571" width="9" style="39"/>
    <col min="3572" max="3572" width="4" style="39" customWidth="1"/>
    <col min="3573" max="3573" width="9" style="39"/>
    <col min="3574" max="3574" width="11.375" style="39" customWidth="1"/>
    <col min="3575" max="3575" width="16.375" style="39" customWidth="1"/>
    <col min="3576" max="3576" width="23.375" style="39" customWidth="1"/>
    <col min="3577" max="3577" width="18.625" style="39" customWidth="1"/>
    <col min="3578" max="3578" width="25.75" style="39" customWidth="1"/>
    <col min="3579" max="3579" width="32.375" style="39" customWidth="1"/>
    <col min="3580" max="3580" width="13.625" style="39" customWidth="1"/>
    <col min="3581" max="3582" width="9.125" style="39" bestFit="1" customWidth="1"/>
    <col min="3583" max="3583" width="14.25" style="39" bestFit="1" customWidth="1"/>
    <col min="3584" max="3584" width="9.125" style="39" bestFit="1" customWidth="1"/>
    <col min="3585" max="3585" width="9" style="39"/>
    <col min="3586" max="3586" width="20.25" style="39" customWidth="1"/>
    <col min="3587" max="3827" width="9" style="39"/>
    <col min="3828" max="3828" width="4" style="39" customWidth="1"/>
    <col min="3829" max="3829" width="9" style="39"/>
    <col min="3830" max="3830" width="11.375" style="39" customWidth="1"/>
    <col min="3831" max="3831" width="16.375" style="39" customWidth="1"/>
    <col min="3832" max="3832" width="23.375" style="39" customWidth="1"/>
    <col min="3833" max="3833" width="18.625" style="39" customWidth="1"/>
    <col min="3834" max="3834" width="25.75" style="39" customWidth="1"/>
    <col min="3835" max="3835" width="32.375" style="39" customWidth="1"/>
    <col min="3836" max="3836" width="13.625" style="39" customWidth="1"/>
    <col min="3837" max="3838" width="9.125" style="39" bestFit="1" customWidth="1"/>
    <col min="3839" max="3839" width="14.25" style="39" bestFit="1" customWidth="1"/>
    <col min="3840" max="3840" width="9.125" style="39" bestFit="1" customWidth="1"/>
    <col min="3841" max="3841" width="9" style="39"/>
    <col min="3842" max="3842" width="20.25" style="39" customWidth="1"/>
    <col min="3843" max="4083" width="9" style="39"/>
    <col min="4084" max="4084" width="4" style="39" customWidth="1"/>
    <col min="4085" max="4085" width="9" style="39"/>
    <col min="4086" max="4086" width="11.375" style="39" customWidth="1"/>
    <col min="4087" max="4087" width="16.375" style="39" customWidth="1"/>
    <col min="4088" max="4088" width="23.375" style="39" customWidth="1"/>
    <col min="4089" max="4089" width="18.625" style="39" customWidth="1"/>
    <col min="4090" max="4090" width="25.75" style="39" customWidth="1"/>
    <col min="4091" max="4091" width="32.375" style="39" customWidth="1"/>
    <col min="4092" max="4092" width="13.625" style="39" customWidth="1"/>
    <col min="4093" max="4094" width="9.125" style="39" bestFit="1" customWidth="1"/>
    <col min="4095" max="4095" width="14.25" style="39" bestFit="1" customWidth="1"/>
    <col min="4096" max="4096" width="9.125" style="39" bestFit="1" customWidth="1"/>
    <col min="4097" max="4097" width="9" style="39"/>
    <col min="4098" max="4098" width="20.25" style="39" customWidth="1"/>
    <col min="4099" max="4339" width="9" style="39"/>
    <col min="4340" max="4340" width="4" style="39" customWidth="1"/>
    <col min="4341" max="4341" width="9" style="39"/>
    <col min="4342" max="4342" width="11.375" style="39" customWidth="1"/>
    <col min="4343" max="4343" width="16.375" style="39" customWidth="1"/>
    <col min="4344" max="4344" width="23.375" style="39" customWidth="1"/>
    <col min="4345" max="4345" width="18.625" style="39" customWidth="1"/>
    <col min="4346" max="4346" width="25.75" style="39" customWidth="1"/>
    <col min="4347" max="4347" width="32.375" style="39" customWidth="1"/>
    <col min="4348" max="4348" width="13.625" style="39" customWidth="1"/>
    <col min="4349" max="4350" width="9.125" style="39" bestFit="1" customWidth="1"/>
    <col min="4351" max="4351" width="14.25" style="39" bestFit="1" customWidth="1"/>
    <col min="4352" max="4352" width="9.125" style="39" bestFit="1" customWidth="1"/>
    <col min="4353" max="4353" width="9" style="39"/>
    <col min="4354" max="4354" width="20.25" style="39" customWidth="1"/>
    <col min="4355" max="4595" width="9" style="39"/>
    <col min="4596" max="4596" width="4" style="39" customWidth="1"/>
    <col min="4597" max="4597" width="9" style="39"/>
    <col min="4598" max="4598" width="11.375" style="39" customWidth="1"/>
    <col min="4599" max="4599" width="16.375" style="39" customWidth="1"/>
    <col min="4600" max="4600" width="23.375" style="39" customWidth="1"/>
    <col min="4601" max="4601" width="18.625" style="39" customWidth="1"/>
    <col min="4602" max="4602" width="25.75" style="39" customWidth="1"/>
    <col min="4603" max="4603" width="32.375" style="39" customWidth="1"/>
    <col min="4604" max="4604" width="13.625" style="39" customWidth="1"/>
    <col min="4605" max="4606" width="9.125" style="39" bestFit="1" customWidth="1"/>
    <col min="4607" max="4607" width="14.25" style="39" bestFit="1" customWidth="1"/>
    <col min="4608" max="4608" width="9.125" style="39" bestFit="1" customWidth="1"/>
    <col min="4609" max="4609" width="9" style="39"/>
    <col min="4610" max="4610" width="20.25" style="39" customWidth="1"/>
    <col min="4611" max="4851" width="9" style="39"/>
    <col min="4852" max="4852" width="4" style="39" customWidth="1"/>
    <col min="4853" max="4853" width="9" style="39"/>
    <col min="4854" max="4854" width="11.375" style="39" customWidth="1"/>
    <col min="4855" max="4855" width="16.375" style="39" customWidth="1"/>
    <col min="4856" max="4856" width="23.375" style="39" customWidth="1"/>
    <col min="4857" max="4857" width="18.625" style="39" customWidth="1"/>
    <col min="4858" max="4858" width="25.75" style="39" customWidth="1"/>
    <col min="4859" max="4859" width="32.375" style="39" customWidth="1"/>
    <col min="4860" max="4860" width="13.625" style="39" customWidth="1"/>
    <col min="4861" max="4862" width="9.125" style="39" bestFit="1" customWidth="1"/>
    <col min="4863" max="4863" width="14.25" style="39" bestFit="1" customWidth="1"/>
    <col min="4864" max="4864" width="9.125" style="39" bestFit="1" customWidth="1"/>
    <col min="4865" max="4865" width="9" style="39"/>
    <col min="4866" max="4866" width="20.25" style="39" customWidth="1"/>
    <col min="4867" max="5107" width="9" style="39"/>
    <col min="5108" max="5108" width="4" style="39" customWidth="1"/>
    <col min="5109" max="5109" width="9" style="39"/>
    <col min="5110" max="5110" width="11.375" style="39" customWidth="1"/>
    <col min="5111" max="5111" width="16.375" style="39" customWidth="1"/>
    <col min="5112" max="5112" width="23.375" style="39" customWidth="1"/>
    <col min="5113" max="5113" width="18.625" style="39" customWidth="1"/>
    <col min="5114" max="5114" width="25.75" style="39" customWidth="1"/>
    <col min="5115" max="5115" width="32.375" style="39" customWidth="1"/>
    <col min="5116" max="5116" width="13.625" style="39" customWidth="1"/>
    <col min="5117" max="5118" width="9.125" style="39" bestFit="1" customWidth="1"/>
    <col min="5119" max="5119" width="14.25" style="39" bestFit="1" customWidth="1"/>
    <col min="5120" max="5120" width="9.125" style="39" bestFit="1" customWidth="1"/>
    <col min="5121" max="5121" width="9" style="39"/>
    <col min="5122" max="5122" width="20.25" style="39" customWidth="1"/>
    <col min="5123" max="5363" width="9" style="39"/>
    <col min="5364" max="5364" width="4" style="39" customWidth="1"/>
    <col min="5365" max="5365" width="9" style="39"/>
    <col min="5366" max="5366" width="11.375" style="39" customWidth="1"/>
    <col min="5367" max="5367" width="16.375" style="39" customWidth="1"/>
    <col min="5368" max="5368" width="23.375" style="39" customWidth="1"/>
    <col min="5369" max="5369" width="18.625" style="39" customWidth="1"/>
    <col min="5370" max="5370" width="25.75" style="39" customWidth="1"/>
    <col min="5371" max="5371" width="32.375" style="39" customWidth="1"/>
    <col min="5372" max="5372" width="13.625" style="39" customWidth="1"/>
    <col min="5373" max="5374" width="9.125" style="39" bestFit="1" customWidth="1"/>
    <col min="5375" max="5375" width="14.25" style="39" bestFit="1" customWidth="1"/>
    <col min="5376" max="5376" width="9.125" style="39" bestFit="1" customWidth="1"/>
    <col min="5377" max="5377" width="9" style="39"/>
    <col min="5378" max="5378" width="20.25" style="39" customWidth="1"/>
    <col min="5379" max="5619" width="9" style="39"/>
    <col min="5620" max="5620" width="4" style="39" customWidth="1"/>
    <col min="5621" max="5621" width="9" style="39"/>
    <col min="5622" max="5622" width="11.375" style="39" customWidth="1"/>
    <col min="5623" max="5623" width="16.375" style="39" customWidth="1"/>
    <col min="5624" max="5624" width="23.375" style="39" customWidth="1"/>
    <col min="5625" max="5625" width="18.625" style="39" customWidth="1"/>
    <col min="5626" max="5626" width="25.75" style="39" customWidth="1"/>
    <col min="5627" max="5627" width="32.375" style="39" customWidth="1"/>
    <col min="5628" max="5628" width="13.625" style="39" customWidth="1"/>
    <col min="5629" max="5630" width="9.125" style="39" bestFit="1" customWidth="1"/>
    <col min="5631" max="5631" width="14.25" style="39" bestFit="1" customWidth="1"/>
    <col min="5632" max="5632" width="9.125" style="39" bestFit="1" customWidth="1"/>
    <col min="5633" max="5633" width="9" style="39"/>
    <col min="5634" max="5634" width="20.25" style="39" customWidth="1"/>
    <col min="5635" max="5875" width="9" style="39"/>
    <col min="5876" max="5876" width="4" style="39" customWidth="1"/>
    <col min="5877" max="5877" width="9" style="39"/>
    <col min="5878" max="5878" width="11.375" style="39" customWidth="1"/>
    <col min="5879" max="5879" width="16.375" style="39" customWidth="1"/>
    <col min="5880" max="5880" width="23.375" style="39" customWidth="1"/>
    <col min="5881" max="5881" width="18.625" style="39" customWidth="1"/>
    <col min="5882" max="5882" width="25.75" style="39" customWidth="1"/>
    <col min="5883" max="5883" width="32.375" style="39" customWidth="1"/>
    <col min="5884" max="5884" width="13.625" style="39" customWidth="1"/>
    <col min="5885" max="5886" width="9.125" style="39" bestFit="1" customWidth="1"/>
    <col min="5887" max="5887" width="14.25" style="39" bestFit="1" customWidth="1"/>
    <col min="5888" max="5888" width="9.125" style="39" bestFit="1" customWidth="1"/>
    <col min="5889" max="5889" width="9" style="39"/>
    <col min="5890" max="5890" width="20.25" style="39" customWidth="1"/>
    <col min="5891" max="6131" width="9" style="39"/>
    <col min="6132" max="6132" width="4" style="39" customWidth="1"/>
    <col min="6133" max="6133" width="9" style="39"/>
    <col min="6134" max="6134" width="11.375" style="39" customWidth="1"/>
    <col min="6135" max="6135" width="16.375" style="39" customWidth="1"/>
    <col min="6136" max="6136" width="23.375" style="39" customWidth="1"/>
    <col min="6137" max="6137" width="18.625" style="39" customWidth="1"/>
    <col min="6138" max="6138" width="25.75" style="39" customWidth="1"/>
    <col min="6139" max="6139" width="32.375" style="39" customWidth="1"/>
    <col min="6140" max="6140" width="13.625" style="39" customWidth="1"/>
    <col min="6141" max="6142" width="9.125" style="39" bestFit="1" customWidth="1"/>
    <col min="6143" max="6143" width="14.25" style="39" bestFit="1" customWidth="1"/>
    <col min="6144" max="6144" width="9.125" style="39" bestFit="1" customWidth="1"/>
    <col min="6145" max="6145" width="9" style="39"/>
    <col min="6146" max="6146" width="20.25" style="39" customWidth="1"/>
    <col min="6147" max="6387" width="9" style="39"/>
    <col min="6388" max="6388" width="4" style="39" customWidth="1"/>
    <col min="6389" max="6389" width="9" style="39"/>
    <col min="6390" max="6390" width="11.375" style="39" customWidth="1"/>
    <col min="6391" max="6391" width="16.375" style="39" customWidth="1"/>
    <col min="6392" max="6392" width="23.375" style="39" customWidth="1"/>
    <col min="6393" max="6393" width="18.625" style="39" customWidth="1"/>
    <col min="6394" max="6394" width="25.75" style="39" customWidth="1"/>
    <col min="6395" max="6395" width="32.375" style="39" customWidth="1"/>
    <col min="6396" max="6396" width="13.625" style="39" customWidth="1"/>
    <col min="6397" max="6398" width="9.125" style="39" bestFit="1" customWidth="1"/>
    <col min="6399" max="6399" width="14.25" style="39" bestFit="1" customWidth="1"/>
    <col min="6400" max="6400" width="9.125" style="39" bestFit="1" customWidth="1"/>
    <col min="6401" max="6401" width="9" style="39"/>
    <col min="6402" max="6402" width="20.25" style="39" customWidth="1"/>
    <col min="6403" max="6643" width="9" style="39"/>
    <col min="6644" max="6644" width="4" style="39" customWidth="1"/>
    <col min="6645" max="6645" width="9" style="39"/>
    <col min="6646" max="6646" width="11.375" style="39" customWidth="1"/>
    <col min="6647" max="6647" width="16.375" style="39" customWidth="1"/>
    <col min="6648" max="6648" width="23.375" style="39" customWidth="1"/>
    <col min="6649" max="6649" width="18.625" style="39" customWidth="1"/>
    <col min="6650" max="6650" width="25.75" style="39" customWidth="1"/>
    <col min="6651" max="6651" width="32.375" style="39" customWidth="1"/>
    <col min="6652" max="6652" width="13.625" style="39" customWidth="1"/>
    <col min="6653" max="6654" width="9.125" style="39" bestFit="1" customWidth="1"/>
    <col min="6655" max="6655" width="14.25" style="39" bestFit="1" customWidth="1"/>
    <col min="6656" max="6656" width="9.125" style="39" bestFit="1" customWidth="1"/>
    <col min="6657" max="6657" width="9" style="39"/>
    <col min="6658" max="6658" width="20.25" style="39" customWidth="1"/>
    <col min="6659" max="6899" width="9" style="39"/>
    <col min="6900" max="6900" width="4" style="39" customWidth="1"/>
    <col min="6901" max="6901" width="9" style="39"/>
    <col min="6902" max="6902" width="11.375" style="39" customWidth="1"/>
    <col min="6903" max="6903" width="16.375" style="39" customWidth="1"/>
    <col min="6904" max="6904" width="23.375" style="39" customWidth="1"/>
    <col min="6905" max="6905" width="18.625" style="39" customWidth="1"/>
    <col min="6906" max="6906" width="25.75" style="39" customWidth="1"/>
    <col min="6907" max="6907" width="32.375" style="39" customWidth="1"/>
    <col min="6908" max="6908" width="13.625" style="39" customWidth="1"/>
    <col min="6909" max="6910" width="9.125" style="39" bestFit="1" customWidth="1"/>
    <col min="6911" max="6911" width="14.25" style="39" bestFit="1" customWidth="1"/>
    <col min="6912" max="6912" width="9.125" style="39" bestFit="1" customWidth="1"/>
    <col min="6913" max="6913" width="9" style="39"/>
    <col min="6914" max="6914" width="20.25" style="39" customWidth="1"/>
    <col min="6915" max="7155" width="9" style="39"/>
    <col min="7156" max="7156" width="4" style="39" customWidth="1"/>
    <col min="7157" max="7157" width="9" style="39"/>
    <col min="7158" max="7158" width="11.375" style="39" customWidth="1"/>
    <col min="7159" max="7159" width="16.375" style="39" customWidth="1"/>
    <col min="7160" max="7160" width="23.375" style="39" customWidth="1"/>
    <col min="7161" max="7161" width="18.625" style="39" customWidth="1"/>
    <col min="7162" max="7162" width="25.75" style="39" customWidth="1"/>
    <col min="7163" max="7163" width="32.375" style="39" customWidth="1"/>
    <col min="7164" max="7164" width="13.625" style="39" customWidth="1"/>
    <col min="7165" max="7166" width="9.125" style="39" bestFit="1" customWidth="1"/>
    <col min="7167" max="7167" width="14.25" style="39" bestFit="1" customWidth="1"/>
    <col min="7168" max="7168" width="9.125" style="39" bestFit="1" customWidth="1"/>
    <col min="7169" max="7169" width="9" style="39"/>
    <col min="7170" max="7170" width="20.25" style="39" customWidth="1"/>
    <col min="7171" max="7411" width="9" style="39"/>
    <col min="7412" max="7412" width="4" style="39" customWidth="1"/>
    <col min="7413" max="7413" width="9" style="39"/>
    <col min="7414" max="7414" width="11.375" style="39" customWidth="1"/>
    <col min="7415" max="7415" width="16.375" style="39" customWidth="1"/>
    <col min="7416" max="7416" width="23.375" style="39" customWidth="1"/>
    <col min="7417" max="7417" width="18.625" style="39" customWidth="1"/>
    <col min="7418" max="7418" width="25.75" style="39" customWidth="1"/>
    <col min="7419" max="7419" width="32.375" style="39" customWidth="1"/>
    <col min="7420" max="7420" width="13.625" style="39" customWidth="1"/>
    <col min="7421" max="7422" width="9.125" style="39" bestFit="1" customWidth="1"/>
    <col min="7423" max="7423" width="14.25" style="39" bestFit="1" customWidth="1"/>
    <col min="7424" max="7424" width="9.125" style="39" bestFit="1" customWidth="1"/>
    <col min="7425" max="7425" width="9" style="39"/>
    <col min="7426" max="7426" width="20.25" style="39" customWidth="1"/>
    <col min="7427" max="7667" width="9" style="39"/>
    <col min="7668" max="7668" width="4" style="39" customWidth="1"/>
    <col min="7669" max="7669" width="9" style="39"/>
    <col min="7670" max="7670" width="11.375" style="39" customWidth="1"/>
    <col min="7671" max="7671" width="16.375" style="39" customWidth="1"/>
    <col min="7672" max="7672" width="23.375" style="39" customWidth="1"/>
    <col min="7673" max="7673" width="18.625" style="39" customWidth="1"/>
    <col min="7674" max="7674" width="25.75" style="39" customWidth="1"/>
    <col min="7675" max="7675" width="32.375" style="39" customWidth="1"/>
    <col min="7676" max="7676" width="13.625" style="39" customWidth="1"/>
    <col min="7677" max="7678" width="9.125" style="39" bestFit="1" customWidth="1"/>
    <col min="7679" max="7679" width="14.25" style="39" bestFit="1" customWidth="1"/>
    <col min="7680" max="7680" width="9.125" style="39" bestFit="1" customWidth="1"/>
    <col min="7681" max="7681" width="9" style="39"/>
    <col min="7682" max="7682" width="20.25" style="39" customWidth="1"/>
    <col min="7683" max="7923" width="9" style="39"/>
    <col min="7924" max="7924" width="4" style="39" customWidth="1"/>
    <col min="7925" max="7925" width="9" style="39"/>
    <col min="7926" max="7926" width="11.375" style="39" customWidth="1"/>
    <col min="7927" max="7927" width="16.375" style="39" customWidth="1"/>
    <col min="7928" max="7928" width="23.375" style="39" customWidth="1"/>
    <col min="7929" max="7929" width="18.625" style="39" customWidth="1"/>
    <col min="7930" max="7930" width="25.75" style="39" customWidth="1"/>
    <col min="7931" max="7931" width="32.375" style="39" customWidth="1"/>
    <col min="7932" max="7932" width="13.625" style="39" customWidth="1"/>
    <col min="7933" max="7934" width="9.125" style="39" bestFit="1" customWidth="1"/>
    <col min="7935" max="7935" width="14.25" style="39" bestFit="1" customWidth="1"/>
    <col min="7936" max="7936" width="9.125" style="39" bestFit="1" customWidth="1"/>
    <col min="7937" max="7937" width="9" style="39"/>
    <col min="7938" max="7938" width="20.25" style="39" customWidth="1"/>
    <col min="7939" max="8179" width="9" style="39"/>
    <col min="8180" max="8180" width="4" style="39" customWidth="1"/>
    <col min="8181" max="8181" width="9" style="39"/>
    <col min="8182" max="8182" width="11.375" style="39" customWidth="1"/>
    <col min="8183" max="8183" width="16.375" style="39" customWidth="1"/>
    <col min="8184" max="8184" width="23.375" style="39" customWidth="1"/>
    <col min="8185" max="8185" width="18.625" style="39" customWidth="1"/>
    <col min="8186" max="8186" width="25.75" style="39" customWidth="1"/>
    <col min="8187" max="8187" width="32.375" style="39" customWidth="1"/>
    <col min="8188" max="8188" width="13.625" style="39" customWidth="1"/>
    <col min="8189" max="8190" width="9.125" style="39" bestFit="1" customWidth="1"/>
    <col min="8191" max="8191" width="14.25" style="39" bestFit="1" customWidth="1"/>
    <col min="8192" max="8192" width="9.125" style="39" bestFit="1" customWidth="1"/>
    <col min="8193" max="8193" width="9" style="39"/>
    <col min="8194" max="8194" width="20.25" style="39" customWidth="1"/>
    <col min="8195" max="8435" width="9" style="39"/>
    <col min="8436" max="8436" width="4" style="39" customWidth="1"/>
    <col min="8437" max="8437" width="9" style="39"/>
    <col min="8438" max="8438" width="11.375" style="39" customWidth="1"/>
    <col min="8439" max="8439" width="16.375" style="39" customWidth="1"/>
    <col min="8440" max="8440" width="23.375" style="39" customWidth="1"/>
    <col min="8441" max="8441" width="18.625" style="39" customWidth="1"/>
    <col min="8442" max="8442" width="25.75" style="39" customWidth="1"/>
    <col min="8443" max="8443" width="32.375" style="39" customWidth="1"/>
    <col min="8444" max="8444" width="13.625" style="39" customWidth="1"/>
    <col min="8445" max="8446" width="9.125" style="39" bestFit="1" customWidth="1"/>
    <col min="8447" max="8447" width="14.25" style="39" bestFit="1" customWidth="1"/>
    <col min="8448" max="8448" width="9.125" style="39" bestFit="1" customWidth="1"/>
    <col min="8449" max="8449" width="9" style="39"/>
    <col min="8450" max="8450" width="20.25" style="39" customWidth="1"/>
    <col min="8451" max="8691" width="9" style="39"/>
    <col min="8692" max="8692" width="4" style="39" customWidth="1"/>
    <col min="8693" max="8693" width="9" style="39"/>
    <col min="8694" max="8694" width="11.375" style="39" customWidth="1"/>
    <col min="8695" max="8695" width="16.375" style="39" customWidth="1"/>
    <col min="8696" max="8696" width="23.375" style="39" customWidth="1"/>
    <col min="8697" max="8697" width="18.625" style="39" customWidth="1"/>
    <col min="8698" max="8698" width="25.75" style="39" customWidth="1"/>
    <col min="8699" max="8699" width="32.375" style="39" customWidth="1"/>
    <col min="8700" max="8700" width="13.625" style="39" customWidth="1"/>
    <col min="8701" max="8702" width="9.125" style="39" bestFit="1" customWidth="1"/>
    <col min="8703" max="8703" width="14.25" style="39" bestFit="1" customWidth="1"/>
    <col min="8704" max="8704" width="9.125" style="39" bestFit="1" customWidth="1"/>
    <col min="8705" max="8705" width="9" style="39"/>
    <col min="8706" max="8706" width="20.25" style="39" customWidth="1"/>
    <col min="8707" max="8947" width="9" style="39"/>
    <col min="8948" max="8948" width="4" style="39" customWidth="1"/>
    <col min="8949" max="8949" width="9" style="39"/>
    <col min="8950" max="8950" width="11.375" style="39" customWidth="1"/>
    <col min="8951" max="8951" width="16.375" style="39" customWidth="1"/>
    <col min="8952" max="8952" width="23.375" style="39" customWidth="1"/>
    <col min="8953" max="8953" width="18.625" style="39" customWidth="1"/>
    <col min="8954" max="8954" width="25.75" style="39" customWidth="1"/>
    <col min="8955" max="8955" width="32.375" style="39" customWidth="1"/>
    <col min="8956" max="8956" width="13.625" style="39" customWidth="1"/>
    <col min="8957" max="8958" width="9.125" style="39" bestFit="1" customWidth="1"/>
    <col min="8959" max="8959" width="14.25" style="39" bestFit="1" customWidth="1"/>
    <col min="8960" max="8960" width="9.125" style="39" bestFit="1" customWidth="1"/>
    <col min="8961" max="8961" width="9" style="39"/>
    <col min="8962" max="8962" width="20.25" style="39" customWidth="1"/>
    <col min="8963" max="9203" width="9" style="39"/>
    <col min="9204" max="9204" width="4" style="39" customWidth="1"/>
    <col min="9205" max="9205" width="9" style="39"/>
    <col min="9206" max="9206" width="11.375" style="39" customWidth="1"/>
    <col min="9207" max="9207" width="16.375" style="39" customWidth="1"/>
    <col min="9208" max="9208" width="23.375" style="39" customWidth="1"/>
    <col min="9209" max="9209" width="18.625" style="39" customWidth="1"/>
    <col min="9210" max="9210" width="25.75" style="39" customWidth="1"/>
    <col min="9211" max="9211" width="32.375" style="39" customWidth="1"/>
    <col min="9212" max="9212" width="13.625" style="39" customWidth="1"/>
    <col min="9213" max="9214" width="9.125" style="39" bestFit="1" customWidth="1"/>
    <col min="9215" max="9215" width="14.25" style="39" bestFit="1" customWidth="1"/>
    <col min="9216" max="9216" width="9.125" style="39" bestFit="1" customWidth="1"/>
    <col min="9217" max="9217" width="9" style="39"/>
    <col min="9218" max="9218" width="20.25" style="39" customWidth="1"/>
    <col min="9219" max="9459" width="9" style="39"/>
    <col min="9460" max="9460" width="4" style="39" customWidth="1"/>
    <col min="9461" max="9461" width="9" style="39"/>
    <col min="9462" max="9462" width="11.375" style="39" customWidth="1"/>
    <col min="9463" max="9463" width="16.375" style="39" customWidth="1"/>
    <col min="9464" max="9464" width="23.375" style="39" customWidth="1"/>
    <col min="9465" max="9465" width="18.625" style="39" customWidth="1"/>
    <col min="9466" max="9466" width="25.75" style="39" customWidth="1"/>
    <col min="9467" max="9467" width="32.375" style="39" customWidth="1"/>
    <col min="9468" max="9468" width="13.625" style="39" customWidth="1"/>
    <col min="9469" max="9470" width="9.125" style="39" bestFit="1" customWidth="1"/>
    <col min="9471" max="9471" width="14.25" style="39" bestFit="1" customWidth="1"/>
    <col min="9472" max="9472" width="9.125" style="39" bestFit="1" customWidth="1"/>
    <col min="9473" max="9473" width="9" style="39"/>
    <col min="9474" max="9474" width="20.25" style="39" customWidth="1"/>
    <col min="9475" max="9715" width="9" style="39"/>
    <col min="9716" max="9716" width="4" style="39" customWidth="1"/>
    <col min="9717" max="9717" width="9" style="39"/>
    <col min="9718" max="9718" width="11.375" style="39" customWidth="1"/>
    <col min="9719" max="9719" width="16.375" style="39" customWidth="1"/>
    <col min="9720" max="9720" width="23.375" style="39" customWidth="1"/>
    <col min="9721" max="9721" width="18.625" style="39" customWidth="1"/>
    <col min="9722" max="9722" width="25.75" style="39" customWidth="1"/>
    <col min="9723" max="9723" width="32.375" style="39" customWidth="1"/>
    <col min="9724" max="9724" width="13.625" style="39" customWidth="1"/>
    <col min="9725" max="9726" width="9.125" style="39" bestFit="1" customWidth="1"/>
    <col min="9727" max="9727" width="14.25" style="39" bestFit="1" customWidth="1"/>
    <col min="9728" max="9728" width="9.125" style="39" bestFit="1" customWidth="1"/>
    <col min="9729" max="9729" width="9" style="39"/>
    <col min="9730" max="9730" width="20.25" style="39" customWidth="1"/>
    <col min="9731" max="9971" width="9" style="39"/>
    <col min="9972" max="9972" width="4" style="39" customWidth="1"/>
    <col min="9973" max="9973" width="9" style="39"/>
    <col min="9974" max="9974" width="11.375" style="39" customWidth="1"/>
    <col min="9975" max="9975" width="16.375" style="39" customWidth="1"/>
    <col min="9976" max="9976" width="23.375" style="39" customWidth="1"/>
    <col min="9977" max="9977" width="18.625" style="39" customWidth="1"/>
    <col min="9978" max="9978" width="25.75" style="39" customWidth="1"/>
    <col min="9979" max="9979" width="32.375" style="39" customWidth="1"/>
    <col min="9980" max="9980" width="13.625" style="39" customWidth="1"/>
    <col min="9981" max="9982" width="9.125" style="39" bestFit="1" customWidth="1"/>
    <col min="9983" max="9983" width="14.25" style="39" bestFit="1" customWidth="1"/>
    <col min="9984" max="9984" width="9.125" style="39" bestFit="1" customWidth="1"/>
    <col min="9985" max="9985" width="9" style="39"/>
    <col min="9986" max="9986" width="20.25" style="39" customWidth="1"/>
    <col min="9987" max="10227" width="9" style="39"/>
    <col min="10228" max="10228" width="4" style="39" customWidth="1"/>
    <col min="10229" max="10229" width="9" style="39"/>
    <col min="10230" max="10230" width="11.375" style="39" customWidth="1"/>
    <col min="10231" max="10231" width="16.375" style="39" customWidth="1"/>
    <col min="10232" max="10232" width="23.375" style="39" customWidth="1"/>
    <col min="10233" max="10233" width="18.625" style="39" customWidth="1"/>
    <col min="10234" max="10234" width="25.75" style="39" customWidth="1"/>
    <col min="10235" max="10235" width="32.375" style="39" customWidth="1"/>
    <col min="10236" max="10236" width="13.625" style="39" customWidth="1"/>
    <col min="10237" max="10238" width="9.125" style="39" bestFit="1" customWidth="1"/>
    <col min="10239" max="10239" width="14.25" style="39" bestFit="1" customWidth="1"/>
    <col min="10240" max="10240" width="9.125" style="39" bestFit="1" customWidth="1"/>
    <col min="10241" max="10241" width="9" style="39"/>
    <col min="10242" max="10242" width="20.25" style="39" customWidth="1"/>
    <col min="10243" max="10483" width="9" style="39"/>
    <col min="10484" max="10484" width="4" style="39" customWidth="1"/>
    <col min="10485" max="10485" width="9" style="39"/>
    <col min="10486" max="10486" width="11.375" style="39" customWidth="1"/>
    <col min="10487" max="10487" width="16.375" style="39" customWidth="1"/>
    <col min="10488" max="10488" width="23.375" style="39" customWidth="1"/>
    <col min="10489" max="10489" width="18.625" style="39" customWidth="1"/>
    <col min="10490" max="10490" width="25.75" style="39" customWidth="1"/>
    <col min="10491" max="10491" width="32.375" style="39" customWidth="1"/>
    <col min="10492" max="10492" width="13.625" style="39" customWidth="1"/>
    <col min="10493" max="10494" width="9.125" style="39" bestFit="1" customWidth="1"/>
    <col min="10495" max="10495" width="14.25" style="39" bestFit="1" customWidth="1"/>
    <col min="10496" max="10496" width="9.125" style="39" bestFit="1" customWidth="1"/>
    <col min="10497" max="10497" width="9" style="39"/>
    <col min="10498" max="10498" width="20.25" style="39" customWidth="1"/>
    <col min="10499" max="10739" width="9" style="39"/>
    <col min="10740" max="10740" width="4" style="39" customWidth="1"/>
    <col min="10741" max="10741" width="9" style="39"/>
    <col min="10742" max="10742" width="11.375" style="39" customWidth="1"/>
    <col min="10743" max="10743" width="16.375" style="39" customWidth="1"/>
    <col min="10744" max="10744" width="23.375" style="39" customWidth="1"/>
    <col min="10745" max="10745" width="18.625" style="39" customWidth="1"/>
    <col min="10746" max="10746" width="25.75" style="39" customWidth="1"/>
    <col min="10747" max="10747" width="32.375" style="39" customWidth="1"/>
    <col min="10748" max="10748" width="13.625" style="39" customWidth="1"/>
    <col min="10749" max="10750" width="9.125" style="39" bestFit="1" customWidth="1"/>
    <col min="10751" max="10751" width="14.25" style="39" bestFit="1" customWidth="1"/>
    <col min="10752" max="10752" width="9.125" style="39" bestFit="1" customWidth="1"/>
    <col min="10753" max="10753" width="9" style="39"/>
    <col min="10754" max="10754" width="20.25" style="39" customWidth="1"/>
    <col min="10755" max="10995" width="9" style="39"/>
    <col min="10996" max="10996" width="4" style="39" customWidth="1"/>
    <col min="10997" max="10997" width="9" style="39"/>
    <col min="10998" max="10998" width="11.375" style="39" customWidth="1"/>
    <col min="10999" max="10999" width="16.375" style="39" customWidth="1"/>
    <col min="11000" max="11000" width="23.375" style="39" customWidth="1"/>
    <col min="11001" max="11001" width="18.625" style="39" customWidth="1"/>
    <col min="11002" max="11002" width="25.75" style="39" customWidth="1"/>
    <col min="11003" max="11003" width="32.375" style="39" customWidth="1"/>
    <col min="11004" max="11004" width="13.625" style="39" customWidth="1"/>
    <col min="11005" max="11006" width="9.125" style="39" bestFit="1" customWidth="1"/>
    <col min="11007" max="11007" width="14.25" style="39" bestFit="1" customWidth="1"/>
    <col min="11008" max="11008" width="9.125" style="39" bestFit="1" customWidth="1"/>
    <col min="11009" max="11009" width="9" style="39"/>
    <col min="11010" max="11010" width="20.25" style="39" customWidth="1"/>
    <col min="11011" max="11251" width="9" style="39"/>
    <col min="11252" max="11252" width="4" style="39" customWidth="1"/>
    <col min="11253" max="11253" width="9" style="39"/>
    <col min="11254" max="11254" width="11.375" style="39" customWidth="1"/>
    <col min="11255" max="11255" width="16.375" style="39" customWidth="1"/>
    <col min="11256" max="11256" width="23.375" style="39" customWidth="1"/>
    <col min="11257" max="11257" width="18.625" style="39" customWidth="1"/>
    <col min="11258" max="11258" width="25.75" style="39" customWidth="1"/>
    <col min="11259" max="11259" width="32.375" style="39" customWidth="1"/>
    <col min="11260" max="11260" width="13.625" style="39" customWidth="1"/>
    <col min="11261" max="11262" width="9.125" style="39" bestFit="1" customWidth="1"/>
    <col min="11263" max="11263" width="14.25" style="39" bestFit="1" customWidth="1"/>
    <col min="11264" max="11264" width="9.125" style="39" bestFit="1" customWidth="1"/>
    <col min="11265" max="11265" width="9" style="39"/>
    <col min="11266" max="11266" width="20.25" style="39" customWidth="1"/>
    <col min="11267" max="11507" width="9" style="39"/>
    <col min="11508" max="11508" width="4" style="39" customWidth="1"/>
    <col min="11509" max="11509" width="9" style="39"/>
    <col min="11510" max="11510" width="11.375" style="39" customWidth="1"/>
    <col min="11511" max="11511" width="16.375" style="39" customWidth="1"/>
    <col min="11512" max="11512" width="23.375" style="39" customWidth="1"/>
    <col min="11513" max="11513" width="18.625" style="39" customWidth="1"/>
    <col min="11514" max="11514" width="25.75" style="39" customWidth="1"/>
    <col min="11515" max="11515" width="32.375" style="39" customWidth="1"/>
    <col min="11516" max="11516" width="13.625" style="39" customWidth="1"/>
    <col min="11517" max="11518" width="9.125" style="39" bestFit="1" customWidth="1"/>
    <col min="11519" max="11519" width="14.25" style="39" bestFit="1" customWidth="1"/>
    <col min="11520" max="11520" width="9.125" style="39" bestFit="1" customWidth="1"/>
    <col min="11521" max="11521" width="9" style="39"/>
    <col min="11522" max="11522" width="20.25" style="39" customWidth="1"/>
    <col min="11523" max="11763" width="9" style="39"/>
    <col min="11764" max="11764" width="4" style="39" customWidth="1"/>
    <col min="11765" max="11765" width="9" style="39"/>
    <col min="11766" max="11766" width="11.375" style="39" customWidth="1"/>
    <col min="11767" max="11767" width="16.375" style="39" customWidth="1"/>
    <col min="11768" max="11768" width="23.375" style="39" customWidth="1"/>
    <col min="11769" max="11769" width="18.625" style="39" customWidth="1"/>
    <col min="11770" max="11770" width="25.75" style="39" customWidth="1"/>
    <col min="11771" max="11771" width="32.375" style="39" customWidth="1"/>
    <col min="11772" max="11772" width="13.625" style="39" customWidth="1"/>
    <col min="11773" max="11774" width="9.125" style="39" bestFit="1" customWidth="1"/>
    <col min="11775" max="11775" width="14.25" style="39" bestFit="1" customWidth="1"/>
    <col min="11776" max="11776" width="9.125" style="39" bestFit="1" customWidth="1"/>
    <col min="11777" max="11777" width="9" style="39"/>
    <col min="11778" max="11778" width="20.25" style="39" customWidth="1"/>
    <col min="11779" max="12019" width="9" style="39"/>
    <col min="12020" max="12020" width="4" style="39" customWidth="1"/>
    <col min="12021" max="12021" width="9" style="39"/>
    <col min="12022" max="12022" width="11.375" style="39" customWidth="1"/>
    <col min="12023" max="12023" width="16.375" style="39" customWidth="1"/>
    <col min="12024" max="12024" width="23.375" style="39" customWidth="1"/>
    <col min="12025" max="12025" width="18.625" style="39" customWidth="1"/>
    <col min="12026" max="12026" width="25.75" style="39" customWidth="1"/>
    <col min="12027" max="12027" width="32.375" style="39" customWidth="1"/>
    <col min="12028" max="12028" width="13.625" style="39" customWidth="1"/>
    <col min="12029" max="12030" width="9.125" style="39" bestFit="1" customWidth="1"/>
    <col min="12031" max="12031" width="14.25" style="39" bestFit="1" customWidth="1"/>
    <col min="12032" max="12032" width="9.125" style="39" bestFit="1" customWidth="1"/>
    <col min="12033" max="12033" width="9" style="39"/>
    <col min="12034" max="12034" width="20.25" style="39" customWidth="1"/>
    <col min="12035" max="12275" width="9" style="39"/>
    <col min="12276" max="12276" width="4" style="39" customWidth="1"/>
    <col min="12277" max="12277" width="9" style="39"/>
    <col min="12278" max="12278" width="11.375" style="39" customWidth="1"/>
    <col min="12279" max="12279" width="16.375" style="39" customWidth="1"/>
    <col min="12280" max="12280" width="23.375" style="39" customWidth="1"/>
    <col min="12281" max="12281" width="18.625" style="39" customWidth="1"/>
    <col min="12282" max="12282" width="25.75" style="39" customWidth="1"/>
    <col min="12283" max="12283" width="32.375" style="39" customWidth="1"/>
    <col min="12284" max="12284" width="13.625" style="39" customWidth="1"/>
    <col min="12285" max="12286" width="9.125" style="39" bestFit="1" customWidth="1"/>
    <col min="12287" max="12287" width="14.25" style="39" bestFit="1" customWidth="1"/>
    <col min="12288" max="12288" width="9.125" style="39" bestFit="1" customWidth="1"/>
    <col min="12289" max="12289" width="9" style="39"/>
    <col min="12290" max="12290" width="20.25" style="39" customWidth="1"/>
    <col min="12291" max="12531" width="9" style="39"/>
    <col min="12532" max="12532" width="4" style="39" customWidth="1"/>
    <col min="12533" max="12533" width="9" style="39"/>
    <col min="12534" max="12534" width="11.375" style="39" customWidth="1"/>
    <col min="12535" max="12535" width="16.375" style="39" customWidth="1"/>
    <col min="12536" max="12536" width="23.375" style="39" customWidth="1"/>
    <col min="12537" max="12537" width="18.625" style="39" customWidth="1"/>
    <col min="12538" max="12538" width="25.75" style="39" customWidth="1"/>
    <col min="12539" max="12539" width="32.375" style="39" customWidth="1"/>
    <col min="12540" max="12540" width="13.625" style="39" customWidth="1"/>
    <col min="12541" max="12542" width="9.125" style="39" bestFit="1" customWidth="1"/>
    <col min="12543" max="12543" width="14.25" style="39" bestFit="1" customWidth="1"/>
    <col min="12544" max="12544" width="9.125" style="39" bestFit="1" customWidth="1"/>
    <col min="12545" max="12545" width="9" style="39"/>
    <col min="12546" max="12546" width="20.25" style="39" customWidth="1"/>
    <col min="12547" max="12787" width="9" style="39"/>
    <col min="12788" max="12788" width="4" style="39" customWidth="1"/>
    <col min="12789" max="12789" width="9" style="39"/>
    <col min="12790" max="12790" width="11.375" style="39" customWidth="1"/>
    <col min="12791" max="12791" width="16.375" style="39" customWidth="1"/>
    <col min="12792" max="12792" width="23.375" style="39" customWidth="1"/>
    <col min="12793" max="12793" width="18.625" style="39" customWidth="1"/>
    <col min="12794" max="12794" width="25.75" style="39" customWidth="1"/>
    <col min="12795" max="12795" width="32.375" style="39" customWidth="1"/>
    <col min="12796" max="12796" width="13.625" style="39" customWidth="1"/>
    <col min="12797" max="12798" width="9.125" style="39" bestFit="1" customWidth="1"/>
    <col min="12799" max="12799" width="14.25" style="39" bestFit="1" customWidth="1"/>
    <col min="12800" max="12800" width="9.125" style="39" bestFit="1" customWidth="1"/>
    <col min="12801" max="12801" width="9" style="39"/>
    <col min="12802" max="12802" width="20.25" style="39" customWidth="1"/>
    <col min="12803" max="13043" width="9" style="39"/>
    <col min="13044" max="13044" width="4" style="39" customWidth="1"/>
    <col min="13045" max="13045" width="9" style="39"/>
    <col min="13046" max="13046" width="11.375" style="39" customWidth="1"/>
    <col min="13047" max="13047" width="16.375" style="39" customWidth="1"/>
    <col min="13048" max="13048" width="23.375" style="39" customWidth="1"/>
    <col min="13049" max="13049" width="18.625" style="39" customWidth="1"/>
    <col min="13050" max="13050" width="25.75" style="39" customWidth="1"/>
    <col min="13051" max="13051" width="32.375" style="39" customWidth="1"/>
    <col min="13052" max="13052" width="13.625" style="39" customWidth="1"/>
    <col min="13053" max="13054" width="9.125" style="39" bestFit="1" customWidth="1"/>
    <col min="13055" max="13055" width="14.25" style="39" bestFit="1" customWidth="1"/>
    <col min="13056" max="13056" width="9.125" style="39" bestFit="1" customWidth="1"/>
    <col min="13057" max="13057" width="9" style="39"/>
    <col min="13058" max="13058" width="20.25" style="39" customWidth="1"/>
    <col min="13059" max="13299" width="9" style="39"/>
    <col min="13300" max="13300" width="4" style="39" customWidth="1"/>
    <col min="13301" max="13301" width="9" style="39"/>
    <col min="13302" max="13302" width="11.375" style="39" customWidth="1"/>
    <col min="13303" max="13303" width="16.375" style="39" customWidth="1"/>
    <col min="13304" max="13304" width="23.375" style="39" customWidth="1"/>
    <col min="13305" max="13305" width="18.625" style="39" customWidth="1"/>
    <col min="13306" max="13306" width="25.75" style="39" customWidth="1"/>
    <col min="13307" max="13307" width="32.375" style="39" customWidth="1"/>
    <col min="13308" max="13308" width="13.625" style="39" customWidth="1"/>
    <col min="13309" max="13310" width="9.125" style="39" bestFit="1" customWidth="1"/>
    <col min="13311" max="13311" width="14.25" style="39" bestFit="1" customWidth="1"/>
    <col min="13312" max="13312" width="9.125" style="39" bestFit="1" customWidth="1"/>
    <col min="13313" max="13313" width="9" style="39"/>
    <col min="13314" max="13314" width="20.25" style="39" customWidth="1"/>
    <col min="13315" max="13555" width="9" style="39"/>
    <col min="13556" max="13556" width="4" style="39" customWidth="1"/>
    <col min="13557" max="13557" width="9" style="39"/>
    <col min="13558" max="13558" width="11.375" style="39" customWidth="1"/>
    <col min="13559" max="13559" width="16.375" style="39" customWidth="1"/>
    <col min="13560" max="13560" width="23.375" style="39" customWidth="1"/>
    <col min="13561" max="13561" width="18.625" style="39" customWidth="1"/>
    <col min="13562" max="13562" width="25.75" style="39" customWidth="1"/>
    <col min="13563" max="13563" width="32.375" style="39" customWidth="1"/>
    <col min="13564" max="13564" width="13.625" style="39" customWidth="1"/>
    <col min="13565" max="13566" width="9.125" style="39" bestFit="1" customWidth="1"/>
    <col min="13567" max="13567" width="14.25" style="39" bestFit="1" customWidth="1"/>
    <col min="13568" max="13568" width="9.125" style="39" bestFit="1" customWidth="1"/>
    <col min="13569" max="13569" width="9" style="39"/>
    <col min="13570" max="13570" width="20.25" style="39" customWidth="1"/>
    <col min="13571" max="13811" width="9" style="39"/>
    <col min="13812" max="13812" width="4" style="39" customWidth="1"/>
    <col min="13813" max="13813" width="9" style="39"/>
    <col min="13814" max="13814" width="11.375" style="39" customWidth="1"/>
    <col min="13815" max="13815" width="16.375" style="39" customWidth="1"/>
    <col min="13816" max="13816" width="23.375" style="39" customWidth="1"/>
    <col min="13817" max="13817" width="18.625" style="39" customWidth="1"/>
    <col min="13818" max="13818" width="25.75" style="39" customWidth="1"/>
    <col min="13819" max="13819" width="32.375" style="39" customWidth="1"/>
    <col min="13820" max="13820" width="13.625" style="39" customWidth="1"/>
    <col min="13821" max="13822" width="9.125" style="39" bestFit="1" customWidth="1"/>
    <col min="13823" max="13823" width="14.25" style="39" bestFit="1" customWidth="1"/>
    <col min="13824" max="13824" width="9.125" style="39" bestFit="1" customWidth="1"/>
    <col min="13825" max="13825" width="9" style="39"/>
    <col min="13826" max="13826" width="20.25" style="39" customWidth="1"/>
    <col min="13827" max="14067" width="9" style="39"/>
    <col min="14068" max="14068" width="4" style="39" customWidth="1"/>
    <col min="14069" max="14069" width="9" style="39"/>
    <col min="14070" max="14070" width="11.375" style="39" customWidth="1"/>
    <col min="14071" max="14071" width="16.375" style="39" customWidth="1"/>
    <col min="14072" max="14072" width="23.375" style="39" customWidth="1"/>
    <col min="14073" max="14073" width="18.625" style="39" customWidth="1"/>
    <col min="14074" max="14074" width="25.75" style="39" customWidth="1"/>
    <col min="14075" max="14075" width="32.375" style="39" customWidth="1"/>
    <col min="14076" max="14076" width="13.625" style="39" customWidth="1"/>
    <col min="14077" max="14078" width="9.125" style="39" bestFit="1" customWidth="1"/>
    <col min="14079" max="14079" width="14.25" style="39" bestFit="1" customWidth="1"/>
    <col min="14080" max="14080" width="9.125" style="39" bestFit="1" customWidth="1"/>
    <col min="14081" max="14081" width="9" style="39"/>
    <col min="14082" max="14082" width="20.25" style="39" customWidth="1"/>
    <col min="14083" max="14323" width="9" style="39"/>
    <col min="14324" max="14324" width="4" style="39" customWidth="1"/>
    <col min="14325" max="14325" width="9" style="39"/>
    <col min="14326" max="14326" width="11.375" style="39" customWidth="1"/>
    <col min="14327" max="14327" width="16.375" style="39" customWidth="1"/>
    <col min="14328" max="14328" width="23.375" style="39" customWidth="1"/>
    <col min="14329" max="14329" width="18.625" style="39" customWidth="1"/>
    <col min="14330" max="14330" width="25.75" style="39" customWidth="1"/>
    <col min="14331" max="14331" width="32.375" style="39" customWidth="1"/>
    <col min="14332" max="14332" width="13.625" style="39" customWidth="1"/>
    <col min="14333" max="14334" width="9.125" style="39" bestFit="1" customWidth="1"/>
    <col min="14335" max="14335" width="14.25" style="39" bestFit="1" customWidth="1"/>
    <col min="14336" max="14336" width="9.125" style="39" bestFit="1" customWidth="1"/>
    <col min="14337" max="14337" width="9" style="39"/>
    <col min="14338" max="14338" width="20.25" style="39" customWidth="1"/>
    <col min="14339" max="14579" width="9" style="39"/>
    <col min="14580" max="14580" width="4" style="39" customWidth="1"/>
    <col min="14581" max="14581" width="9" style="39"/>
    <col min="14582" max="14582" width="11.375" style="39" customWidth="1"/>
    <col min="14583" max="14583" width="16.375" style="39" customWidth="1"/>
    <col min="14584" max="14584" width="23.375" style="39" customWidth="1"/>
    <col min="14585" max="14585" width="18.625" style="39" customWidth="1"/>
    <col min="14586" max="14586" width="25.75" style="39" customWidth="1"/>
    <col min="14587" max="14587" width="32.375" style="39" customWidth="1"/>
    <col min="14588" max="14588" width="13.625" style="39" customWidth="1"/>
    <col min="14589" max="14590" width="9.125" style="39" bestFit="1" customWidth="1"/>
    <col min="14591" max="14591" width="14.25" style="39" bestFit="1" customWidth="1"/>
    <col min="14592" max="14592" width="9.125" style="39" bestFit="1" customWidth="1"/>
    <col min="14593" max="14593" width="9" style="39"/>
    <col min="14594" max="14594" width="20.25" style="39" customWidth="1"/>
    <col min="14595" max="14835" width="9" style="39"/>
    <col min="14836" max="14836" width="4" style="39" customWidth="1"/>
    <col min="14837" max="14837" width="9" style="39"/>
    <col min="14838" max="14838" width="11.375" style="39" customWidth="1"/>
    <col min="14839" max="14839" width="16.375" style="39" customWidth="1"/>
    <col min="14840" max="14840" width="23.375" style="39" customWidth="1"/>
    <col min="14841" max="14841" width="18.625" style="39" customWidth="1"/>
    <col min="14842" max="14842" width="25.75" style="39" customWidth="1"/>
    <col min="14843" max="14843" width="32.375" style="39" customWidth="1"/>
    <col min="14844" max="14844" width="13.625" style="39" customWidth="1"/>
    <col min="14845" max="14846" width="9.125" style="39" bestFit="1" customWidth="1"/>
    <col min="14847" max="14847" width="14.25" style="39" bestFit="1" customWidth="1"/>
    <col min="14848" max="14848" width="9.125" style="39" bestFit="1" customWidth="1"/>
    <col min="14849" max="14849" width="9" style="39"/>
    <col min="14850" max="14850" width="20.25" style="39" customWidth="1"/>
    <col min="14851" max="15091" width="9" style="39"/>
    <col min="15092" max="15092" width="4" style="39" customWidth="1"/>
    <col min="15093" max="15093" width="9" style="39"/>
    <col min="15094" max="15094" width="11.375" style="39" customWidth="1"/>
    <col min="15095" max="15095" width="16.375" style="39" customWidth="1"/>
    <col min="15096" max="15096" width="23.375" style="39" customWidth="1"/>
    <col min="15097" max="15097" width="18.625" style="39" customWidth="1"/>
    <col min="15098" max="15098" width="25.75" style="39" customWidth="1"/>
    <col min="15099" max="15099" width="32.375" style="39" customWidth="1"/>
    <col min="15100" max="15100" width="13.625" style="39" customWidth="1"/>
    <col min="15101" max="15102" width="9.125" style="39" bestFit="1" customWidth="1"/>
    <col min="15103" max="15103" width="14.25" style="39" bestFit="1" customWidth="1"/>
    <col min="15104" max="15104" width="9.125" style="39" bestFit="1" customWidth="1"/>
    <col min="15105" max="15105" width="9" style="39"/>
    <col min="15106" max="15106" width="20.25" style="39" customWidth="1"/>
    <col min="15107" max="15347" width="9" style="39"/>
    <col min="15348" max="15348" width="4" style="39" customWidth="1"/>
    <col min="15349" max="15349" width="9" style="39"/>
    <col min="15350" max="15350" width="11.375" style="39" customWidth="1"/>
    <col min="15351" max="15351" width="16.375" style="39" customWidth="1"/>
    <col min="15352" max="15352" width="23.375" style="39" customWidth="1"/>
    <col min="15353" max="15353" width="18.625" style="39" customWidth="1"/>
    <col min="15354" max="15354" width="25.75" style="39" customWidth="1"/>
    <col min="15355" max="15355" width="32.375" style="39" customWidth="1"/>
    <col min="15356" max="15356" width="13.625" style="39" customWidth="1"/>
    <col min="15357" max="15358" width="9.125" style="39" bestFit="1" customWidth="1"/>
    <col min="15359" max="15359" width="14.25" style="39" bestFit="1" customWidth="1"/>
    <col min="15360" max="15360" width="9.125" style="39" bestFit="1" customWidth="1"/>
    <col min="15361" max="15361" width="9" style="39"/>
    <col min="15362" max="15362" width="20.25" style="39" customWidth="1"/>
    <col min="15363" max="15603" width="9" style="39"/>
    <col min="15604" max="15604" width="4" style="39" customWidth="1"/>
    <col min="15605" max="15605" width="9" style="39"/>
    <col min="15606" max="15606" width="11.375" style="39" customWidth="1"/>
    <col min="15607" max="15607" width="16.375" style="39" customWidth="1"/>
    <col min="15608" max="15608" width="23.375" style="39" customWidth="1"/>
    <col min="15609" max="15609" width="18.625" style="39" customWidth="1"/>
    <col min="15610" max="15610" width="25.75" style="39" customWidth="1"/>
    <col min="15611" max="15611" width="32.375" style="39" customWidth="1"/>
    <col min="15612" max="15612" width="13.625" style="39" customWidth="1"/>
    <col min="15613" max="15614" width="9.125" style="39" bestFit="1" customWidth="1"/>
    <col min="15615" max="15615" width="14.25" style="39" bestFit="1" customWidth="1"/>
    <col min="15616" max="15616" width="9.125" style="39" bestFit="1" customWidth="1"/>
    <col min="15617" max="15617" width="9" style="39"/>
    <col min="15618" max="15618" width="20.25" style="39" customWidth="1"/>
    <col min="15619" max="15859" width="9" style="39"/>
    <col min="15860" max="15860" width="4" style="39" customWidth="1"/>
    <col min="15861" max="15861" width="9" style="39"/>
    <col min="15862" max="15862" width="11.375" style="39" customWidth="1"/>
    <col min="15863" max="15863" width="16.375" style="39" customWidth="1"/>
    <col min="15864" max="15864" width="23.375" style="39" customWidth="1"/>
    <col min="15865" max="15865" width="18.625" style="39" customWidth="1"/>
    <col min="15866" max="15866" width="25.75" style="39" customWidth="1"/>
    <col min="15867" max="15867" width="32.375" style="39" customWidth="1"/>
    <col min="15868" max="15868" width="13.625" style="39" customWidth="1"/>
    <col min="15869" max="15870" width="9.125" style="39" bestFit="1" customWidth="1"/>
    <col min="15871" max="15871" width="14.25" style="39" bestFit="1" customWidth="1"/>
    <col min="15872" max="15872" width="9.125" style="39" bestFit="1" customWidth="1"/>
    <col min="15873" max="15873" width="9" style="39"/>
    <col min="15874" max="15874" width="20.25" style="39" customWidth="1"/>
    <col min="15875" max="16115" width="9" style="39"/>
    <col min="16116" max="16116" width="4" style="39" customWidth="1"/>
    <col min="16117" max="16117" width="9" style="39"/>
    <col min="16118" max="16118" width="11.375" style="39" customWidth="1"/>
    <col min="16119" max="16119" width="16.375" style="39" customWidth="1"/>
    <col min="16120" max="16120" width="23.375" style="39" customWidth="1"/>
    <col min="16121" max="16121" width="18.625" style="39" customWidth="1"/>
    <col min="16122" max="16122" width="25.75" style="39" customWidth="1"/>
    <col min="16123" max="16123" width="32.375" style="39" customWidth="1"/>
    <col min="16124" max="16124" width="13.625" style="39" customWidth="1"/>
    <col min="16125" max="16126" width="9.125" style="39" bestFit="1" customWidth="1"/>
    <col min="16127" max="16127" width="14.25" style="39" bestFit="1" customWidth="1"/>
    <col min="16128" max="16128" width="9.125" style="39" bestFit="1" customWidth="1"/>
    <col min="16129" max="16129" width="9" style="39"/>
    <col min="16130" max="16130" width="20.25" style="39" customWidth="1"/>
    <col min="16131" max="16384" width="9" style="39"/>
  </cols>
  <sheetData>
    <row r="1" spans="2:9">
      <c r="B1" s="128" t="s">
        <v>30</v>
      </c>
      <c r="C1" s="128"/>
      <c r="D1" s="128"/>
      <c r="E1" s="49"/>
      <c r="F1" s="129" t="s">
        <v>31</v>
      </c>
      <c r="G1" s="129"/>
      <c r="H1" s="50"/>
      <c r="I1" s="50"/>
    </row>
    <row r="2" spans="2:9">
      <c r="B2" s="128"/>
      <c r="C2" s="128"/>
    </row>
    <row r="3" spans="2:9">
      <c r="C3" s="129" t="s">
        <v>32</v>
      </c>
      <c r="D3" s="129"/>
      <c r="E3" s="129"/>
      <c r="F3" s="129"/>
      <c r="G3" s="129"/>
      <c r="H3" s="129"/>
      <c r="I3" s="50"/>
    </row>
    <row r="7" spans="2:9" ht="30" customHeight="1">
      <c r="B7" s="130" t="s">
        <v>33</v>
      </c>
      <c r="C7" s="130"/>
      <c r="D7" s="130"/>
      <c r="E7" s="130"/>
    </row>
    <row r="8" spans="2:9" ht="30" customHeight="1">
      <c r="B8" s="15" t="s">
        <v>176</v>
      </c>
      <c r="C8" s="15" t="s">
        <v>169</v>
      </c>
      <c r="D8" s="15" t="s">
        <v>177</v>
      </c>
      <c r="E8" s="15" t="s">
        <v>178</v>
      </c>
      <c r="F8" s="15" t="s">
        <v>179</v>
      </c>
      <c r="G8" s="15" t="s">
        <v>180</v>
      </c>
      <c r="H8" s="101" t="s">
        <v>181</v>
      </c>
      <c r="I8" s="37"/>
    </row>
    <row r="9" spans="2:9" ht="30" customHeight="1">
      <c r="B9" s="2" t="s">
        <v>319</v>
      </c>
      <c r="C9" s="5" t="s">
        <v>320</v>
      </c>
      <c r="D9" s="22">
        <v>19</v>
      </c>
      <c r="E9" s="22">
        <v>18.750499999999999</v>
      </c>
      <c r="F9" s="5"/>
      <c r="G9" s="106">
        <v>19.249500000000001</v>
      </c>
      <c r="H9" s="84" t="s">
        <v>326</v>
      </c>
      <c r="I9" s="57">
        <v>4</v>
      </c>
    </row>
    <row r="10" spans="2:9" ht="30" customHeight="1">
      <c r="B10" s="15"/>
      <c r="C10" s="15"/>
      <c r="D10" s="22">
        <v>10</v>
      </c>
      <c r="E10" s="22">
        <v>9.8629999999999995</v>
      </c>
      <c r="F10" s="8"/>
      <c r="G10" s="106">
        <v>10.137</v>
      </c>
      <c r="H10" s="84" t="s">
        <v>327</v>
      </c>
      <c r="I10" s="57">
        <v>4</v>
      </c>
    </row>
    <row r="11" spans="2:9" ht="30" customHeight="1">
      <c r="B11" s="15"/>
      <c r="C11" s="2" t="s">
        <v>321</v>
      </c>
      <c r="D11" s="23">
        <v>190</v>
      </c>
      <c r="E11" s="23">
        <v>187.98</v>
      </c>
      <c r="F11" s="4"/>
      <c r="G11" s="104">
        <v>192.02</v>
      </c>
      <c r="H11" s="84" t="s">
        <v>326</v>
      </c>
      <c r="I11" s="57">
        <v>3</v>
      </c>
    </row>
    <row r="12" spans="2:9" ht="30" customHeight="1">
      <c r="B12" s="15"/>
      <c r="C12" s="15"/>
      <c r="D12" s="23">
        <v>20</v>
      </c>
      <c r="E12" s="23">
        <v>19.68</v>
      </c>
      <c r="F12" s="10"/>
      <c r="G12" s="104">
        <v>20.32</v>
      </c>
      <c r="H12" s="84" t="s">
        <v>317</v>
      </c>
      <c r="I12" s="57">
        <v>3</v>
      </c>
    </row>
    <row r="13" spans="2:9" ht="30" customHeight="1">
      <c r="B13" s="15" t="s">
        <v>182</v>
      </c>
      <c r="C13" s="5" t="s">
        <v>320</v>
      </c>
      <c r="D13" s="22">
        <v>19</v>
      </c>
      <c r="E13" s="22">
        <v>18.931000000000001</v>
      </c>
      <c r="F13" s="8"/>
      <c r="G13" s="106">
        <v>19.068999999999999</v>
      </c>
      <c r="H13" s="84" t="s">
        <v>283</v>
      </c>
      <c r="I13" s="57">
        <v>4</v>
      </c>
    </row>
    <row r="14" spans="2:9" ht="30" customHeight="1">
      <c r="B14" s="15"/>
      <c r="C14" s="117"/>
      <c r="D14" s="8">
        <v>10</v>
      </c>
      <c r="E14" s="8">
        <v>9.9580000000000002</v>
      </c>
      <c r="F14" s="5"/>
      <c r="G14" s="8">
        <v>10.042</v>
      </c>
      <c r="H14" s="84" t="s">
        <v>283</v>
      </c>
      <c r="I14" s="57">
        <v>4</v>
      </c>
    </row>
    <row r="15" spans="2:9" ht="30" customHeight="1">
      <c r="B15" s="15"/>
      <c r="C15" s="2" t="s">
        <v>322</v>
      </c>
      <c r="D15" s="54">
        <v>190</v>
      </c>
      <c r="E15" s="54">
        <v>189.31</v>
      </c>
      <c r="F15" s="3"/>
      <c r="G15" s="107">
        <v>190.69</v>
      </c>
      <c r="H15" s="84" t="s">
        <v>283</v>
      </c>
      <c r="I15" s="57">
        <v>3</v>
      </c>
    </row>
    <row r="16" spans="2:9" ht="30" customHeight="1">
      <c r="B16" s="15"/>
      <c r="C16" s="15"/>
      <c r="D16" s="54">
        <v>100</v>
      </c>
      <c r="E16" s="54">
        <v>99.58</v>
      </c>
      <c r="F16" s="3"/>
      <c r="G16" s="107">
        <v>100.42</v>
      </c>
      <c r="H16" s="84" t="s">
        <v>283</v>
      </c>
      <c r="I16" s="57">
        <v>3</v>
      </c>
    </row>
    <row r="17" spans="2:9" ht="30" customHeight="1">
      <c r="B17" s="15"/>
      <c r="C17" s="15"/>
      <c r="D17" s="54">
        <v>20</v>
      </c>
      <c r="E17" s="54">
        <v>19.82</v>
      </c>
      <c r="F17" s="3"/>
      <c r="G17" s="107">
        <v>20.18</v>
      </c>
      <c r="H17" s="84" t="s">
        <v>280</v>
      </c>
      <c r="I17" s="57">
        <v>3</v>
      </c>
    </row>
    <row r="18" spans="2:9" ht="30" customHeight="1">
      <c r="B18" s="15"/>
      <c r="C18" s="15" t="s">
        <v>49</v>
      </c>
      <c r="D18" s="15" t="s">
        <v>50</v>
      </c>
      <c r="E18" s="15" t="s">
        <v>51</v>
      </c>
      <c r="F18" s="4" t="s">
        <v>52</v>
      </c>
      <c r="G18" s="97" t="s">
        <v>53</v>
      </c>
      <c r="H18" s="103"/>
      <c r="I18" s="57"/>
    </row>
    <row r="19" spans="2:9" ht="30" customHeight="1">
      <c r="B19" s="2" t="s">
        <v>324</v>
      </c>
      <c r="C19" s="2" t="s">
        <v>316</v>
      </c>
      <c r="D19" s="20">
        <v>1.9</v>
      </c>
      <c r="E19" s="20">
        <v>1.8750500000000001</v>
      </c>
      <c r="F19" s="6"/>
      <c r="G19" s="112">
        <v>1.9249499999999999</v>
      </c>
      <c r="H19" s="84" t="s">
        <v>297</v>
      </c>
      <c r="I19" s="57">
        <v>5</v>
      </c>
    </row>
    <row r="20" spans="2:9" ht="30" customHeight="1">
      <c r="B20" s="2"/>
      <c r="C20" s="2"/>
      <c r="D20" s="20">
        <v>0.2</v>
      </c>
      <c r="E20" s="20">
        <v>0.1963</v>
      </c>
      <c r="F20" s="6"/>
      <c r="G20" s="112">
        <v>0.20369999999999999</v>
      </c>
      <c r="H20" s="84" t="s">
        <v>278</v>
      </c>
      <c r="I20" s="57">
        <v>5</v>
      </c>
    </row>
    <row r="21" spans="2:9" ht="30" customHeight="1">
      <c r="B21" s="15" t="s">
        <v>182</v>
      </c>
      <c r="C21" s="2" t="s">
        <v>316</v>
      </c>
      <c r="D21" s="20">
        <v>1.9</v>
      </c>
      <c r="E21" s="20">
        <v>1.8931</v>
      </c>
      <c r="F21" s="6"/>
      <c r="G21" s="112">
        <v>1.9069</v>
      </c>
      <c r="H21" s="84" t="s">
        <v>297</v>
      </c>
      <c r="I21" s="57">
        <v>5</v>
      </c>
    </row>
    <row r="22" spans="2:9" ht="30" customHeight="1">
      <c r="B22" s="15"/>
      <c r="C22" s="2"/>
      <c r="D22" s="22">
        <v>1</v>
      </c>
      <c r="E22" s="22">
        <v>0.99580000000000002</v>
      </c>
      <c r="F22" s="8"/>
      <c r="G22" s="106">
        <v>1.0042</v>
      </c>
      <c r="H22" s="84" t="s">
        <v>304</v>
      </c>
      <c r="I22" s="57">
        <v>4</v>
      </c>
    </row>
    <row r="23" spans="2:9" ht="30" customHeight="1">
      <c r="B23" s="15"/>
      <c r="C23" s="2"/>
      <c r="D23" s="22">
        <v>0.2</v>
      </c>
      <c r="E23" s="22">
        <v>0.19819999999999999</v>
      </c>
      <c r="F23" s="8"/>
      <c r="G23" s="106">
        <v>0.20180000000000001</v>
      </c>
      <c r="H23" s="84" t="s">
        <v>278</v>
      </c>
      <c r="I23" s="57">
        <v>4</v>
      </c>
    </row>
    <row r="24" spans="2:9" ht="30" customHeight="1">
      <c r="B24" s="2" t="s">
        <v>325</v>
      </c>
      <c r="C24" s="2" t="s">
        <v>323</v>
      </c>
      <c r="D24" s="22">
        <v>9</v>
      </c>
      <c r="E24" s="22">
        <v>8.8755000000000006</v>
      </c>
      <c r="F24" s="8"/>
      <c r="G24" s="106">
        <v>9.1244999999999994</v>
      </c>
      <c r="H24" s="84" t="s">
        <v>317</v>
      </c>
      <c r="I24" s="57">
        <v>4</v>
      </c>
    </row>
    <row r="25" spans="2:9" ht="30" customHeight="1">
      <c r="B25" s="2"/>
      <c r="C25" s="2"/>
      <c r="D25" s="22">
        <v>2</v>
      </c>
      <c r="E25" s="22">
        <v>1.9630000000000001</v>
      </c>
      <c r="F25" s="8"/>
      <c r="G25" s="106">
        <v>2.0369999999999999</v>
      </c>
      <c r="H25" s="84" t="s">
        <v>304</v>
      </c>
      <c r="I25" s="57">
        <v>4</v>
      </c>
    </row>
    <row r="26" spans="2:9" ht="30" customHeight="1">
      <c r="B26" s="15" t="s">
        <v>182</v>
      </c>
      <c r="C26" s="2" t="s">
        <v>323</v>
      </c>
      <c r="D26" s="22">
        <v>9</v>
      </c>
      <c r="E26" s="22">
        <v>8.9429999999999996</v>
      </c>
      <c r="F26" s="8"/>
      <c r="G26" s="106">
        <v>9.0570000000000004</v>
      </c>
      <c r="H26" s="84" t="s">
        <v>317</v>
      </c>
      <c r="I26" s="57">
        <v>4</v>
      </c>
    </row>
    <row r="27" spans="2:9" ht="30" customHeight="1">
      <c r="B27" s="15"/>
      <c r="C27" s="2"/>
      <c r="D27" s="22">
        <v>2</v>
      </c>
      <c r="E27" s="22">
        <v>1.978</v>
      </c>
      <c r="F27" s="8"/>
      <c r="G27" s="106">
        <v>2.0219999999999998</v>
      </c>
      <c r="H27" s="84" t="s">
        <v>304</v>
      </c>
      <c r="I27" s="57">
        <v>4</v>
      </c>
    </row>
  </sheetData>
  <mergeCells count="5">
    <mergeCell ref="B1:D1"/>
    <mergeCell ref="F1:G1"/>
    <mergeCell ref="B2:C2"/>
    <mergeCell ref="C3:H3"/>
    <mergeCell ref="B7:E7"/>
  </mergeCells>
  <phoneticPr fontId="2" type="noConversion"/>
  <conditionalFormatting sqref="F9:F13 F15:F17 F19:F27">
    <cfRule type="expression" dxfId="2" priority="2">
      <formula>OR($F9&gt;=ROUND($G9,$I9),$F9&lt;=ROUND($E9,$I9))</formula>
    </cfRule>
  </conditionalFormatting>
  <conditionalFormatting sqref="F18">
    <cfRule type="expression" dxfId="1" priority="30">
      <formula>OR($F18&gt;=ROUND($G18,$I14),$F18&lt;=ROUND($E18,$I14))</formula>
    </cfRule>
  </conditionalFormatting>
  <conditionalFormatting sqref="F14">
    <cfRule type="expression" dxfId="0" priority="1">
      <formula>OR($F14&gt;=ROUND($G14,$I14),$F14&lt;=ROUND($E14,$I14))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8"/>
  <sheetViews>
    <sheetView zoomScaleNormal="100" workbookViewId="0">
      <selection activeCell="D8" sqref="D8"/>
    </sheetView>
  </sheetViews>
  <sheetFormatPr defaultRowHeight="14.25"/>
  <cols>
    <col min="1" max="1" width="9.125" style="58" bestFit="1" customWidth="1"/>
    <col min="2" max="2" width="10.5" style="58" bestFit="1" customWidth="1"/>
    <col min="3" max="3" width="9.125" style="58" bestFit="1" customWidth="1"/>
    <col min="4" max="4" width="10.5" style="58" bestFit="1" customWidth="1"/>
    <col min="5" max="5" width="9.125" style="58" bestFit="1" customWidth="1"/>
    <col min="6" max="6" width="17.375" style="58" customWidth="1"/>
    <col min="7" max="9" width="9" style="58"/>
    <col min="10" max="10" width="14.75" style="58" customWidth="1"/>
    <col min="11" max="11" width="13.75" style="58" customWidth="1"/>
    <col min="12" max="12" width="9.125" style="58" bestFit="1" customWidth="1"/>
    <col min="13" max="256" width="9" style="58"/>
    <col min="257" max="257" width="9.125" style="58" bestFit="1" customWidth="1"/>
    <col min="258" max="258" width="10.5" style="58" bestFit="1" customWidth="1"/>
    <col min="259" max="259" width="9.125" style="58" bestFit="1" customWidth="1"/>
    <col min="260" max="260" width="10.5" style="58" bestFit="1" customWidth="1"/>
    <col min="261" max="261" width="9.125" style="58" bestFit="1" customWidth="1"/>
    <col min="262" max="262" width="17.375" style="58" customWidth="1"/>
    <col min="263" max="265" width="9" style="58"/>
    <col min="266" max="266" width="14.75" style="58" customWidth="1"/>
    <col min="267" max="267" width="13.75" style="58" customWidth="1"/>
    <col min="268" max="268" width="9.125" style="58" bestFit="1" customWidth="1"/>
    <col min="269" max="512" width="9" style="58"/>
    <col min="513" max="513" width="9.125" style="58" bestFit="1" customWidth="1"/>
    <col min="514" max="514" width="10.5" style="58" bestFit="1" customWidth="1"/>
    <col min="515" max="515" width="9.125" style="58" bestFit="1" customWidth="1"/>
    <col min="516" max="516" width="10.5" style="58" bestFit="1" customWidth="1"/>
    <col min="517" max="517" width="9.125" style="58" bestFit="1" customWidth="1"/>
    <col min="518" max="518" width="17.375" style="58" customWidth="1"/>
    <col min="519" max="521" width="9" style="58"/>
    <col min="522" max="522" width="14.75" style="58" customWidth="1"/>
    <col min="523" max="523" width="13.75" style="58" customWidth="1"/>
    <col min="524" max="524" width="9.125" style="58" bestFit="1" customWidth="1"/>
    <col min="525" max="768" width="9" style="58"/>
    <col min="769" max="769" width="9.125" style="58" bestFit="1" customWidth="1"/>
    <col min="770" max="770" width="10.5" style="58" bestFit="1" customWidth="1"/>
    <col min="771" max="771" width="9.125" style="58" bestFit="1" customWidth="1"/>
    <col min="772" max="772" width="10.5" style="58" bestFit="1" customWidth="1"/>
    <col min="773" max="773" width="9.125" style="58" bestFit="1" customWidth="1"/>
    <col min="774" max="774" width="17.375" style="58" customWidth="1"/>
    <col min="775" max="777" width="9" style="58"/>
    <col min="778" max="778" width="14.75" style="58" customWidth="1"/>
    <col min="779" max="779" width="13.75" style="58" customWidth="1"/>
    <col min="780" max="780" width="9.125" style="58" bestFit="1" customWidth="1"/>
    <col min="781" max="1024" width="9" style="58"/>
    <col min="1025" max="1025" width="9.125" style="58" bestFit="1" customWidth="1"/>
    <col min="1026" max="1026" width="10.5" style="58" bestFit="1" customWidth="1"/>
    <col min="1027" max="1027" width="9.125" style="58" bestFit="1" customWidth="1"/>
    <col min="1028" max="1028" width="10.5" style="58" bestFit="1" customWidth="1"/>
    <col min="1029" max="1029" width="9.125" style="58" bestFit="1" customWidth="1"/>
    <col min="1030" max="1030" width="17.375" style="58" customWidth="1"/>
    <col min="1031" max="1033" width="9" style="58"/>
    <col min="1034" max="1034" width="14.75" style="58" customWidth="1"/>
    <col min="1035" max="1035" width="13.75" style="58" customWidth="1"/>
    <col min="1036" max="1036" width="9.125" style="58" bestFit="1" customWidth="1"/>
    <col min="1037" max="1280" width="9" style="58"/>
    <col min="1281" max="1281" width="9.125" style="58" bestFit="1" customWidth="1"/>
    <col min="1282" max="1282" width="10.5" style="58" bestFit="1" customWidth="1"/>
    <col min="1283" max="1283" width="9.125" style="58" bestFit="1" customWidth="1"/>
    <col min="1284" max="1284" width="10.5" style="58" bestFit="1" customWidth="1"/>
    <col min="1285" max="1285" width="9.125" style="58" bestFit="1" customWidth="1"/>
    <col min="1286" max="1286" width="17.375" style="58" customWidth="1"/>
    <col min="1287" max="1289" width="9" style="58"/>
    <col min="1290" max="1290" width="14.75" style="58" customWidth="1"/>
    <col min="1291" max="1291" width="13.75" style="58" customWidth="1"/>
    <col min="1292" max="1292" width="9.125" style="58" bestFit="1" customWidth="1"/>
    <col min="1293" max="1536" width="9" style="58"/>
    <col min="1537" max="1537" width="9.125" style="58" bestFit="1" customWidth="1"/>
    <col min="1538" max="1538" width="10.5" style="58" bestFit="1" customWidth="1"/>
    <col min="1539" max="1539" width="9.125" style="58" bestFit="1" customWidth="1"/>
    <col min="1540" max="1540" width="10.5" style="58" bestFit="1" customWidth="1"/>
    <col min="1541" max="1541" width="9.125" style="58" bestFit="1" customWidth="1"/>
    <col min="1542" max="1542" width="17.375" style="58" customWidth="1"/>
    <col min="1543" max="1545" width="9" style="58"/>
    <col min="1546" max="1546" width="14.75" style="58" customWidth="1"/>
    <col min="1547" max="1547" width="13.75" style="58" customWidth="1"/>
    <col min="1548" max="1548" width="9.125" style="58" bestFit="1" customWidth="1"/>
    <col min="1549" max="1792" width="9" style="58"/>
    <col min="1793" max="1793" width="9.125" style="58" bestFit="1" customWidth="1"/>
    <col min="1794" max="1794" width="10.5" style="58" bestFit="1" customWidth="1"/>
    <col min="1795" max="1795" width="9.125" style="58" bestFit="1" customWidth="1"/>
    <col min="1796" max="1796" width="10.5" style="58" bestFit="1" customWidth="1"/>
    <col min="1797" max="1797" width="9.125" style="58" bestFit="1" customWidth="1"/>
    <col min="1798" max="1798" width="17.375" style="58" customWidth="1"/>
    <col min="1799" max="1801" width="9" style="58"/>
    <col min="1802" max="1802" width="14.75" style="58" customWidth="1"/>
    <col min="1803" max="1803" width="13.75" style="58" customWidth="1"/>
    <col min="1804" max="1804" width="9.125" style="58" bestFit="1" customWidth="1"/>
    <col min="1805" max="2048" width="9" style="58"/>
    <col min="2049" max="2049" width="9.125" style="58" bestFit="1" customWidth="1"/>
    <col min="2050" max="2050" width="10.5" style="58" bestFit="1" customWidth="1"/>
    <col min="2051" max="2051" width="9.125" style="58" bestFit="1" customWidth="1"/>
    <col min="2052" max="2052" width="10.5" style="58" bestFit="1" customWidth="1"/>
    <col min="2053" max="2053" width="9.125" style="58" bestFit="1" customWidth="1"/>
    <col min="2054" max="2054" width="17.375" style="58" customWidth="1"/>
    <col min="2055" max="2057" width="9" style="58"/>
    <col min="2058" max="2058" width="14.75" style="58" customWidth="1"/>
    <col min="2059" max="2059" width="13.75" style="58" customWidth="1"/>
    <col min="2060" max="2060" width="9.125" style="58" bestFit="1" customWidth="1"/>
    <col min="2061" max="2304" width="9" style="58"/>
    <col min="2305" max="2305" width="9.125" style="58" bestFit="1" customWidth="1"/>
    <col min="2306" max="2306" width="10.5" style="58" bestFit="1" customWidth="1"/>
    <col min="2307" max="2307" width="9.125" style="58" bestFit="1" customWidth="1"/>
    <col min="2308" max="2308" width="10.5" style="58" bestFit="1" customWidth="1"/>
    <col min="2309" max="2309" width="9.125" style="58" bestFit="1" customWidth="1"/>
    <col min="2310" max="2310" width="17.375" style="58" customWidth="1"/>
    <col min="2311" max="2313" width="9" style="58"/>
    <col min="2314" max="2314" width="14.75" style="58" customWidth="1"/>
    <col min="2315" max="2315" width="13.75" style="58" customWidth="1"/>
    <col min="2316" max="2316" width="9.125" style="58" bestFit="1" customWidth="1"/>
    <col min="2317" max="2560" width="9" style="58"/>
    <col min="2561" max="2561" width="9.125" style="58" bestFit="1" customWidth="1"/>
    <col min="2562" max="2562" width="10.5" style="58" bestFit="1" customWidth="1"/>
    <col min="2563" max="2563" width="9.125" style="58" bestFit="1" customWidth="1"/>
    <col min="2564" max="2564" width="10.5" style="58" bestFit="1" customWidth="1"/>
    <col min="2565" max="2565" width="9.125" style="58" bestFit="1" customWidth="1"/>
    <col min="2566" max="2566" width="17.375" style="58" customWidth="1"/>
    <col min="2567" max="2569" width="9" style="58"/>
    <col min="2570" max="2570" width="14.75" style="58" customWidth="1"/>
    <col min="2571" max="2571" width="13.75" style="58" customWidth="1"/>
    <col min="2572" max="2572" width="9.125" style="58" bestFit="1" customWidth="1"/>
    <col min="2573" max="2816" width="9" style="58"/>
    <col min="2817" max="2817" width="9.125" style="58" bestFit="1" customWidth="1"/>
    <col min="2818" max="2818" width="10.5" style="58" bestFit="1" customWidth="1"/>
    <col min="2819" max="2819" width="9.125" style="58" bestFit="1" customWidth="1"/>
    <col min="2820" max="2820" width="10.5" style="58" bestFit="1" customWidth="1"/>
    <col min="2821" max="2821" width="9.125" style="58" bestFit="1" customWidth="1"/>
    <col min="2822" max="2822" width="17.375" style="58" customWidth="1"/>
    <col min="2823" max="2825" width="9" style="58"/>
    <col min="2826" max="2826" width="14.75" style="58" customWidth="1"/>
    <col min="2827" max="2827" width="13.75" style="58" customWidth="1"/>
    <col min="2828" max="2828" width="9.125" style="58" bestFit="1" customWidth="1"/>
    <col min="2829" max="3072" width="9" style="58"/>
    <col min="3073" max="3073" width="9.125" style="58" bestFit="1" customWidth="1"/>
    <col min="3074" max="3074" width="10.5" style="58" bestFit="1" customWidth="1"/>
    <col min="3075" max="3075" width="9.125" style="58" bestFit="1" customWidth="1"/>
    <col min="3076" max="3076" width="10.5" style="58" bestFit="1" customWidth="1"/>
    <col min="3077" max="3077" width="9.125" style="58" bestFit="1" customWidth="1"/>
    <col min="3078" max="3078" width="17.375" style="58" customWidth="1"/>
    <col min="3079" max="3081" width="9" style="58"/>
    <col min="3082" max="3082" width="14.75" style="58" customWidth="1"/>
    <col min="3083" max="3083" width="13.75" style="58" customWidth="1"/>
    <col min="3084" max="3084" width="9.125" style="58" bestFit="1" customWidth="1"/>
    <col min="3085" max="3328" width="9" style="58"/>
    <col min="3329" max="3329" width="9.125" style="58" bestFit="1" customWidth="1"/>
    <col min="3330" max="3330" width="10.5" style="58" bestFit="1" customWidth="1"/>
    <col min="3331" max="3331" width="9.125" style="58" bestFit="1" customWidth="1"/>
    <col min="3332" max="3332" width="10.5" style="58" bestFit="1" customWidth="1"/>
    <col min="3333" max="3333" width="9.125" style="58" bestFit="1" customWidth="1"/>
    <col min="3334" max="3334" width="17.375" style="58" customWidth="1"/>
    <col min="3335" max="3337" width="9" style="58"/>
    <col min="3338" max="3338" width="14.75" style="58" customWidth="1"/>
    <col min="3339" max="3339" width="13.75" style="58" customWidth="1"/>
    <col min="3340" max="3340" width="9.125" style="58" bestFit="1" customWidth="1"/>
    <col min="3341" max="3584" width="9" style="58"/>
    <col min="3585" max="3585" width="9.125" style="58" bestFit="1" customWidth="1"/>
    <col min="3586" max="3586" width="10.5" style="58" bestFit="1" customWidth="1"/>
    <col min="3587" max="3587" width="9.125" style="58" bestFit="1" customWidth="1"/>
    <col min="3588" max="3588" width="10.5" style="58" bestFit="1" customWidth="1"/>
    <col min="3589" max="3589" width="9.125" style="58" bestFit="1" customWidth="1"/>
    <col min="3590" max="3590" width="17.375" style="58" customWidth="1"/>
    <col min="3591" max="3593" width="9" style="58"/>
    <col min="3594" max="3594" width="14.75" style="58" customWidth="1"/>
    <col min="3595" max="3595" width="13.75" style="58" customWidth="1"/>
    <col min="3596" max="3596" width="9.125" style="58" bestFit="1" customWidth="1"/>
    <col min="3597" max="3840" width="9" style="58"/>
    <col min="3841" max="3841" width="9.125" style="58" bestFit="1" customWidth="1"/>
    <col min="3842" max="3842" width="10.5" style="58" bestFit="1" customWidth="1"/>
    <col min="3843" max="3843" width="9.125" style="58" bestFit="1" customWidth="1"/>
    <col min="3844" max="3844" width="10.5" style="58" bestFit="1" customWidth="1"/>
    <col min="3845" max="3845" width="9.125" style="58" bestFit="1" customWidth="1"/>
    <col min="3846" max="3846" width="17.375" style="58" customWidth="1"/>
    <col min="3847" max="3849" width="9" style="58"/>
    <col min="3850" max="3850" width="14.75" style="58" customWidth="1"/>
    <col min="3851" max="3851" width="13.75" style="58" customWidth="1"/>
    <col min="3852" max="3852" width="9.125" style="58" bestFit="1" customWidth="1"/>
    <col min="3853" max="4096" width="9" style="58"/>
    <col min="4097" max="4097" width="9.125" style="58" bestFit="1" customWidth="1"/>
    <col min="4098" max="4098" width="10.5" style="58" bestFit="1" customWidth="1"/>
    <col min="4099" max="4099" width="9.125" style="58" bestFit="1" customWidth="1"/>
    <col min="4100" max="4100" width="10.5" style="58" bestFit="1" customWidth="1"/>
    <col min="4101" max="4101" width="9.125" style="58" bestFit="1" customWidth="1"/>
    <col min="4102" max="4102" width="17.375" style="58" customWidth="1"/>
    <col min="4103" max="4105" width="9" style="58"/>
    <col min="4106" max="4106" width="14.75" style="58" customWidth="1"/>
    <col min="4107" max="4107" width="13.75" style="58" customWidth="1"/>
    <col min="4108" max="4108" width="9.125" style="58" bestFit="1" customWidth="1"/>
    <col min="4109" max="4352" width="9" style="58"/>
    <col min="4353" max="4353" width="9.125" style="58" bestFit="1" customWidth="1"/>
    <col min="4354" max="4354" width="10.5" style="58" bestFit="1" customWidth="1"/>
    <col min="4355" max="4355" width="9.125" style="58" bestFit="1" customWidth="1"/>
    <col min="4356" max="4356" width="10.5" style="58" bestFit="1" customWidth="1"/>
    <col min="4357" max="4357" width="9.125" style="58" bestFit="1" customWidth="1"/>
    <col min="4358" max="4358" width="17.375" style="58" customWidth="1"/>
    <col min="4359" max="4361" width="9" style="58"/>
    <col min="4362" max="4362" width="14.75" style="58" customWidth="1"/>
    <col min="4363" max="4363" width="13.75" style="58" customWidth="1"/>
    <col min="4364" max="4364" width="9.125" style="58" bestFit="1" customWidth="1"/>
    <col min="4365" max="4608" width="9" style="58"/>
    <col min="4609" max="4609" width="9.125" style="58" bestFit="1" customWidth="1"/>
    <col min="4610" max="4610" width="10.5" style="58" bestFit="1" customWidth="1"/>
    <col min="4611" max="4611" width="9.125" style="58" bestFit="1" customWidth="1"/>
    <col min="4612" max="4612" width="10.5" style="58" bestFit="1" customWidth="1"/>
    <col min="4613" max="4613" width="9.125" style="58" bestFit="1" customWidth="1"/>
    <col min="4614" max="4614" width="17.375" style="58" customWidth="1"/>
    <col min="4615" max="4617" width="9" style="58"/>
    <col min="4618" max="4618" width="14.75" style="58" customWidth="1"/>
    <col min="4619" max="4619" width="13.75" style="58" customWidth="1"/>
    <col min="4620" max="4620" width="9.125" style="58" bestFit="1" customWidth="1"/>
    <col min="4621" max="4864" width="9" style="58"/>
    <col min="4865" max="4865" width="9.125" style="58" bestFit="1" customWidth="1"/>
    <col min="4866" max="4866" width="10.5" style="58" bestFit="1" customWidth="1"/>
    <col min="4867" max="4867" width="9.125" style="58" bestFit="1" customWidth="1"/>
    <col min="4868" max="4868" width="10.5" style="58" bestFit="1" customWidth="1"/>
    <col min="4869" max="4869" width="9.125" style="58" bestFit="1" customWidth="1"/>
    <col min="4870" max="4870" width="17.375" style="58" customWidth="1"/>
    <col min="4871" max="4873" width="9" style="58"/>
    <col min="4874" max="4874" width="14.75" style="58" customWidth="1"/>
    <col min="4875" max="4875" width="13.75" style="58" customWidth="1"/>
    <col min="4876" max="4876" width="9.125" style="58" bestFit="1" customWidth="1"/>
    <col min="4877" max="5120" width="9" style="58"/>
    <col min="5121" max="5121" width="9.125" style="58" bestFit="1" customWidth="1"/>
    <col min="5122" max="5122" width="10.5" style="58" bestFit="1" customWidth="1"/>
    <col min="5123" max="5123" width="9.125" style="58" bestFit="1" customWidth="1"/>
    <col min="5124" max="5124" width="10.5" style="58" bestFit="1" customWidth="1"/>
    <col min="5125" max="5125" width="9.125" style="58" bestFit="1" customWidth="1"/>
    <col min="5126" max="5126" width="17.375" style="58" customWidth="1"/>
    <col min="5127" max="5129" width="9" style="58"/>
    <col min="5130" max="5130" width="14.75" style="58" customWidth="1"/>
    <col min="5131" max="5131" width="13.75" style="58" customWidth="1"/>
    <col min="5132" max="5132" width="9.125" style="58" bestFit="1" customWidth="1"/>
    <col min="5133" max="5376" width="9" style="58"/>
    <col min="5377" max="5377" width="9.125" style="58" bestFit="1" customWidth="1"/>
    <col min="5378" max="5378" width="10.5" style="58" bestFit="1" customWidth="1"/>
    <col min="5379" max="5379" width="9.125" style="58" bestFit="1" customWidth="1"/>
    <col min="5380" max="5380" width="10.5" style="58" bestFit="1" customWidth="1"/>
    <col min="5381" max="5381" width="9.125" style="58" bestFit="1" customWidth="1"/>
    <col min="5382" max="5382" width="17.375" style="58" customWidth="1"/>
    <col min="5383" max="5385" width="9" style="58"/>
    <col min="5386" max="5386" width="14.75" style="58" customWidth="1"/>
    <col min="5387" max="5387" width="13.75" style="58" customWidth="1"/>
    <col min="5388" max="5388" width="9.125" style="58" bestFit="1" customWidth="1"/>
    <col min="5389" max="5632" width="9" style="58"/>
    <col min="5633" max="5633" width="9.125" style="58" bestFit="1" customWidth="1"/>
    <col min="5634" max="5634" width="10.5" style="58" bestFit="1" customWidth="1"/>
    <col min="5635" max="5635" width="9.125" style="58" bestFit="1" customWidth="1"/>
    <col min="5636" max="5636" width="10.5" style="58" bestFit="1" customWidth="1"/>
    <col min="5637" max="5637" width="9.125" style="58" bestFit="1" customWidth="1"/>
    <col min="5638" max="5638" width="17.375" style="58" customWidth="1"/>
    <col min="5639" max="5641" width="9" style="58"/>
    <col min="5642" max="5642" width="14.75" style="58" customWidth="1"/>
    <col min="5643" max="5643" width="13.75" style="58" customWidth="1"/>
    <col min="5644" max="5644" width="9.125" style="58" bestFit="1" customWidth="1"/>
    <col min="5645" max="5888" width="9" style="58"/>
    <col min="5889" max="5889" width="9.125" style="58" bestFit="1" customWidth="1"/>
    <col min="5890" max="5890" width="10.5" style="58" bestFit="1" customWidth="1"/>
    <col min="5891" max="5891" width="9.125" style="58" bestFit="1" customWidth="1"/>
    <col min="5892" max="5892" width="10.5" style="58" bestFit="1" customWidth="1"/>
    <col min="5893" max="5893" width="9.125" style="58" bestFit="1" customWidth="1"/>
    <col min="5894" max="5894" width="17.375" style="58" customWidth="1"/>
    <col min="5895" max="5897" width="9" style="58"/>
    <col min="5898" max="5898" width="14.75" style="58" customWidth="1"/>
    <col min="5899" max="5899" width="13.75" style="58" customWidth="1"/>
    <col min="5900" max="5900" width="9.125" style="58" bestFit="1" customWidth="1"/>
    <col min="5901" max="6144" width="9" style="58"/>
    <col min="6145" max="6145" width="9.125" style="58" bestFit="1" customWidth="1"/>
    <col min="6146" max="6146" width="10.5" style="58" bestFit="1" customWidth="1"/>
    <col min="6147" max="6147" width="9.125" style="58" bestFit="1" customWidth="1"/>
    <col min="6148" max="6148" width="10.5" style="58" bestFit="1" customWidth="1"/>
    <col min="6149" max="6149" width="9.125" style="58" bestFit="1" customWidth="1"/>
    <col min="6150" max="6150" width="17.375" style="58" customWidth="1"/>
    <col min="6151" max="6153" width="9" style="58"/>
    <col min="6154" max="6154" width="14.75" style="58" customWidth="1"/>
    <col min="6155" max="6155" width="13.75" style="58" customWidth="1"/>
    <col min="6156" max="6156" width="9.125" style="58" bestFit="1" customWidth="1"/>
    <col min="6157" max="6400" width="9" style="58"/>
    <col min="6401" max="6401" width="9.125" style="58" bestFit="1" customWidth="1"/>
    <col min="6402" max="6402" width="10.5" style="58" bestFit="1" customWidth="1"/>
    <col min="6403" max="6403" width="9.125" style="58" bestFit="1" customWidth="1"/>
    <col min="6404" max="6404" width="10.5" style="58" bestFit="1" customWidth="1"/>
    <col min="6405" max="6405" width="9.125" style="58" bestFit="1" customWidth="1"/>
    <col min="6406" max="6406" width="17.375" style="58" customWidth="1"/>
    <col min="6407" max="6409" width="9" style="58"/>
    <col min="6410" max="6410" width="14.75" style="58" customWidth="1"/>
    <col min="6411" max="6411" width="13.75" style="58" customWidth="1"/>
    <col min="6412" max="6412" width="9.125" style="58" bestFit="1" customWidth="1"/>
    <col min="6413" max="6656" width="9" style="58"/>
    <col min="6657" max="6657" width="9.125" style="58" bestFit="1" customWidth="1"/>
    <col min="6658" max="6658" width="10.5" style="58" bestFit="1" customWidth="1"/>
    <col min="6659" max="6659" width="9.125" style="58" bestFit="1" customWidth="1"/>
    <col min="6660" max="6660" width="10.5" style="58" bestFit="1" customWidth="1"/>
    <col min="6661" max="6661" width="9.125" style="58" bestFit="1" customWidth="1"/>
    <col min="6662" max="6662" width="17.375" style="58" customWidth="1"/>
    <col min="6663" max="6665" width="9" style="58"/>
    <col min="6666" max="6666" width="14.75" style="58" customWidth="1"/>
    <col min="6667" max="6667" width="13.75" style="58" customWidth="1"/>
    <col min="6668" max="6668" width="9.125" style="58" bestFit="1" customWidth="1"/>
    <col min="6669" max="6912" width="9" style="58"/>
    <col min="6913" max="6913" width="9.125" style="58" bestFit="1" customWidth="1"/>
    <col min="6914" max="6914" width="10.5" style="58" bestFit="1" customWidth="1"/>
    <col min="6915" max="6915" width="9.125" style="58" bestFit="1" customWidth="1"/>
    <col min="6916" max="6916" width="10.5" style="58" bestFit="1" customWidth="1"/>
    <col min="6917" max="6917" width="9.125" style="58" bestFit="1" customWidth="1"/>
    <col min="6918" max="6918" width="17.375" style="58" customWidth="1"/>
    <col min="6919" max="6921" width="9" style="58"/>
    <col min="6922" max="6922" width="14.75" style="58" customWidth="1"/>
    <col min="6923" max="6923" width="13.75" style="58" customWidth="1"/>
    <col min="6924" max="6924" width="9.125" style="58" bestFit="1" customWidth="1"/>
    <col min="6925" max="7168" width="9" style="58"/>
    <col min="7169" max="7169" width="9.125" style="58" bestFit="1" customWidth="1"/>
    <col min="7170" max="7170" width="10.5" style="58" bestFit="1" customWidth="1"/>
    <col min="7171" max="7171" width="9.125" style="58" bestFit="1" customWidth="1"/>
    <col min="7172" max="7172" width="10.5" style="58" bestFit="1" customWidth="1"/>
    <col min="7173" max="7173" width="9.125" style="58" bestFit="1" customWidth="1"/>
    <col min="7174" max="7174" width="17.375" style="58" customWidth="1"/>
    <col min="7175" max="7177" width="9" style="58"/>
    <col min="7178" max="7178" width="14.75" style="58" customWidth="1"/>
    <col min="7179" max="7179" width="13.75" style="58" customWidth="1"/>
    <col min="7180" max="7180" width="9.125" style="58" bestFit="1" customWidth="1"/>
    <col min="7181" max="7424" width="9" style="58"/>
    <col min="7425" max="7425" width="9.125" style="58" bestFit="1" customWidth="1"/>
    <col min="7426" max="7426" width="10.5" style="58" bestFit="1" customWidth="1"/>
    <col min="7427" max="7427" width="9.125" style="58" bestFit="1" customWidth="1"/>
    <col min="7428" max="7428" width="10.5" style="58" bestFit="1" customWidth="1"/>
    <col min="7429" max="7429" width="9.125" style="58" bestFit="1" customWidth="1"/>
    <col min="7430" max="7430" width="17.375" style="58" customWidth="1"/>
    <col min="7431" max="7433" width="9" style="58"/>
    <col min="7434" max="7434" width="14.75" style="58" customWidth="1"/>
    <col min="7435" max="7435" width="13.75" style="58" customWidth="1"/>
    <col min="7436" max="7436" width="9.125" style="58" bestFit="1" customWidth="1"/>
    <col min="7437" max="7680" width="9" style="58"/>
    <col min="7681" max="7681" width="9.125" style="58" bestFit="1" customWidth="1"/>
    <col min="7682" max="7682" width="10.5" style="58" bestFit="1" customWidth="1"/>
    <col min="7683" max="7683" width="9.125" style="58" bestFit="1" customWidth="1"/>
    <col min="7684" max="7684" width="10.5" style="58" bestFit="1" customWidth="1"/>
    <col min="7685" max="7685" width="9.125" style="58" bestFit="1" customWidth="1"/>
    <col min="7686" max="7686" width="17.375" style="58" customWidth="1"/>
    <col min="7687" max="7689" width="9" style="58"/>
    <col min="7690" max="7690" width="14.75" style="58" customWidth="1"/>
    <col min="7691" max="7691" width="13.75" style="58" customWidth="1"/>
    <col min="7692" max="7692" width="9.125" style="58" bestFit="1" customWidth="1"/>
    <col min="7693" max="7936" width="9" style="58"/>
    <col min="7937" max="7937" width="9.125" style="58" bestFit="1" customWidth="1"/>
    <col min="7938" max="7938" width="10.5" style="58" bestFit="1" customWidth="1"/>
    <col min="7939" max="7939" width="9.125" style="58" bestFit="1" customWidth="1"/>
    <col min="7940" max="7940" width="10.5" style="58" bestFit="1" customWidth="1"/>
    <col min="7941" max="7941" width="9.125" style="58" bestFit="1" customWidth="1"/>
    <col min="7942" max="7942" width="17.375" style="58" customWidth="1"/>
    <col min="7943" max="7945" width="9" style="58"/>
    <col min="7946" max="7946" width="14.75" style="58" customWidth="1"/>
    <col min="7947" max="7947" width="13.75" style="58" customWidth="1"/>
    <col min="7948" max="7948" width="9.125" style="58" bestFit="1" customWidth="1"/>
    <col min="7949" max="8192" width="9" style="58"/>
    <col min="8193" max="8193" width="9.125" style="58" bestFit="1" customWidth="1"/>
    <col min="8194" max="8194" width="10.5" style="58" bestFit="1" customWidth="1"/>
    <col min="8195" max="8195" width="9.125" style="58" bestFit="1" customWidth="1"/>
    <col min="8196" max="8196" width="10.5" style="58" bestFit="1" customWidth="1"/>
    <col min="8197" max="8197" width="9.125" style="58" bestFit="1" customWidth="1"/>
    <col min="8198" max="8198" width="17.375" style="58" customWidth="1"/>
    <col min="8199" max="8201" width="9" style="58"/>
    <col min="8202" max="8202" width="14.75" style="58" customWidth="1"/>
    <col min="8203" max="8203" width="13.75" style="58" customWidth="1"/>
    <col min="8204" max="8204" width="9.125" style="58" bestFit="1" customWidth="1"/>
    <col min="8205" max="8448" width="9" style="58"/>
    <col min="8449" max="8449" width="9.125" style="58" bestFit="1" customWidth="1"/>
    <col min="8450" max="8450" width="10.5" style="58" bestFit="1" customWidth="1"/>
    <col min="8451" max="8451" width="9.125" style="58" bestFit="1" customWidth="1"/>
    <col min="8452" max="8452" width="10.5" style="58" bestFit="1" customWidth="1"/>
    <col min="8453" max="8453" width="9.125" style="58" bestFit="1" customWidth="1"/>
    <col min="8454" max="8454" width="17.375" style="58" customWidth="1"/>
    <col min="8455" max="8457" width="9" style="58"/>
    <col min="8458" max="8458" width="14.75" style="58" customWidth="1"/>
    <col min="8459" max="8459" width="13.75" style="58" customWidth="1"/>
    <col min="8460" max="8460" width="9.125" style="58" bestFit="1" customWidth="1"/>
    <col min="8461" max="8704" width="9" style="58"/>
    <col min="8705" max="8705" width="9.125" style="58" bestFit="1" customWidth="1"/>
    <col min="8706" max="8706" width="10.5" style="58" bestFit="1" customWidth="1"/>
    <col min="8707" max="8707" width="9.125" style="58" bestFit="1" customWidth="1"/>
    <col min="8708" max="8708" width="10.5" style="58" bestFit="1" customWidth="1"/>
    <col min="8709" max="8709" width="9.125" style="58" bestFit="1" customWidth="1"/>
    <col min="8710" max="8710" width="17.375" style="58" customWidth="1"/>
    <col min="8711" max="8713" width="9" style="58"/>
    <col min="8714" max="8714" width="14.75" style="58" customWidth="1"/>
    <col min="8715" max="8715" width="13.75" style="58" customWidth="1"/>
    <col min="8716" max="8716" width="9.125" style="58" bestFit="1" customWidth="1"/>
    <col min="8717" max="8960" width="9" style="58"/>
    <col min="8961" max="8961" width="9.125" style="58" bestFit="1" customWidth="1"/>
    <col min="8962" max="8962" width="10.5" style="58" bestFit="1" customWidth="1"/>
    <col min="8963" max="8963" width="9.125" style="58" bestFit="1" customWidth="1"/>
    <col min="8964" max="8964" width="10.5" style="58" bestFit="1" customWidth="1"/>
    <col min="8965" max="8965" width="9.125" style="58" bestFit="1" customWidth="1"/>
    <col min="8966" max="8966" width="17.375" style="58" customWidth="1"/>
    <col min="8967" max="8969" width="9" style="58"/>
    <col min="8970" max="8970" width="14.75" style="58" customWidth="1"/>
    <col min="8971" max="8971" width="13.75" style="58" customWidth="1"/>
    <col min="8972" max="8972" width="9.125" style="58" bestFit="1" customWidth="1"/>
    <col min="8973" max="9216" width="9" style="58"/>
    <col min="9217" max="9217" width="9.125" style="58" bestFit="1" customWidth="1"/>
    <col min="9218" max="9218" width="10.5" style="58" bestFit="1" customWidth="1"/>
    <col min="9219" max="9219" width="9.125" style="58" bestFit="1" customWidth="1"/>
    <col min="9220" max="9220" width="10.5" style="58" bestFit="1" customWidth="1"/>
    <col min="9221" max="9221" width="9.125" style="58" bestFit="1" customWidth="1"/>
    <col min="9222" max="9222" width="17.375" style="58" customWidth="1"/>
    <col min="9223" max="9225" width="9" style="58"/>
    <col min="9226" max="9226" width="14.75" style="58" customWidth="1"/>
    <col min="9227" max="9227" width="13.75" style="58" customWidth="1"/>
    <col min="9228" max="9228" width="9.125" style="58" bestFit="1" customWidth="1"/>
    <col min="9229" max="9472" width="9" style="58"/>
    <col min="9473" max="9473" width="9.125" style="58" bestFit="1" customWidth="1"/>
    <col min="9474" max="9474" width="10.5" style="58" bestFit="1" customWidth="1"/>
    <col min="9475" max="9475" width="9.125" style="58" bestFit="1" customWidth="1"/>
    <col min="9476" max="9476" width="10.5" style="58" bestFit="1" customWidth="1"/>
    <col min="9477" max="9477" width="9.125" style="58" bestFit="1" customWidth="1"/>
    <col min="9478" max="9478" width="17.375" style="58" customWidth="1"/>
    <col min="9479" max="9481" width="9" style="58"/>
    <col min="9482" max="9482" width="14.75" style="58" customWidth="1"/>
    <col min="9483" max="9483" width="13.75" style="58" customWidth="1"/>
    <col min="9484" max="9484" width="9.125" style="58" bestFit="1" customWidth="1"/>
    <col min="9485" max="9728" width="9" style="58"/>
    <col min="9729" max="9729" width="9.125" style="58" bestFit="1" customWidth="1"/>
    <col min="9730" max="9730" width="10.5" style="58" bestFit="1" customWidth="1"/>
    <col min="9731" max="9731" width="9.125" style="58" bestFit="1" customWidth="1"/>
    <col min="9732" max="9732" width="10.5" style="58" bestFit="1" customWidth="1"/>
    <col min="9733" max="9733" width="9.125" style="58" bestFit="1" customWidth="1"/>
    <col min="9734" max="9734" width="17.375" style="58" customWidth="1"/>
    <col min="9735" max="9737" width="9" style="58"/>
    <col min="9738" max="9738" width="14.75" style="58" customWidth="1"/>
    <col min="9739" max="9739" width="13.75" style="58" customWidth="1"/>
    <col min="9740" max="9740" width="9.125" style="58" bestFit="1" customWidth="1"/>
    <col min="9741" max="9984" width="9" style="58"/>
    <col min="9985" max="9985" width="9.125" style="58" bestFit="1" customWidth="1"/>
    <col min="9986" max="9986" width="10.5" style="58" bestFit="1" customWidth="1"/>
    <col min="9987" max="9987" width="9.125" style="58" bestFit="1" customWidth="1"/>
    <col min="9988" max="9988" width="10.5" style="58" bestFit="1" customWidth="1"/>
    <col min="9989" max="9989" width="9.125" style="58" bestFit="1" customWidth="1"/>
    <col min="9990" max="9990" width="17.375" style="58" customWidth="1"/>
    <col min="9991" max="9993" width="9" style="58"/>
    <col min="9994" max="9994" width="14.75" style="58" customWidth="1"/>
    <col min="9995" max="9995" width="13.75" style="58" customWidth="1"/>
    <col min="9996" max="9996" width="9.125" style="58" bestFit="1" customWidth="1"/>
    <col min="9997" max="10240" width="9" style="58"/>
    <col min="10241" max="10241" width="9.125" style="58" bestFit="1" customWidth="1"/>
    <col min="10242" max="10242" width="10.5" style="58" bestFit="1" customWidth="1"/>
    <col min="10243" max="10243" width="9.125" style="58" bestFit="1" customWidth="1"/>
    <col min="10244" max="10244" width="10.5" style="58" bestFit="1" customWidth="1"/>
    <col min="10245" max="10245" width="9.125" style="58" bestFit="1" customWidth="1"/>
    <col min="10246" max="10246" width="17.375" style="58" customWidth="1"/>
    <col min="10247" max="10249" width="9" style="58"/>
    <col min="10250" max="10250" width="14.75" style="58" customWidth="1"/>
    <col min="10251" max="10251" width="13.75" style="58" customWidth="1"/>
    <col min="10252" max="10252" width="9.125" style="58" bestFit="1" customWidth="1"/>
    <col min="10253" max="10496" width="9" style="58"/>
    <col min="10497" max="10497" width="9.125" style="58" bestFit="1" customWidth="1"/>
    <col min="10498" max="10498" width="10.5" style="58" bestFit="1" customWidth="1"/>
    <col min="10499" max="10499" width="9.125" style="58" bestFit="1" customWidth="1"/>
    <col min="10500" max="10500" width="10.5" style="58" bestFit="1" customWidth="1"/>
    <col min="10501" max="10501" width="9.125" style="58" bestFit="1" customWidth="1"/>
    <col min="10502" max="10502" width="17.375" style="58" customWidth="1"/>
    <col min="10503" max="10505" width="9" style="58"/>
    <col min="10506" max="10506" width="14.75" style="58" customWidth="1"/>
    <col min="10507" max="10507" width="13.75" style="58" customWidth="1"/>
    <col min="10508" max="10508" width="9.125" style="58" bestFit="1" customWidth="1"/>
    <col min="10509" max="10752" width="9" style="58"/>
    <col min="10753" max="10753" width="9.125" style="58" bestFit="1" customWidth="1"/>
    <col min="10754" max="10754" width="10.5" style="58" bestFit="1" customWidth="1"/>
    <col min="10755" max="10755" width="9.125" style="58" bestFit="1" customWidth="1"/>
    <col min="10756" max="10756" width="10.5" style="58" bestFit="1" customWidth="1"/>
    <col min="10757" max="10757" width="9.125" style="58" bestFit="1" customWidth="1"/>
    <col min="10758" max="10758" width="17.375" style="58" customWidth="1"/>
    <col min="10759" max="10761" width="9" style="58"/>
    <col min="10762" max="10762" width="14.75" style="58" customWidth="1"/>
    <col min="10763" max="10763" width="13.75" style="58" customWidth="1"/>
    <col min="10764" max="10764" width="9.125" style="58" bestFit="1" customWidth="1"/>
    <col min="10765" max="11008" width="9" style="58"/>
    <col min="11009" max="11009" width="9.125" style="58" bestFit="1" customWidth="1"/>
    <col min="11010" max="11010" width="10.5" style="58" bestFit="1" customWidth="1"/>
    <col min="11011" max="11011" width="9.125" style="58" bestFit="1" customWidth="1"/>
    <col min="11012" max="11012" width="10.5" style="58" bestFit="1" customWidth="1"/>
    <col min="11013" max="11013" width="9.125" style="58" bestFit="1" customWidth="1"/>
    <col min="11014" max="11014" width="17.375" style="58" customWidth="1"/>
    <col min="11015" max="11017" width="9" style="58"/>
    <col min="11018" max="11018" width="14.75" style="58" customWidth="1"/>
    <col min="11019" max="11019" width="13.75" style="58" customWidth="1"/>
    <col min="11020" max="11020" width="9.125" style="58" bestFit="1" customWidth="1"/>
    <col min="11021" max="11264" width="9" style="58"/>
    <col min="11265" max="11265" width="9.125" style="58" bestFit="1" customWidth="1"/>
    <col min="11266" max="11266" width="10.5" style="58" bestFit="1" customWidth="1"/>
    <col min="11267" max="11267" width="9.125" style="58" bestFit="1" customWidth="1"/>
    <col min="11268" max="11268" width="10.5" style="58" bestFit="1" customWidth="1"/>
    <col min="11269" max="11269" width="9.125" style="58" bestFit="1" customWidth="1"/>
    <col min="11270" max="11270" width="17.375" style="58" customWidth="1"/>
    <col min="11271" max="11273" width="9" style="58"/>
    <col min="11274" max="11274" width="14.75" style="58" customWidth="1"/>
    <col min="11275" max="11275" width="13.75" style="58" customWidth="1"/>
    <col min="11276" max="11276" width="9.125" style="58" bestFit="1" customWidth="1"/>
    <col min="11277" max="11520" width="9" style="58"/>
    <col min="11521" max="11521" width="9.125" style="58" bestFit="1" customWidth="1"/>
    <col min="11522" max="11522" width="10.5" style="58" bestFit="1" customWidth="1"/>
    <col min="11523" max="11523" width="9.125" style="58" bestFit="1" customWidth="1"/>
    <col min="11524" max="11524" width="10.5" style="58" bestFit="1" customWidth="1"/>
    <col min="11525" max="11525" width="9.125" style="58" bestFit="1" customWidth="1"/>
    <col min="11526" max="11526" width="17.375" style="58" customWidth="1"/>
    <col min="11527" max="11529" width="9" style="58"/>
    <col min="11530" max="11530" width="14.75" style="58" customWidth="1"/>
    <col min="11531" max="11531" width="13.75" style="58" customWidth="1"/>
    <col min="11532" max="11532" width="9.125" style="58" bestFit="1" customWidth="1"/>
    <col min="11533" max="11776" width="9" style="58"/>
    <col min="11777" max="11777" width="9.125" style="58" bestFit="1" customWidth="1"/>
    <col min="11778" max="11778" width="10.5" style="58" bestFit="1" customWidth="1"/>
    <col min="11779" max="11779" width="9.125" style="58" bestFit="1" customWidth="1"/>
    <col min="11780" max="11780" width="10.5" style="58" bestFit="1" customWidth="1"/>
    <col min="11781" max="11781" width="9.125" style="58" bestFit="1" customWidth="1"/>
    <col min="11782" max="11782" width="17.375" style="58" customWidth="1"/>
    <col min="11783" max="11785" width="9" style="58"/>
    <col min="11786" max="11786" width="14.75" style="58" customWidth="1"/>
    <col min="11787" max="11787" width="13.75" style="58" customWidth="1"/>
    <col min="11788" max="11788" width="9.125" style="58" bestFit="1" customWidth="1"/>
    <col min="11789" max="12032" width="9" style="58"/>
    <col min="12033" max="12033" width="9.125" style="58" bestFit="1" customWidth="1"/>
    <col min="12034" max="12034" width="10.5" style="58" bestFit="1" customWidth="1"/>
    <col min="12035" max="12035" width="9.125" style="58" bestFit="1" customWidth="1"/>
    <col min="12036" max="12036" width="10.5" style="58" bestFit="1" customWidth="1"/>
    <col min="12037" max="12037" width="9.125" style="58" bestFit="1" customWidth="1"/>
    <col min="12038" max="12038" width="17.375" style="58" customWidth="1"/>
    <col min="12039" max="12041" width="9" style="58"/>
    <col min="12042" max="12042" width="14.75" style="58" customWidth="1"/>
    <col min="12043" max="12043" width="13.75" style="58" customWidth="1"/>
    <col min="12044" max="12044" width="9.125" style="58" bestFit="1" customWidth="1"/>
    <col min="12045" max="12288" width="9" style="58"/>
    <col min="12289" max="12289" width="9.125" style="58" bestFit="1" customWidth="1"/>
    <col min="12290" max="12290" width="10.5" style="58" bestFit="1" customWidth="1"/>
    <col min="12291" max="12291" width="9.125" style="58" bestFit="1" customWidth="1"/>
    <col min="12292" max="12292" width="10.5" style="58" bestFit="1" customWidth="1"/>
    <col min="12293" max="12293" width="9.125" style="58" bestFit="1" customWidth="1"/>
    <col min="12294" max="12294" width="17.375" style="58" customWidth="1"/>
    <col min="12295" max="12297" width="9" style="58"/>
    <col min="12298" max="12298" width="14.75" style="58" customWidth="1"/>
    <col min="12299" max="12299" width="13.75" style="58" customWidth="1"/>
    <col min="12300" max="12300" width="9.125" style="58" bestFit="1" customWidth="1"/>
    <col min="12301" max="12544" width="9" style="58"/>
    <col min="12545" max="12545" width="9.125" style="58" bestFit="1" customWidth="1"/>
    <col min="12546" max="12546" width="10.5" style="58" bestFit="1" customWidth="1"/>
    <col min="12547" max="12547" width="9.125" style="58" bestFit="1" customWidth="1"/>
    <col min="12548" max="12548" width="10.5" style="58" bestFit="1" customWidth="1"/>
    <col min="12549" max="12549" width="9.125" style="58" bestFit="1" customWidth="1"/>
    <col min="12550" max="12550" width="17.375" style="58" customWidth="1"/>
    <col min="12551" max="12553" width="9" style="58"/>
    <col min="12554" max="12554" width="14.75" style="58" customWidth="1"/>
    <col min="12555" max="12555" width="13.75" style="58" customWidth="1"/>
    <col min="12556" max="12556" width="9.125" style="58" bestFit="1" customWidth="1"/>
    <col min="12557" max="12800" width="9" style="58"/>
    <col min="12801" max="12801" width="9.125" style="58" bestFit="1" customWidth="1"/>
    <col min="12802" max="12802" width="10.5" style="58" bestFit="1" customWidth="1"/>
    <col min="12803" max="12803" width="9.125" style="58" bestFit="1" customWidth="1"/>
    <col min="12804" max="12804" width="10.5" style="58" bestFit="1" customWidth="1"/>
    <col min="12805" max="12805" width="9.125" style="58" bestFit="1" customWidth="1"/>
    <col min="12806" max="12806" width="17.375" style="58" customWidth="1"/>
    <col min="12807" max="12809" width="9" style="58"/>
    <col min="12810" max="12810" width="14.75" style="58" customWidth="1"/>
    <col min="12811" max="12811" width="13.75" style="58" customWidth="1"/>
    <col min="12812" max="12812" width="9.125" style="58" bestFit="1" customWidth="1"/>
    <col min="12813" max="13056" width="9" style="58"/>
    <col min="13057" max="13057" width="9.125" style="58" bestFit="1" customWidth="1"/>
    <col min="13058" max="13058" width="10.5" style="58" bestFit="1" customWidth="1"/>
    <col min="13059" max="13059" width="9.125" style="58" bestFit="1" customWidth="1"/>
    <col min="13060" max="13060" width="10.5" style="58" bestFit="1" customWidth="1"/>
    <col min="13061" max="13061" width="9.125" style="58" bestFit="1" customWidth="1"/>
    <col min="13062" max="13062" width="17.375" style="58" customWidth="1"/>
    <col min="13063" max="13065" width="9" style="58"/>
    <col min="13066" max="13066" width="14.75" style="58" customWidth="1"/>
    <col min="13067" max="13067" width="13.75" style="58" customWidth="1"/>
    <col min="13068" max="13068" width="9.125" style="58" bestFit="1" customWidth="1"/>
    <col min="13069" max="13312" width="9" style="58"/>
    <col min="13313" max="13313" width="9.125" style="58" bestFit="1" customWidth="1"/>
    <col min="13314" max="13314" width="10.5" style="58" bestFit="1" customWidth="1"/>
    <col min="13315" max="13315" width="9.125" style="58" bestFit="1" customWidth="1"/>
    <col min="13316" max="13316" width="10.5" style="58" bestFit="1" customWidth="1"/>
    <col min="13317" max="13317" width="9.125" style="58" bestFit="1" customWidth="1"/>
    <col min="13318" max="13318" width="17.375" style="58" customWidth="1"/>
    <col min="13319" max="13321" width="9" style="58"/>
    <col min="13322" max="13322" width="14.75" style="58" customWidth="1"/>
    <col min="13323" max="13323" width="13.75" style="58" customWidth="1"/>
    <col min="13324" max="13324" width="9.125" style="58" bestFit="1" customWidth="1"/>
    <col min="13325" max="13568" width="9" style="58"/>
    <col min="13569" max="13569" width="9.125" style="58" bestFit="1" customWidth="1"/>
    <col min="13570" max="13570" width="10.5" style="58" bestFit="1" customWidth="1"/>
    <col min="13571" max="13571" width="9.125" style="58" bestFit="1" customWidth="1"/>
    <col min="13572" max="13572" width="10.5" style="58" bestFit="1" customWidth="1"/>
    <col min="13573" max="13573" width="9.125" style="58" bestFit="1" customWidth="1"/>
    <col min="13574" max="13574" width="17.375" style="58" customWidth="1"/>
    <col min="13575" max="13577" width="9" style="58"/>
    <col min="13578" max="13578" width="14.75" style="58" customWidth="1"/>
    <col min="13579" max="13579" width="13.75" style="58" customWidth="1"/>
    <col min="13580" max="13580" width="9.125" style="58" bestFit="1" customWidth="1"/>
    <col min="13581" max="13824" width="9" style="58"/>
    <col min="13825" max="13825" width="9.125" style="58" bestFit="1" customWidth="1"/>
    <col min="13826" max="13826" width="10.5" style="58" bestFit="1" customWidth="1"/>
    <col min="13827" max="13827" width="9.125" style="58" bestFit="1" customWidth="1"/>
    <col min="13828" max="13828" width="10.5" style="58" bestFit="1" customWidth="1"/>
    <col min="13829" max="13829" width="9.125" style="58" bestFit="1" customWidth="1"/>
    <col min="13830" max="13830" width="17.375" style="58" customWidth="1"/>
    <col min="13831" max="13833" width="9" style="58"/>
    <col min="13834" max="13834" width="14.75" style="58" customWidth="1"/>
    <col min="13835" max="13835" width="13.75" style="58" customWidth="1"/>
    <col min="13836" max="13836" width="9.125" style="58" bestFit="1" customWidth="1"/>
    <col min="13837" max="14080" width="9" style="58"/>
    <col min="14081" max="14081" width="9.125" style="58" bestFit="1" customWidth="1"/>
    <col min="14082" max="14082" width="10.5" style="58" bestFit="1" customWidth="1"/>
    <col min="14083" max="14083" width="9.125" style="58" bestFit="1" customWidth="1"/>
    <col min="14084" max="14084" width="10.5" style="58" bestFit="1" customWidth="1"/>
    <col min="14085" max="14085" width="9.125" style="58" bestFit="1" customWidth="1"/>
    <col min="14086" max="14086" width="17.375" style="58" customWidth="1"/>
    <col min="14087" max="14089" width="9" style="58"/>
    <col min="14090" max="14090" width="14.75" style="58" customWidth="1"/>
    <col min="14091" max="14091" width="13.75" style="58" customWidth="1"/>
    <col min="14092" max="14092" width="9.125" style="58" bestFit="1" customWidth="1"/>
    <col min="14093" max="14336" width="9" style="58"/>
    <col min="14337" max="14337" width="9.125" style="58" bestFit="1" customWidth="1"/>
    <col min="14338" max="14338" width="10.5" style="58" bestFit="1" customWidth="1"/>
    <col min="14339" max="14339" width="9.125" style="58" bestFit="1" customWidth="1"/>
    <col min="14340" max="14340" width="10.5" style="58" bestFit="1" customWidth="1"/>
    <col min="14341" max="14341" width="9.125" style="58" bestFit="1" customWidth="1"/>
    <col min="14342" max="14342" width="17.375" style="58" customWidth="1"/>
    <col min="14343" max="14345" width="9" style="58"/>
    <col min="14346" max="14346" width="14.75" style="58" customWidth="1"/>
    <col min="14347" max="14347" width="13.75" style="58" customWidth="1"/>
    <col min="14348" max="14348" width="9.125" style="58" bestFit="1" customWidth="1"/>
    <col min="14349" max="14592" width="9" style="58"/>
    <col min="14593" max="14593" width="9.125" style="58" bestFit="1" customWidth="1"/>
    <col min="14594" max="14594" width="10.5" style="58" bestFit="1" customWidth="1"/>
    <col min="14595" max="14595" width="9.125" style="58" bestFit="1" customWidth="1"/>
    <col min="14596" max="14596" width="10.5" style="58" bestFit="1" customWidth="1"/>
    <col min="14597" max="14597" width="9.125" style="58" bestFit="1" customWidth="1"/>
    <col min="14598" max="14598" width="17.375" style="58" customWidth="1"/>
    <col min="14599" max="14601" width="9" style="58"/>
    <col min="14602" max="14602" width="14.75" style="58" customWidth="1"/>
    <col min="14603" max="14603" width="13.75" style="58" customWidth="1"/>
    <col min="14604" max="14604" width="9.125" style="58" bestFit="1" customWidth="1"/>
    <col min="14605" max="14848" width="9" style="58"/>
    <col min="14849" max="14849" width="9.125" style="58" bestFit="1" customWidth="1"/>
    <col min="14850" max="14850" width="10.5" style="58" bestFit="1" customWidth="1"/>
    <col min="14851" max="14851" width="9.125" style="58" bestFit="1" customWidth="1"/>
    <col min="14852" max="14852" width="10.5" style="58" bestFit="1" customWidth="1"/>
    <col min="14853" max="14853" width="9.125" style="58" bestFit="1" customWidth="1"/>
    <col min="14854" max="14854" width="17.375" style="58" customWidth="1"/>
    <col min="14855" max="14857" width="9" style="58"/>
    <col min="14858" max="14858" width="14.75" style="58" customWidth="1"/>
    <col min="14859" max="14859" width="13.75" style="58" customWidth="1"/>
    <col min="14860" max="14860" width="9.125" style="58" bestFit="1" customWidth="1"/>
    <col min="14861" max="15104" width="9" style="58"/>
    <col min="15105" max="15105" width="9.125" style="58" bestFit="1" customWidth="1"/>
    <col min="15106" max="15106" width="10.5" style="58" bestFit="1" customWidth="1"/>
    <col min="15107" max="15107" width="9.125" style="58" bestFit="1" customWidth="1"/>
    <col min="15108" max="15108" width="10.5" style="58" bestFit="1" customWidth="1"/>
    <col min="15109" max="15109" width="9.125" style="58" bestFit="1" customWidth="1"/>
    <col min="15110" max="15110" width="17.375" style="58" customWidth="1"/>
    <col min="15111" max="15113" width="9" style="58"/>
    <col min="15114" max="15114" width="14.75" style="58" customWidth="1"/>
    <col min="15115" max="15115" width="13.75" style="58" customWidth="1"/>
    <col min="15116" max="15116" width="9.125" style="58" bestFit="1" customWidth="1"/>
    <col min="15117" max="15360" width="9" style="58"/>
    <col min="15361" max="15361" width="9.125" style="58" bestFit="1" customWidth="1"/>
    <col min="15362" max="15362" width="10.5" style="58" bestFit="1" customWidth="1"/>
    <col min="15363" max="15363" width="9.125" style="58" bestFit="1" customWidth="1"/>
    <col min="15364" max="15364" width="10.5" style="58" bestFit="1" customWidth="1"/>
    <col min="15365" max="15365" width="9.125" style="58" bestFit="1" customWidth="1"/>
    <col min="15366" max="15366" width="17.375" style="58" customWidth="1"/>
    <col min="15367" max="15369" width="9" style="58"/>
    <col min="15370" max="15370" width="14.75" style="58" customWidth="1"/>
    <col min="15371" max="15371" width="13.75" style="58" customWidth="1"/>
    <col min="15372" max="15372" width="9.125" style="58" bestFit="1" customWidth="1"/>
    <col min="15373" max="15616" width="9" style="58"/>
    <col min="15617" max="15617" width="9.125" style="58" bestFit="1" customWidth="1"/>
    <col min="15618" max="15618" width="10.5" style="58" bestFit="1" customWidth="1"/>
    <col min="15619" max="15619" width="9.125" style="58" bestFit="1" customWidth="1"/>
    <col min="15620" max="15620" width="10.5" style="58" bestFit="1" customWidth="1"/>
    <col min="15621" max="15621" width="9.125" style="58" bestFit="1" customWidth="1"/>
    <col min="15622" max="15622" width="17.375" style="58" customWidth="1"/>
    <col min="15623" max="15625" width="9" style="58"/>
    <col min="15626" max="15626" width="14.75" style="58" customWidth="1"/>
    <col min="15627" max="15627" width="13.75" style="58" customWidth="1"/>
    <col min="15628" max="15628" width="9.125" style="58" bestFit="1" customWidth="1"/>
    <col min="15629" max="15872" width="9" style="58"/>
    <col min="15873" max="15873" width="9.125" style="58" bestFit="1" customWidth="1"/>
    <col min="15874" max="15874" width="10.5" style="58" bestFit="1" customWidth="1"/>
    <col min="15875" max="15875" width="9.125" style="58" bestFit="1" customWidth="1"/>
    <col min="15876" max="15876" width="10.5" style="58" bestFit="1" customWidth="1"/>
    <col min="15877" max="15877" width="9.125" style="58" bestFit="1" customWidth="1"/>
    <col min="15878" max="15878" width="17.375" style="58" customWidth="1"/>
    <col min="15879" max="15881" width="9" style="58"/>
    <col min="15882" max="15882" width="14.75" style="58" customWidth="1"/>
    <col min="15883" max="15883" width="13.75" style="58" customWidth="1"/>
    <col min="15884" max="15884" width="9.125" style="58" bestFit="1" customWidth="1"/>
    <col min="15885" max="16128" width="9" style="58"/>
    <col min="16129" max="16129" width="9.125" style="58" bestFit="1" customWidth="1"/>
    <col min="16130" max="16130" width="10.5" style="58" bestFit="1" customWidth="1"/>
    <col min="16131" max="16131" width="9.125" style="58" bestFit="1" customWidth="1"/>
    <col min="16132" max="16132" width="10.5" style="58" bestFit="1" customWidth="1"/>
    <col min="16133" max="16133" width="9.125" style="58" bestFit="1" customWidth="1"/>
    <col min="16134" max="16134" width="17.375" style="58" customWidth="1"/>
    <col min="16135" max="16137" width="9" style="58"/>
    <col min="16138" max="16138" width="14.75" style="58" customWidth="1"/>
    <col min="16139" max="16139" width="13.75" style="58" customWidth="1"/>
    <col min="16140" max="16140" width="9.125" style="58" bestFit="1" customWidth="1"/>
    <col min="16141" max="16384" width="9" style="58"/>
  </cols>
  <sheetData>
    <row r="1" spans="1:12">
      <c r="A1" s="58" t="s">
        <v>67</v>
      </c>
      <c r="B1" s="58" t="s">
        <v>68</v>
      </c>
      <c r="C1" s="58" t="s">
        <v>69</v>
      </c>
      <c r="D1" s="58" t="s">
        <v>70</v>
      </c>
      <c r="E1" s="58" t="s">
        <v>71</v>
      </c>
      <c r="F1" s="58" t="s">
        <v>72</v>
      </c>
      <c r="G1" s="58" t="s">
        <v>73</v>
      </c>
      <c r="H1" s="58" t="s">
        <v>74</v>
      </c>
      <c r="I1" s="58" t="s">
        <v>75</v>
      </c>
      <c r="J1" s="58" t="s">
        <v>76</v>
      </c>
      <c r="K1" s="59" t="s">
        <v>77</v>
      </c>
      <c r="L1" s="59" t="s">
        <v>78</v>
      </c>
    </row>
    <row r="2" spans="1:12">
      <c r="A2" s="58">
        <v>0</v>
      </c>
      <c r="B2" s="58">
        <v>100</v>
      </c>
      <c r="C2" s="58">
        <v>5.5</v>
      </c>
      <c r="D2" s="58">
        <v>200</v>
      </c>
      <c r="E2" s="58">
        <v>4</v>
      </c>
      <c r="F2" s="58">
        <v>2</v>
      </c>
      <c r="G2" s="60" t="s">
        <v>166</v>
      </c>
      <c r="J2" s="58">
        <v>3</v>
      </c>
      <c r="K2" s="58">
        <v>4</v>
      </c>
      <c r="L2" s="58">
        <v>1</v>
      </c>
    </row>
    <row r="3" spans="1:12">
      <c r="A3" s="58">
        <v>0</v>
      </c>
      <c r="B3" s="58">
        <v>1000</v>
      </c>
      <c r="C3" s="58">
        <v>5.5</v>
      </c>
      <c r="D3" s="58">
        <v>2000</v>
      </c>
      <c r="E3" s="58">
        <v>4</v>
      </c>
      <c r="F3" s="58">
        <v>2</v>
      </c>
      <c r="G3" s="60" t="s">
        <v>167</v>
      </c>
      <c r="J3" s="58">
        <v>5</v>
      </c>
      <c r="K3" s="58">
        <v>4</v>
      </c>
      <c r="L3" s="58">
        <v>1000</v>
      </c>
    </row>
    <row r="4" spans="1:12">
      <c r="A4" s="58">
        <v>0</v>
      </c>
      <c r="B4" s="58">
        <v>10000</v>
      </c>
      <c r="C4" s="58">
        <v>5.5</v>
      </c>
      <c r="D4" s="58">
        <v>20000</v>
      </c>
      <c r="E4" s="58">
        <v>4</v>
      </c>
      <c r="F4" s="58">
        <v>2</v>
      </c>
      <c r="G4" s="60" t="s">
        <v>152</v>
      </c>
      <c r="J4" s="58">
        <v>4</v>
      </c>
      <c r="K4" s="58">
        <v>4</v>
      </c>
      <c r="L4" s="58">
        <v>1000</v>
      </c>
    </row>
    <row r="5" spans="1:12">
      <c r="A5" s="58">
        <v>0</v>
      </c>
      <c r="B5" s="58">
        <v>100000</v>
      </c>
      <c r="C5" s="58">
        <v>5.5</v>
      </c>
      <c r="D5" s="58">
        <v>200000</v>
      </c>
      <c r="E5" s="58">
        <v>4</v>
      </c>
      <c r="F5" s="58">
        <v>2</v>
      </c>
      <c r="G5" s="60" t="s">
        <v>80</v>
      </c>
      <c r="J5" s="58">
        <v>3</v>
      </c>
      <c r="K5" s="58">
        <v>4</v>
      </c>
      <c r="L5" s="58">
        <v>1000</v>
      </c>
    </row>
    <row r="6" spans="1:12">
      <c r="A6" s="58">
        <v>0</v>
      </c>
      <c r="B6" s="58">
        <v>1000000</v>
      </c>
      <c r="C6" s="58">
        <v>5.5</v>
      </c>
      <c r="D6" s="58">
        <v>2000000</v>
      </c>
      <c r="E6" s="58">
        <v>2</v>
      </c>
      <c r="F6" s="58">
        <v>2</v>
      </c>
      <c r="G6" s="60" t="s">
        <v>168</v>
      </c>
      <c r="J6" s="58">
        <v>5</v>
      </c>
      <c r="K6" s="58">
        <v>4</v>
      </c>
      <c r="L6" s="58">
        <v>1000000</v>
      </c>
    </row>
    <row r="7" spans="1:12">
      <c r="A7" s="58">
        <v>0</v>
      </c>
      <c r="B7" s="58">
        <v>10000000</v>
      </c>
      <c r="C7" s="58">
        <v>5.5</v>
      </c>
      <c r="D7" s="58">
        <v>20000000</v>
      </c>
      <c r="E7" s="58">
        <v>2</v>
      </c>
      <c r="F7" s="58">
        <v>2</v>
      </c>
      <c r="G7" s="60" t="s">
        <v>100</v>
      </c>
      <c r="J7" s="58">
        <v>4</v>
      </c>
      <c r="K7" s="58">
        <v>4</v>
      </c>
      <c r="L7" s="58">
        <v>1000000</v>
      </c>
    </row>
    <row r="8" spans="1:12">
      <c r="A8" s="58">
        <v>0</v>
      </c>
      <c r="B8" s="58">
        <v>100000000</v>
      </c>
      <c r="C8" s="58">
        <v>5.5</v>
      </c>
      <c r="D8" s="58">
        <v>100000000</v>
      </c>
      <c r="E8" s="58">
        <v>2</v>
      </c>
      <c r="F8" s="58">
        <v>2</v>
      </c>
      <c r="G8" s="60" t="s">
        <v>82</v>
      </c>
      <c r="J8" s="58">
        <v>3</v>
      </c>
      <c r="K8" s="58">
        <v>4</v>
      </c>
      <c r="L8" s="58">
        <v>1000000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7"/>
  <sheetViews>
    <sheetView workbookViewId="0">
      <selection activeCell="A17" sqref="A17:XFD17"/>
    </sheetView>
  </sheetViews>
  <sheetFormatPr defaultRowHeight="14.25"/>
  <cols>
    <col min="1" max="5" width="9" style="58"/>
    <col min="6" max="6" width="7.5" style="58" customWidth="1"/>
    <col min="7" max="7" width="9" style="58"/>
    <col min="8" max="9" width="6.875" style="58" customWidth="1"/>
    <col min="10" max="10" width="7" style="58" customWidth="1"/>
    <col min="11" max="11" width="6.75" style="58" customWidth="1"/>
    <col min="12" max="12" width="8" style="58" customWidth="1"/>
    <col min="13" max="13" width="15" style="58" customWidth="1"/>
    <col min="14" max="261" width="9" style="58"/>
    <col min="262" max="262" width="7.5" style="58" customWidth="1"/>
    <col min="263" max="263" width="9" style="58"/>
    <col min="264" max="265" width="6.875" style="58" customWidth="1"/>
    <col min="266" max="266" width="7" style="58" customWidth="1"/>
    <col min="267" max="267" width="6.75" style="58" customWidth="1"/>
    <col min="268" max="268" width="8" style="58" customWidth="1"/>
    <col min="269" max="269" width="15" style="58" customWidth="1"/>
    <col min="270" max="517" width="9" style="58"/>
    <col min="518" max="518" width="7.5" style="58" customWidth="1"/>
    <col min="519" max="519" width="9" style="58"/>
    <col min="520" max="521" width="6.875" style="58" customWidth="1"/>
    <col min="522" max="522" width="7" style="58" customWidth="1"/>
    <col min="523" max="523" width="6.75" style="58" customWidth="1"/>
    <col min="524" max="524" width="8" style="58" customWidth="1"/>
    <col min="525" max="525" width="15" style="58" customWidth="1"/>
    <col min="526" max="773" width="9" style="58"/>
    <col min="774" max="774" width="7.5" style="58" customWidth="1"/>
    <col min="775" max="775" width="9" style="58"/>
    <col min="776" max="777" width="6.875" style="58" customWidth="1"/>
    <col min="778" max="778" width="7" style="58" customWidth="1"/>
    <col min="779" max="779" width="6.75" style="58" customWidth="1"/>
    <col min="780" max="780" width="8" style="58" customWidth="1"/>
    <col min="781" max="781" width="15" style="58" customWidth="1"/>
    <col min="782" max="1029" width="9" style="58"/>
    <col min="1030" max="1030" width="7.5" style="58" customWidth="1"/>
    <col min="1031" max="1031" width="9" style="58"/>
    <col min="1032" max="1033" width="6.875" style="58" customWidth="1"/>
    <col min="1034" max="1034" width="7" style="58" customWidth="1"/>
    <col min="1035" max="1035" width="6.75" style="58" customWidth="1"/>
    <col min="1036" max="1036" width="8" style="58" customWidth="1"/>
    <col min="1037" max="1037" width="15" style="58" customWidth="1"/>
    <col min="1038" max="1285" width="9" style="58"/>
    <col min="1286" max="1286" width="7.5" style="58" customWidth="1"/>
    <col min="1287" max="1287" width="9" style="58"/>
    <col min="1288" max="1289" width="6.875" style="58" customWidth="1"/>
    <col min="1290" max="1290" width="7" style="58" customWidth="1"/>
    <col min="1291" max="1291" width="6.75" style="58" customWidth="1"/>
    <col min="1292" max="1292" width="8" style="58" customWidth="1"/>
    <col min="1293" max="1293" width="15" style="58" customWidth="1"/>
    <col min="1294" max="1541" width="9" style="58"/>
    <col min="1542" max="1542" width="7.5" style="58" customWidth="1"/>
    <col min="1543" max="1543" width="9" style="58"/>
    <col min="1544" max="1545" width="6.875" style="58" customWidth="1"/>
    <col min="1546" max="1546" width="7" style="58" customWidth="1"/>
    <col min="1547" max="1547" width="6.75" style="58" customWidth="1"/>
    <col min="1548" max="1548" width="8" style="58" customWidth="1"/>
    <col min="1549" max="1549" width="15" style="58" customWidth="1"/>
    <col min="1550" max="1797" width="9" style="58"/>
    <col min="1798" max="1798" width="7.5" style="58" customWidth="1"/>
    <col min="1799" max="1799" width="9" style="58"/>
    <col min="1800" max="1801" width="6.875" style="58" customWidth="1"/>
    <col min="1802" max="1802" width="7" style="58" customWidth="1"/>
    <col min="1803" max="1803" width="6.75" style="58" customWidth="1"/>
    <col min="1804" max="1804" width="8" style="58" customWidth="1"/>
    <col min="1805" max="1805" width="15" style="58" customWidth="1"/>
    <col min="1806" max="2053" width="9" style="58"/>
    <col min="2054" max="2054" width="7.5" style="58" customWidth="1"/>
    <col min="2055" max="2055" width="9" style="58"/>
    <col min="2056" max="2057" width="6.875" style="58" customWidth="1"/>
    <col min="2058" max="2058" width="7" style="58" customWidth="1"/>
    <col min="2059" max="2059" width="6.75" style="58" customWidth="1"/>
    <col min="2060" max="2060" width="8" style="58" customWidth="1"/>
    <col min="2061" max="2061" width="15" style="58" customWidth="1"/>
    <col min="2062" max="2309" width="9" style="58"/>
    <col min="2310" max="2310" width="7.5" style="58" customWidth="1"/>
    <col min="2311" max="2311" width="9" style="58"/>
    <col min="2312" max="2313" width="6.875" style="58" customWidth="1"/>
    <col min="2314" max="2314" width="7" style="58" customWidth="1"/>
    <col min="2315" max="2315" width="6.75" style="58" customWidth="1"/>
    <col min="2316" max="2316" width="8" style="58" customWidth="1"/>
    <col min="2317" max="2317" width="15" style="58" customWidth="1"/>
    <col min="2318" max="2565" width="9" style="58"/>
    <col min="2566" max="2566" width="7.5" style="58" customWidth="1"/>
    <col min="2567" max="2567" width="9" style="58"/>
    <col min="2568" max="2569" width="6.875" style="58" customWidth="1"/>
    <col min="2570" max="2570" width="7" style="58" customWidth="1"/>
    <col min="2571" max="2571" width="6.75" style="58" customWidth="1"/>
    <col min="2572" max="2572" width="8" style="58" customWidth="1"/>
    <col min="2573" max="2573" width="15" style="58" customWidth="1"/>
    <col min="2574" max="2821" width="9" style="58"/>
    <col min="2822" max="2822" width="7.5" style="58" customWidth="1"/>
    <col min="2823" max="2823" width="9" style="58"/>
    <col min="2824" max="2825" width="6.875" style="58" customWidth="1"/>
    <col min="2826" max="2826" width="7" style="58" customWidth="1"/>
    <col min="2827" max="2827" width="6.75" style="58" customWidth="1"/>
    <col min="2828" max="2828" width="8" style="58" customWidth="1"/>
    <col min="2829" max="2829" width="15" style="58" customWidth="1"/>
    <col min="2830" max="3077" width="9" style="58"/>
    <col min="3078" max="3078" width="7.5" style="58" customWidth="1"/>
    <col min="3079" max="3079" width="9" style="58"/>
    <col min="3080" max="3081" width="6.875" style="58" customWidth="1"/>
    <col min="3082" max="3082" width="7" style="58" customWidth="1"/>
    <col min="3083" max="3083" width="6.75" style="58" customWidth="1"/>
    <col min="3084" max="3084" width="8" style="58" customWidth="1"/>
    <col min="3085" max="3085" width="15" style="58" customWidth="1"/>
    <col min="3086" max="3333" width="9" style="58"/>
    <col min="3334" max="3334" width="7.5" style="58" customWidth="1"/>
    <col min="3335" max="3335" width="9" style="58"/>
    <col min="3336" max="3337" width="6.875" style="58" customWidth="1"/>
    <col min="3338" max="3338" width="7" style="58" customWidth="1"/>
    <col min="3339" max="3339" width="6.75" style="58" customWidth="1"/>
    <col min="3340" max="3340" width="8" style="58" customWidth="1"/>
    <col min="3341" max="3341" width="15" style="58" customWidth="1"/>
    <col min="3342" max="3589" width="9" style="58"/>
    <col min="3590" max="3590" width="7.5" style="58" customWidth="1"/>
    <col min="3591" max="3591" width="9" style="58"/>
    <col min="3592" max="3593" width="6.875" style="58" customWidth="1"/>
    <col min="3594" max="3594" width="7" style="58" customWidth="1"/>
    <col min="3595" max="3595" width="6.75" style="58" customWidth="1"/>
    <col min="3596" max="3596" width="8" style="58" customWidth="1"/>
    <col min="3597" max="3597" width="15" style="58" customWidth="1"/>
    <col min="3598" max="3845" width="9" style="58"/>
    <col min="3846" max="3846" width="7.5" style="58" customWidth="1"/>
    <col min="3847" max="3847" width="9" style="58"/>
    <col min="3848" max="3849" width="6.875" style="58" customWidth="1"/>
    <col min="3850" max="3850" width="7" style="58" customWidth="1"/>
    <col min="3851" max="3851" width="6.75" style="58" customWidth="1"/>
    <col min="3852" max="3852" width="8" style="58" customWidth="1"/>
    <col min="3853" max="3853" width="15" style="58" customWidth="1"/>
    <col min="3854" max="4101" width="9" style="58"/>
    <col min="4102" max="4102" width="7.5" style="58" customWidth="1"/>
    <col min="4103" max="4103" width="9" style="58"/>
    <col min="4104" max="4105" width="6.875" style="58" customWidth="1"/>
    <col min="4106" max="4106" width="7" style="58" customWidth="1"/>
    <col min="4107" max="4107" width="6.75" style="58" customWidth="1"/>
    <col min="4108" max="4108" width="8" style="58" customWidth="1"/>
    <col min="4109" max="4109" width="15" style="58" customWidth="1"/>
    <col min="4110" max="4357" width="9" style="58"/>
    <col min="4358" max="4358" width="7.5" style="58" customWidth="1"/>
    <col min="4359" max="4359" width="9" style="58"/>
    <col min="4360" max="4361" width="6.875" style="58" customWidth="1"/>
    <col min="4362" max="4362" width="7" style="58" customWidth="1"/>
    <col min="4363" max="4363" width="6.75" style="58" customWidth="1"/>
    <col min="4364" max="4364" width="8" style="58" customWidth="1"/>
    <col min="4365" max="4365" width="15" style="58" customWidth="1"/>
    <col min="4366" max="4613" width="9" style="58"/>
    <col min="4614" max="4614" width="7.5" style="58" customWidth="1"/>
    <col min="4615" max="4615" width="9" style="58"/>
    <col min="4616" max="4617" width="6.875" style="58" customWidth="1"/>
    <col min="4618" max="4618" width="7" style="58" customWidth="1"/>
    <col min="4619" max="4619" width="6.75" style="58" customWidth="1"/>
    <col min="4620" max="4620" width="8" style="58" customWidth="1"/>
    <col min="4621" max="4621" width="15" style="58" customWidth="1"/>
    <col min="4622" max="4869" width="9" style="58"/>
    <col min="4870" max="4870" width="7.5" style="58" customWidth="1"/>
    <col min="4871" max="4871" width="9" style="58"/>
    <col min="4872" max="4873" width="6.875" style="58" customWidth="1"/>
    <col min="4874" max="4874" width="7" style="58" customWidth="1"/>
    <col min="4875" max="4875" width="6.75" style="58" customWidth="1"/>
    <col min="4876" max="4876" width="8" style="58" customWidth="1"/>
    <col min="4877" max="4877" width="15" style="58" customWidth="1"/>
    <col min="4878" max="5125" width="9" style="58"/>
    <col min="5126" max="5126" width="7.5" style="58" customWidth="1"/>
    <col min="5127" max="5127" width="9" style="58"/>
    <col min="5128" max="5129" width="6.875" style="58" customWidth="1"/>
    <col min="5130" max="5130" width="7" style="58" customWidth="1"/>
    <col min="5131" max="5131" width="6.75" style="58" customWidth="1"/>
    <col min="5132" max="5132" width="8" style="58" customWidth="1"/>
    <col min="5133" max="5133" width="15" style="58" customWidth="1"/>
    <col min="5134" max="5381" width="9" style="58"/>
    <col min="5382" max="5382" width="7.5" style="58" customWidth="1"/>
    <col min="5383" max="5383" width="9" style="58"/>
    <col min="5384" max="5385" width="6.875" style="58" customWidth="1"/>
    <col min="5386" max="5386" width="7" style="58" customWidth="1"/>
    <col min="5387" max="5387" width="6.75" style="58" customWidth="1"/>
    <col min="5388" max="5388" width="8" style="58" customWidth="1"/>
    <col min="5389" max="5389" width="15" style="58" customWidth="1"/>
    <col min="5390" max="5637" width="9" style="58"/>
    <col min="5638" max="5638" width="7.5" style="58" customWidth="1"/>
    <col min="5639" max="5639" width="9" style="58"/>
    <col min="5640" max="5641" width="6.875" style="58" customWidth="1"/>
    <col min="5642" max="5642" width="7" style="58" customWidth="1"/>
    <col min="5643" max="5643" width="6.75" style="58" customWidth="1"/>
    <col min="5644" max="5644" width="8" style="58" customWidth="1"/>
    <col min="5645" max="5645" width="15" style="58" customWidth="1"/>
    <col min="5646" max="5893" width="9" style="58"/>
    <col min="5894" max="5894" width="7.5" style="58" customWidth="1"/>
    <col min="5895" max="5895" width="9" style="58"/>
    <col min="5896" max="5897" width="6.875" style="58" customWidth="1"/>
    <col min="5898" max="5898" width="7" style="58" customWidth="1"/>
    <col min="5899" max="5899" width="6.75" style="58" customWidth="1"/>
    <col min="5900" max="5900" width="8" style="58" customWidth="1"/>
    <col min="5901" max="5901" width="15" style="58" customWidth="1"/>
    <col min="5902" max="6149" width="9" style="58"/>
    <col min="6150" max="6150" width="7.5" style="58" customWidth="1"/>
    <col min="6151" max="6151" width="9" style="58"/>
    <col min="6152" max="6153" width="6.875" style="58" customWidth="1"/>
    <col min="6154" max="6154" width="7" style="58" customWidth="1"/>
    <col min="6155" max="6155" width="6.75" style="58" customWidth="1"/>
    <col min="6156" max="6156" width="8" style="58" customWidth="1"/>
    <col min="6157" max="6157" width="15" style="58" customWidth="1"/>
    <col min="6158" max="6405" width="9" style="58"/>
    <col min="6406" max="6406" width="7.5" style="58" customWidth="1"/>
    <col min="6407" max="6407" width="9" style="58"/>
    <col min="6408" max="6409" width="6.875" style="58" customWidth="1"/>
    <col min="6410" max="6410" width="7" style="58" customWidth="1"/>
    <col min="6411" max="6411" width="6.75" style="58" customWidth="1"/>
    <col min="6412" max="6412" width="8" style="58" customWidth="1"/>
    <col min="6413" max="6413" width="15" style="58" customWidth="1"/>
    <col min="6414" max="6661" width="9" style="58"/>
    <col min="6662" max="6662" width="7.5" style="58" customWidth="1"/>
    <col min="6663" max="6663" width="9" style="58"/>
    <col min="6664" max="6665" width="6.875" style="58" customWidth="1"/>
    <col min="6666" max="6666" width="7" style="58" customWidth="1"/>
    <col min="6667" max="6667" width="6.75" style="58" customWidth="1"/>
    <col min="6668" max="6668" width="8" style="58" customWidth="1"/>
    <col min="6669" max="6669" width="15" style="58" customWidth="1"/>
    <col min="6670" max="6917" width="9" style="58"/>
    <col min="6918" max="6918" width="7.5" style="58" customWidth="1"/>
    <col min="6919" max="6919" width="9" style="58"/>
    <col min="6920" max="6921" width="6.875" style="58" customWidth="1"/>
    <col min="6922" max="6922" width="7" style="58" customWidth="1"/>
    <col min="6923" max="6923" width="6.75" style="58" customWidth="1"/>
    <col min="6924" max="6924" width="8" style="58" customWidth="1"/>
    <col min="6925" max="6925" width="15" style="58" customWidth="1"/>
    <col min="6926" max="7173" width="9" style="58"/>
    <col min="7174" max="7174" width="7.5" style="58" customWidth="1"/>
    <col min="7175" max="7175" width="9" style="58"/>
    <col min="7176" max="7177" width="6.875" style="58" customWidth="1"/>
    <col min="7178" max="7178" width="7" style="58" customWidth="1"/>
    <col min="7179" max="7179" width="6.75" style="58" customWidth="1"/>
    <col min="7180" max="7180" width="8" style="58" customWidth="1"/>
    <col min="7181" max="7181" width="15" style="58" customWidth="1"/>
    <col min="7182" max="7429" width="9" style="58"/>
    <col min="7430" max="7430" width="7.5" style="58" customWidth="1"/>
    <col min="7431" max="7431" width="9" style="58"/>
    <col min="7432" max="7433" width="6.875" style="58" customWidth="1"/>
    <col min="7434" max="7434" width="7" style="58" customWidth="1"/>
    <col min="7435" max="7435" width="6.75" style="58" customWidth="1"/>
    <col min="7436" max="7436" width="8" style="58" customWidth="1"/>
    <col min="7437" max="7437" width="15" style="58" customWidth="1"/>
    <col min="7438" max="7685" width="9" style="58"/>
    <col min="7686" max="7686" width="7.5" style="58" customWidth="1"/>
    <col min="7687" max="7687" width="9" style="58"/>
    <col min="7688" max="7689" width="6.875" style="58" customWidth="1"/>
    <col min="7690" max="7690" width="7" style="58" customWidth="1"/>
    <col min="7691" max="7691" width="6.75" style="58" customWidth="1"/>
    <col min="7692" max="7692" width="8" style="58" customWidth="1"/>
    <col min="7693" max="7693" width="15" style="58" customWidth="1"/>
    <col min="7694" max="7941" width="9" style="58"/>
    <col min="7942" max="7942" width="7.5" style="58" customWidth="1"/>
    <col min="7943" max="7943" width="9" style="58"/>
    <col min="7944" max="7945" width="6.875" style="58" customWidth="1"/>
    <col min="7946" max="7946" width="7" style="58" customWidth="1"/>
    <col min="7947" max="7947" width="6.75" style="58" customWidth="1"/>
    <col min="7948" max="7948" width="8" style="58" customWidth="1"/>
    <col min="7949" max="7949" width="15" style="58" customWidth="1"/>
    <col min="7950" max="8197" width="9" style="58"/>
    <col min="8198" max="8198" width="7.5" style="58" customWidth="1"/>
    <col min="8199" max="8199" width="9" style="58"/>
    <col min="8200" max="8201" width="6.875" style="58" customWidth="1"/>
    <col min="8202" max="8202" width="7" style="58" customWidth="1"/>
    <col min="8203" max="8203" width="6.75" style="58" customWidth="1"/>
    <col min="8204" max="8204" width="8" style="58" customWidth="1"/>
    <col min="8205" max="8205" width="15" style="58" customWidth="1"/>
    <col min="8206" max="8453" width="9" style="58"/>
    <col min="8454" max="8454" width="7.5" style="58" customWidth="1"/>
    <col min="8455" max="8455" width="9" style="58"/>
    <col min="8456" max="8457" width="6.875" style="58" customWidth="1"/>
    <col min="8458" max="8458" width="7" style="58" customWidth="1"/>
    <col min="8459" max="8459" width="6.75" style="58" customWidth="1"/>
    <col min="8460" max="8460" width="8" style="58" customWidth="1"/>
    <col min="8461" max="8461" width="15" style="58" customWidth="1"/>
    <col min="8462" max="8709" width="9" style="58"/>
    <col min="8710" max="8710" width="7.5" style="58" customWidth="1"/>
    <col min="8711" max="8711" width="9" style="58"/>
    <col min="8712" max="8713" width="6.875" style="58" customWidth="1"/>
    <col min="8714" max="8714" width="7" style="58" customWidth="1"/>
    <col min="8715" max="8715" width="6.75" style="58" customWidth="1"/>
    <col min="8716" max="8716" width="8" style="58" customWidth="1"/>
    <col min="8717" max="8717" width="15" style="58" customWidth="1"/>
    <col min="8718" max="8965" width="9" style="58"/>
    <col min="8966" max="8966" width="7.5" style="58" customWidth="1"/>
    <col min="8967" max="8967" width="9" style="58"/>
    <col min="8968" max="8969" width="6.875" style="58" customWidth="1"/>
    <col min="8970" max="8970" width="7" style="58" customWidth="1"/>
    <col min="8971" max="8971" width="6.75" style="58" customWidth="1"/>
    <col min="8972" max="8972" width="8" style="58" customWidth="1"/>
    <col min="8973" max="8973" width="15" style="58" customWidth="1"/>
    <col min="8974" max="9221" width="9" style="58"/>
    <col min="9222" max="9222" width="7.5" style="58" customWidth="1"/>
    <col min="9223" max="9223" width="9" style="58"/>
    <col min="9224" max="9225" width="6.875" style="58" customWidth="1"/>
    <col min="9226" max="9226" width="7" style="58" customWidth="1"/>
    <col min="9227" max="9227" width="6.75" style="58" customWidth="1"/>
    <col min="9228" max="9228" width="8" style="58" customWidth="1"/>
    <col min="9229" max="9229" width="15" style="58" customWidth="1"/>
    <col min="9230" max="9477" width="9" style="58"/>
    <col min="9478" max="9478" width="7.5" style="58" customWidth="1"/>
    <col min="9479" max="9479" width="9" style="58"/>
    <col min="9480" max="9481" width="6.875" style="58" customWidth="1"/>
    <col min="9482" max="9482" width="7" style="58" customWidth="1"/>
    <col min="9483" max="9483" width="6.75" style="58" customWidth="1"/>
    <col min="9484" max="9484" width="8" style="58" customWidth="1"/>
    <col min="9485" max="9485" width="15" style="58" customWidth="1"/>
    <col min="9486" max="9733" width="9" style="58"/>
    <col min="9734" max="9734" width="7.5" style="58" customWidth="1"/>
    <col min="9735" max="9735" width="9" style="58"/>
    <col min="9736" max="9737" width="6.875" style="58" customWidth="1"/>
    <col min="9738" max="9738" width="7" style="58" customWidth="1"/>
    <col min="9739" max="9739" width="6.75" style="58" customWidth="1"/>
    <col min="9740" max="9740" width="8" style="58" customWidth="1"/>
    <col min="9741" max="9741" width="15" style="58" customWidth="1"/>
    <col min="9742" max="9989" width="9" style="58"/>
    <col min="9990" max="9990" width="7.5" style="58" customWidth="1"/>
    <col min="9991" max="9991" width="9" style="58"/>
    <col min="9992" max="9993" width="6.875" style="58" customWidth="1"/>
    <col min="9994" max="9994" width="7" style="58" customWidth="1"/>
    <col min="9995" max="9995" width="6.75" style="58" customWidth="1"/>
    <col min="9996" max="9996" width="8" style="58" customWidth="1"/>
    <col min="9997" max="9997" width="15" style="58" customWidth="1"/>
    <col min="9998" max="10245" width="9" style="58"/>
    <col min="10246" max="10246" width="7.5" style="58" customWidth="1"/>
    <col min="10247" max="10247" width="9" style="58"/>
    <col min="10248" max="10249" width="6.875" style="58" customWidth="1"/>
    <col min="10250" max="10250" width="7" style="58" customWidth="1"/>
    <col min="10251" max="10251" width="6.75" style="58" customWidth="1"/>
    <col min="10252" max="10252" width="8" style="58" customWidth="1"/>
    <col min="10253" max="10253" width="15" style="58" customWidth="1"/>
    <col min="10254" max="10501" width="9" style="58"/>
    <col min="10502" max="10502" width="7.5" style="58" customWidth="1"/>
    <col min="10503" max="10503" width="9" style="58"/>
    <col min="10504" max="10505" width="6.875" style="58" customWidth="1"/>
    <col min="10506" max="10506" width="7" style="58" customWidth="1"/>
    <col min="10507" max="10507" width="6.75" style="58" customWidth="1"/>
    <col min="10508" max="10508" width="8" style="58" customWidth="1"/>
    <col min="10509" max="10509" width="15" style="58" customWidth="1"/>
    <col min="10510" max="10757" width="9" style="58"/>
    <col min="10758" max="10758" width="7.5" style="58" customWidth="1"/>
    <col min="10759" max="10759" width="9" style="58"/>
    <col min="10760" max="10761" width="6.875" style="58" customWidth="1"/>
    <col min="10762" max="10762" width="7" style="58" customWidth="1"/>
    <col min="10763" max="10763" width="6.75" style="58" customWidth="1"/>
    <col min="10764" max="10764" width="8" style="58" customWidth="1"/>
    <col min="10765" max="10765" width="15" style="58" customWidth="1"/>
    <col min="10766" max="11013" width="9" style="58"/>
    <col min="11014" max="11014" width="7.5" style="58" customWidth="1"/>
    <col min="11015" max="11015" width="9" style="58"/>
    <col min="11016" max="11017" width="6.875" style="58" customWidth="1"/>
    <col min="11018" max="11018" width="7" style="58" customWidth="1"/>
    <col min="11019" max="11019" width="6.75" style="58" customWidth="1"/>
    <col min="11020" max="11020" width="8" style="58" customWidth="1"/>
    <col min="11021" max="11021" width="15" style="58" customWidth="1"/>
    <col min="11022" max="11269" width="9" style="58"/>
    <col min="11270" max="11270" width="7.5" style="58" customWidth="1"/>
    <col min="11271" max="11271" width="9" style="58"/>
    <col min="11272" max="11273" width="6.875" style="58" customWidth="1"/>
    <col min="11274" max="11274" width="7" style="58" customWidth="1"/>
    <col min="11275" max="11275" width="6.75" style="58" customWidth="1"/>
    <col min="11276" max="11276" width="8" style="58" customWidth="1"/>
    <col min="11277" max="11277" width="15" style="58" customWidth="1"/>
    <col min="11278" max="11525" width="9" style="58"/>
    <col min="11526" max="11526" width="7.5" style="58" customWidth="1"/>
    <col min="11527" max="11527" width="9" style="58"/>
    <col min="11528" max="11529" width="6.875" style="58" customWidth="1"/>
    <col min="11530" max="11530" width="7" style="58" customWidth="1"/>
    <col min="11531" max="11531" width="6.75" style="58" customWidth="1"/>
    <col min="11532" max="11532" width="8" style="58" customWidth="1"/>
    <col min="11533" max="11533" width="15" style="58" customWidth="1"/>
    <col min="11534" max="11781" width="9" style="58"/>
    <col min="11782" max="11782" width="7.5" style="58" customWidth="1"/>
    <col min="11783" max="11783" width="9" style="58"/>
    <col min="11784" max="11785" width="6.875" style="58" customWidth="1"/>
    <col min="11786" max="11786" width="7" style="58" customWidth="1"/>
    <col min="11787" max="11787" width="6.75" style="58" customWidth="1"/>
    <col min="11788" max="11788" width="8" style="58" customWidth="1"/>
    <col min="11789" max="11789" width="15" style="58" customWidth="1"/>
    <col min="11790" max="12037" width="9" style="58"/>
    <col min="12038" max="12038" width="7.5" style="58" customWidth="1"/>
    <col min="12039" max="12039" width="9" style="58"/>
    <col min="12040" max="12041" width="6.875" style="58" customWidth="1"/>
    <col min="12042" max="12042" width="7" style="58" customWidth="1"/>
    <col min="12043" max="12043" width="6.75" style="58" customWidth="1"/>
    <col min="12044" max="12044" width="8" style="58" customWidth="1"/>
    <col min="12045" max="12045" width="15" style="58" customWidth="1"/>
    <col min="12046" max="12293" width="9" style="58"/>
    <col min="12294" max="12294" width="7.5" style="58" customWidth="1"/>
    <col min="12295" max="12295" width="9" style="58"/>
    <col min="12296" max="12297" width="6.875" style="58" customWidth="1"/>
    <col min="12298" max="12298" width="7" style="58" customWidth="1"/>
    <col min="12299" max="12299" width="6.75" style="58" customWidth="1"/>
    <col min="12300" max="12300" width="8" style="58" customWidth="1"/>
    <col min="12301" max="12301" width="15" style="58" customWidth="1"/>
    <col min="12302" max="12549" width="9" style="58"/>
    <col min="12550" max="12550" width="7.5" style="58" customWidth="1"/>
    <col min="12551" max="12551" width="9" style="58"/>
    <col min="12552" max="12553" width="6.875" style="58" customWidth="1"/>
    <col min="12554" max="12554" width="7" style="58" customWidth="1"/>
    <col min="12555" max="12555" width="6.75" style="58" customWidth="1"/>
    <col min="12556" max="12556" width="8" style="58" customWidth="1"/>
    <col min="12557" max="12557" width="15" style="58" customWidth="1"/>
    <col min="12558" max="12805" width="9" style="58"/>
    <col min="12806" max="12806" width="7.5" style="58" customWidth="1"/>
    <col min="12807" max="12807" width="9" style="58"/>
    <col min="12808" max="12809" width="6.875" style="58" customWidth="1"/>
    <col min="12810" max="12810" width="7" style="58" customWidth="1"/>
    <col min="12811" max="12811" width="6.75" style="58" customWidth="1"/>
    <col min="12812" max="12812" width="8" style="58" customWidth="1"/>
    <col min="12813" max="12813" width="15" style="58" customWidth="1"/>
    <col min="12814" max="13061" width="9" style="58"/>
    <col min="13062" max="13062" width="7.5" style="58" customWidth="1"/>
    <col min="13063" max="13063" width="9" style="58"/>
    <col min="13064" max="13065" width="6.875" style="58" customWidth="1"/>
    <col min="13066" max="13066" width="7" style="58" customWidth="1"/>
    <col min="13067" max="13067" width="6.75" style="58" customWidth="1"/>
    <col min="13068" max="13068" width="8" style="58" customWidth="1"/>
    <col min="13069" max="13069" width="15" style="58" customWidth="1"/>
    <col min="13070" max="13317" width="9" style="58"/>
    <col min="13318" max="13318" width="7.5" style="58" customWidth="1"/>
    <col min="13319" max="13319" width="9" style="58"/>
    <col min="13320" max="13321" width="6.875" style="58" customWidth="1"/>
    <col min="13322" max="13322" width="7" style="58" customWidth="1"/>
    <col min="13323" max="13323" width="6.75" style="58" customWidth="1"/>
    <col min="13324" max="13324" width="8" style="58" customWidth="1"/>
    <col min="13325" max="13325" width="15" style="58" customWidth="1"/>
    <col min="13326" max="13573" width="9" style="58"/>
    <col min="13574" max="13574" width="7.5" style="58" customWidth="1"/>
    <col min="13575" max="13575" width="9" style="58"/>
    <col min="13576" max="13577" width="6.875" style="58" customWidth="1"/>
    <col min="13578" max="13578" width="7" style="58" customWidth="1"/>
    <col min="13579" max="13579" width="6.75" style="58" customWidth="1"/>
    <col min="13580" max="13580" width="8" style="58" customWidth="1"/>
    <col min="13581" max="13581" width="15" style="58" customWidth="1"/>
    <col min="13582" max="13829" width="9" style="58"/>
    <col min="13830" max="13830" width="7.5" style="58" customWidth="1"/>
    <col min="13831" max="13831" width="9" style="58"/>
    <col min="13832" max="13833" width="6.875" style="58" customWidth="1"/>
    <col min="13834" max="13834" width="7" style="58" customWidth="1"/>
    <col min="13835" max="13835" width="6.75" style="58" customWidth="1"/>
    <col min="13836" max="13836" width="8" style="58" customWidth="1"/>
    <col min="13837" max="13837" width="15" style="58" customWidth="1"/>
    <col min="13838" max="14085" width="9" style="58"/>
    <col min="14086" max="14086" width="7.5" style="58" customWidth="1"/>
    <col min="14087" max="14087" width="9" style="58"/>
    <col min="14088" max="14089" width="6.875" style="58" customWidth="1"/>
    <col min="14090" max="14090" width="7" style="58" customWidth="1"/>
    <col min="14091" max="14091" width="6.75" style="58" customWidth="1"/>
    <col min="14092" max="14092" width="8" style="58" customWidth="1"/>
    <col min="14093" max="14093" width="15" style="58" customWidth="1"/>
    <col min="14094" max="14341" width="9" style="58"/>
    <col min="14342" max="14342" width="7.5" style="58" customWidth="1"/>
    <col min="14343" max="14343" width="9" style="58"/>
    <col min="14344" max="14345" width="6.875" style="58" customWidth="1"/>
    <col min="14346" max="14346" width="7" style="58" customWidth="1"/>
    <col min="14347" max="14347" width="6.75" style="58" customWidth="1"/>
    <col min="14348" max="14348" width="8" style="58" customWidth="1"/>
    <col min="14349" max="14349" width="15" style="58" customWidth="1"/>
    <col min="14350" max="14597" width="9" style="58"/>
    <col min="14598" max="14598" width="7.5" style="58" customWidth="1"/>
    <col min="14599" max="14599" width="9" style="58"/>
    <col min="14600" max="14601" width="6.875" style="58" customWidth="1"/>
    <col min="14602" max="14602" width="7" style="58" customWidth="1"/>
    <col min="14603" max="14603" width="6.75" style="58" customWidth="1"/>
    <col min="14604" max="14604" width="8" style="58" customWidth="1"/>
    <col min="14605" max="14605" width="15" style="58" customWidth="1"/>
    <col min="14606" max="14853" width="9" style="58"/>
    <col min="14854" max="14854" width="7.5" style="58" customWidth="1"/>
    <col min="14855" max="14855" width="9" style="58"/>
    <col min="14856" max="14857" width="6.875" style="58" customWidth="1"/>
    <col min="14858" max="14858" width="7" style="58" customWidth="1"/>
    <col min="14859" max="14859" width="6.75" style="58" customWidth="1"/>
    <col min="14860" max="14860" width="8" style="58" customWidth="1"/>
    <col min="14861" max="14861" width="15" style="58" customWidth="1"/>
    <col min="14862" max="15109" width="9" style="58"/>
    <col min="15110" max="15110" width="7.5" style="58" customWidth="1"/>
    <col min="15111" max="15111" width="9" style="58"/>
    <col min="15112" max="15113" width="6.875" style="58" customWidth="1"/>
    <col min="15114" max="15114" width="7" style="58" customWidth="1"/>
    <col min="15115" max="15115" width="6.75" style="58" customWidth="1"/>
    <col min="15116" max="15116" width="8" style="58" customWidth="1"/>
    <col min="15117" max="15117" width="15" style="58" customWidth="1"/>
    <col min="15118" max="15365" width="9" style="58"/>
    <col min="15366" max="15366" width="7.5" style="58" customWidth="1"/>
    <col min="15367" max="15367" width="9" style="58"/>
    <col min="15368" max="15369" width="6.875" style="58" customWidth="1"/>
    <col min="15370" max="15370" width="7" style="58" customWidth="1"/>
    <col min="15371" max="15371" width="6.75" style="58" customWidth="1"/>
    <col min="15372" max="15372" width="8" style="58" customWidth="1"/>
    <col min="15373" max="15373" width="15" style="58" customWidth="1"/>
    <col min="15374" max="15621" width="9" style="58"/>
    <col min="15622" max="15622" width="7.5" style="58" customWidth="1"/>
    <col min="15623" max="15623" width="9" style="58"/>
    <col min="15624" max="15625" width="6.875" style="58" customWidth="1"/>
    <col min="15626" max="15626" width="7" style="58" customWidth="1"/>
    <col min="15627" max="15627" width="6.75" style="58" customWidth="1"/>
    <col min="15628" max="15628" width="8" style="58" customWidth="1"/>
    <col min="15629" max="15629" width="15" style="58" customWidth="1"/>
    <col min="15630" max="15877" width="9" style="58"/>
    <col min="15878" max="15878" width="7.5" style="58" customWidth="1"/>
    <col min="15879" max="15879" width="9" style="58"/>
    <col min="15880" max="15881" width="6.875" style="58" customWidth="1"/>
    <col min="15882" max="15882" width="7" style="58" customWidth="1"/>
    <col min="15883" max="15883" width="6.75" style="58" customWidth="1"/>
    <col min="15884" max="15884" width="8" style="58" customWidth="1"/>
    <col min="15885" max="15885" width="15" style="58" customWidth="1"/>
    <col min="15886" max="16133" width="9" style="58"/>
    <col min="16134" max="16134" width="7.5" style="58" customWidth="1"/>
    <col min="16135" max="16135" width="9" style="58"/>
    <col min="16136" max="16137" width="6.875" style="58" customWidth="1"/>
    <col min="16138" max="16138" width="7" style="58" customWidth="1"/>
    <col min="16139" max="16139" width="6.75" style="58" customWidth="1"/>
    <col min="16140" max="16140" width="8" style="58" customWidth="1"/>
    <col min="16141" max="16141" width="15" style="58" customWidth="1"/>
    <col min="16142" max="16384" width="9" style="58"/>
  </cols>
  <sheetData>
    <row r="1" spans="1:12">
      <c r="A1" s="58" t="s">
        <v>84</v>
      </c>
      <c r="B1" s="58" t="s">
        <v>85</v>
      </c>
      <c r="C1" s="58" t="s">
        <v>86</v>
      </c>
      <c r="D1" s="58" t="s">
        <v>87</v>
      </c>
      <c r="E1" s="58" t="s">
        <v>88</v>
      </c>
      <c r="F1" s="58" t="s">
        <v>89</v>
      </c>
      <c r="G1" s="58" t="s">
        <v>90</v>
      </c>
      <c r="H1" s="58" t="s">
        <v>91</v>
      </c>
      <c r="I1" s="58" t="s">
        <v>92</v>
      </c>
      <c r="J1" s="58" t="s">
        <v>93</v>
      </c>
      <c r="K1" s="59" t="s">
        <v>94</v>
      </c>
      <c r="L1" s="59" t="s">
        <v>95</v>
      </c>
    </row>
    <row r="2" spans="1:12">
      <c r="A2" s="58">
        <v>0</v>
      </c>
      <c r="B2" s="58">
        <v>0.19</v>
      </c>
      <c r="C2" s="58">
        <v>5.5</v>
      </c>
      <c r="D2" s="58">
        <v>0.2</v>
      </c>
      <c r="E2" s="58">
        <v>0</v>
      </c>
      <c r="F2" s="58">
        <v>2</v>
      </c>
      <c r="G2" s="60" t="s">
        <v>96</v>
      </c>
      <c r="J2" s="58">
        <v>4</v>
      </c>
      <c r="K2" s="58">
        <v>6</v>
      </c>
      <c r="L2" s="58">
        <v>1E-3</v>
      </c>
    </row>
    <row r="3" spans="1:12">
      <c r="A3" s="58">
        <v>0</v>
      </c>
      <c r="B3" s="58">
        <v>0.02</v>
      </c>
      <c r="C3" s="58">
        <v>5.5</v>
      </c>
      <c r="D3" s="58">
        <v>0.2</v>
      </c>
      <c r="E3" s="58">
        <v>0</v>
      </c>
      <c r="F3" s="58">
        <v>2</v>
      </c>
      <c r="G3" s="60" t="s">
        <v>79</v>
      </c>
      <c r="J3" s="58">
        <v>4</v>
      </c>
      <c r="K3" s="58">
        <v>6</v>
      </c>
      <c r="L3" s="58">
        <v>1E-3</v>
      </c>
    </row>
    <row r="4" spans="1:12">
      <c r="A4" s="58">
        <v>0</v>
      </c>
      <c r="B4" s="58">
        <v>-0.19</v>
      </c>
      <c r="C4" s="58">
        <v>5.5</v>
      </c>
      <c r="D4" s="58">
        <v>0.2</v>
      </c>
      <c r="E4" s="58">
        <v>0</v>
      </c>
      <c r="F4" s="58">
        <v>2</v>
      </c>
      <c r="G4" s="60" t="s">
        <v>97</v>
      </c>
      <c r="J4" s="58">
        <v>4</v>
      </c>
      <c r="K4" s="58">
        <v>6</v>
      </c>
      <c r="L4" s="58">
        <v>1E-3</v>
      </c>
    </row>
    <row r="5" spans="1:12" s="61" customFormat="1">
      <c r="A5" s="61">
        <v>0</v>
      </c>
      <c r="B5" s="61">
        <v>1.9</v>
      </c>
      <c r="C5" s="61">
        <v>5.5</v>
      </c>
      <c r="D5" s="61">
        <v>2</v>
      </c>
      <c r="E5" s="61">
        <v>0</v>
      </c>
      <c r="F5" s="61">
        <v>2</v>
      </c>
      <c r="G5" s="62" t="s">
        <v>98</v>
      </c>
      <c r="J5" s="61">
        <v>6</v>
      </c>
      <c r="K5" s="61">
        <v>6</v>
      </c>
      <c r="L5" s="61">
        <v>1</v>
      </c>
    </row>
    <row r="6" spans="1:12">
      <c r="A6" s="58">
        <v>0</v>
      </c>
      <c r="B6" s="58">
        <v>1</v>
      </c>
      <c r="C6" s="58">
        <v>5.5</v>
      </c>
      <c r="D6" s="61">
        <v>2</v>
      </c>
      <c r="E6" s="58">
        <v>0</v>
      </c>
      <c r="F6" s="58">
        <v>2</v>
      </c>
      <c r="G6" s="63" t="s">
        <v>81</v>
      </c>
      <c r="J6" s="58">
        <v>6</v>
      </c>
      <c r="K6" s="58">
        <v>6</v>
      </c>
      <c r="L6" s="58">
        <v>1</v>
      </c>
    </row>
    <row r="7" spans="1:12">
      <c r="A7" s="58">
        <v>0</v>
      </c>
      <c r="B7" s="58">
        <v>0.2</v>
      </c>
      <c r="C7" s="58">
        <v>5.5</v>
      </c>
      <c r="D7" s="61">
        <v>2</v>
      </c>
      <c r="E7" s="58">
        <v>0</v>
      </c>
      <c r="F7" s="58">
        <v>2</v>
      </c>
      <c r="G7" s="63" t="s">
        <v>99</v>
      </c>
      <c r="J7" s="58">
        <v>6</v>
      </c>
      <c r="K7" s="58">
        <v>6</v>
      </c>
      <c r="L7" s="58">
        <v>1</v>
      </c>
    </row>
    <row r="8" spans="1:12" s="61" customFormat="1">
      <c r="A8" s="61">
        <v>0</v>
      </c>
      <c r="B8" s="61">
        <v>-1.9</v>
      </c>
      <c r="C8" s="61">
        <v>5.5</v>
      </c>
      <c r="D8" s="61">
        <v>2</v>
      </c>
      <c r="E8" s="61">
        <v>0</v>
      </c>
      <c r="F8" s="61">
        <v>2</v>
      </c>
      <c r="G8" s="62" t="s">
        <v>100</v>
      </c>
      <c r="J8" s="61">
        <v>5</v>
      </c>
      <c r="K8" s="61">
        <v>6</v>
      </c>
      <c r="L8" s="61">
        <v>1</v>
      </c>
    </row>
    <row r="9" spans="1:12">
      <c r="A9" s="58">
        <v>0</v>
      </c>
      <c r="B9" s="58">
        <v>19</v>
      </c>
      <c r="C9" s="58">
        <v>5.5</v>
      </c>
      <c r="D9" s="58">
        <v>20</v>
      </c>
      <c r="E9" s="58">
        <v>0</v>
      </c>
      <c r="F9" s="58">
        <v>2</v>
      </c>
      <c r="G9" s="63" t="s">
        <v>82</v>
      </c>
      <c r="J9" s="58">
        <v>5</v>
      </c>
      <c r="K9" s="58">
        <v>6</v>
      </c>
      <c r="L9" s="58">
        <v>1</v>
      </c>
    </row>
    <row r="10" spans="1:12">
      <c r="A10" s="58">
        <v>0</v>
      </c>
      <c r="B10" s="64">
        <v>2</v>
      </c>
      <c r="C10" s="58">
        <v>5.5</v>
      </c>
      <c r="D10" s="58">
        <v>20</v>
      </c>
      <c r="E10" s="58">
        <v>0</v>
      </c>
      <c r="F10" s="58">
        <v>2</v>
      </c>
      <c r="G10" s="63" t="s">
        <v>83</v>
      </c>
      <c r="J10" s="58">
        <v>5</v>
      </c>
      <c r="K10" s="58">
        <v>6</v>
      </c>
      <c r="L10" s="58">
        <v>1</v>
      </c>
    </row>
    <row r="11" spans="1:12">
      <c r="A11" s="58">
        <v>0</v>
      </c>
      <c r="B11" s="64">
        <v>-19</v>
      </c>
      <c r="C11" s="58">
        <v>5.5</v>
      </c>
      <c r="D11" s="58">
        <v>20</v>
      </c>
      <c r="E11" s="58">
        <v>0</v>
      </c>
      <c r="F11" s="58">
        <v>2</v>
      </c>
      <c r="G11" s="63" t="s">
        <v>101</v>
      </c>
      <c r="J11" s="58">
        <v>5</v>
      </c>
      <c r="K11" s="58">
        <v>6</v>
      </c>
      <c r="L11" s="58">
        <v>1</v>
      </c>
    </row>
    <row r="12" spans="1:12">
      <c r="A12" s="58">
        <v>0</v>
      </c>
      <c r="B12" s="64">
        <v>190</v>
      </c>
      <c r="C12" s="58">
        <v>5.5</v>
      </c>
      <c r="D12" s="58">
        <v>200</v>
      </c>
      <c r="E12" s="58">
        <v>0</v>
      </c>
      <c r="F12" s="58">
        <v>2</v>
      </c>
      <c r="G12" s="63" t="s">
        <v>102</v>
      </c>
      <c r="J12" s="58">
        <v>5</v>
      </c>
      <c r="K12" s="58">
        <v>6</v>
      </c>
      <c r="L12" s="58">
        <v>1</v>
      </c>
    </row>
    <row r="13" spans="1:12">
      <c r="A13" s="58">
        <v>0</v>
      </c>
      <c r="B13" s="64">
        <v>20</v>
      </c>
      <c r="C13" s="58">
        <v>5.5</v>
      </c>
      <c r="D13" s="58">
        <v>200</v>
      </c>
      <c r="E13" s="58">
        <v>0</v>
      </c>
      <c r="F13" s="58">
        <v>2</v>
      </c>
      <c r="G13" s="63" t="s">
        <v>103</v>
      </c>
      <c r="J13" s="58">
        <v>5</v>
      </c>
      <c r="K13" s="58">
        <v>6</v>
      </c>
      <c r="L13" s="58">
        <v>1</v>
      </c>
    </row>
    <row r="14" spans="1:12">
      <c r="A14" s="58">
        <v>0</v>
      </c>
      <c r="B14" s="64">
        <v>-190</v>
      </c>
      <c r="C14" s="58">
        <v>5.5</v>
      </c>
      <c r="D14" s="58">
        <v>200</v>
      </c>
      <c r="E14" s="58">
        <v>0</v>
      </c>
      <c r="F14" s="58">
        <v>2</v>
      </c>
      <c r="G14" s="63" t="s">
        <v>104</v>
      </c>
      <c r="J14" s="58">
        <v>5</v>
      </c>
      <c r="K14" s="58">
        <v>6</v>
      </c>
      <c r="L14" s="58">
        <v>1</v>
      </c>
    </row>
    <row r="15" spans="1:12">
      <c r="A15" s="58">
        <v>0</v>
      </c>
      <c r="B15" s="64">
        <v>900</v>
      </c>
      <c r="C15" s="58">
        <v>5.5</v>
      </c>
      <c r="D15" s="58">
        <v>1000</v>
      </c>
      <c r="E15" s="58">
        <v>0</v>
      </c>
      <c r="F15" s="58">
        <v>2</v>
      </c>
      <c r="G15" s="63" t="s">
        <v>105</v>
      </c>
      <c r="J15" s="58">
        <v>5</v>
      </c>
      <c r="K15" s="58">
        <v>6</v>
      </c>
      <c r="L15" s="58">
        <v>1</v>
      </c>
    </row>
    <row r="16" spans="1:12">
      <c r="A16" s="58">
        <v>0</v>
      </c>
      <c r="B16" s="64">
        <v>200</v>
      </c>
      <c r="C16" s="58">
        <v>5.5</v>
      </c>
      <c r="D16" s="58">
        <v>1000</v>
      </c>
      <c r="E16" s="58">
        <v>0</v>
      </c>
      <c r="F16" s="58">
        <v>2</v>
      </c>
      <c r="G16" s="63" t="s">
        <v>106</v>
      </c>
      <c r="J16" s="58">
        <v>5</v>
      </c>
      <c r="K16" s="58">
        <v>6</v>
      </c>
      <c r="L16" s="58">
        <v>1</v>
      </c>
    </row>
    <row r="17" spans="1:12">
      <c r="A17" s="58">
        <v>0</v>
      </c>
      <c r="B17" s="58">
        <v>-900</v>
      </c>
      <c r="C17" s="58">
        <v>5.5</v>
      </c>
      <c r="D17" s="58">
        <v>1000</v>
      </c>
      <c r="E17" s="58">
        <v>0</v>
      </c>
      <c r="F17" s="58">
        <v>2</v>
      </c>
      <c r="G17" s="63" t="s">
        <v>107</v>
      </c>
      <c r="J17" s="58">
        <v>5</v>
      </c>
      <c r="K17" s="58">
        <v>6</v>
      </c>
      <c r="L17" s="58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5"/>
  <sheetViews>
    <sheetView topLeftCell="B1" workbookViewId="0">
      <selection activeCell="G11" sqref="G11"/>
    </sheetView>
  </sheetViews>
  <sheetFormatPr defaultRowHeight="14.25"/>
  <cols>
    <col min="1" max="1" width="9" style="58"/>
    <col min="2" max="2" width="13.125" style="58" customWidth="1"/>
    <col min="3" max="4" width="9" style="58"/>
    <col min="5" max="5" width="5.875" style="58" customWidth="1"/>
    <col min="6" max="6" width="4.875" style="58" customWidth="1"/>
    <col min="7" max="8" width="9" style="58"/>
    <col min="9" max="10" width="8.125" style="58" customWidth="1"/>
    <col min="11" max="11" width="4.625" style="58" customWidth="1"/>
    <col min="12" max="12" width="6.375" style="58" customWidth="1"/>
    <col min="13" max="257" width="9" style="58"/>
    <col min="258" max="258" width="13.125" style="58" customWidth="1"/>
    <col min="259" max="260" width="9" style="58"/>
    <col min="261" max="261" width="5.875" style="58" customWidth="1"/>
    <col min="262" max="262" width="4.875" style="58" customWidth="1"/>
    <col min="263" max="264" width="9" style="58"/>
    <col min="265" max="266" width="8.125" style="58" customWidth="1"/>
    <col min="267" max="267" width="4.625" style="58" customWidth="1"/>
    <col min="268" max="268" width="6.375" style="58" customWidth="1"/>
    <col min="269" max="513" width="9" style="58"/>
    <col min="514" max="514" width="13.125" style="58" customWidth="1"/>
    <col min="515" max="516" width="9" style="58"/>
    <col min="517" max="517" width="5.875" style="58" customWidth="1"/>
    <col min="518" max="518" width="4.875" style="58" customWidth="1"/>
    <col min="519" max="520" width="9" style="58"/>
    <col min="521" max="522" width="8.125" style="58" customWidth="1"/>
    <col min="523" max="523" width="4.625" style="58" customWidth="1"/>
    <col min="524" max="524" width="6.375" style="58" customWidth="1"/>
    <col min="525" max="769" width="9" style="58"/>
    <col min="770" max="770" width="13.125" style="58" customWidth="1"/>
    <col min="771" max="772" width="9" style="58"/>
    <col min="773" max="773" width="5.875" style="58" customWidth="1"/>
    <col min="774" max="774" width="4.875" style="58" customWidth="1"/>
    <col min="775" max="776" width="9" style="58"/>
    <col min="777" max="778" width="8.125" style="58" customWidth="1"/>
    <col min="779" max="779" width="4.625" style="58" customWidth="1"/>
    <col min="780" max="780" width="6.375" style="58" customWidth="1"/>
    <col min="781" max="1025" width="9" style="58"/>
    <col min="1026" max="1026" width="13.125" style="58" customWidth="1"/>
    <col min="1027" max="1028" width="9" style="58"/>
    <col min="1029" max="1029" width="5.875" style="58" customWidth="1"/>
    <col min="1030" max="1030" width="4.875" style="58" customWidth="1"/>
    <col min="1031" max="1032" width="9" style="58"/>
    <col min="1033" max="1034" width="8.125" style="58" customWidth="1"/>
    <col min="1035" max="1035" width="4.625" style="58" customWidth="1"/>
    <col min="1036" max="1036" width="6.375" style="58" customWidth="1"/>
    <col min="1037" max="1281" width="9" style="58"/>
    <col min="1282" max="1282" width="13.125" style="58" customWidth="1"/>
    <col min="1283" max="1284" width="9" style="58"/>
    <col min="1285" max="1285" width="5.875" style="58" customWidth="1"/>
    <col min="1286" max="1286" width="4.875" style="58" customWidth="1"/>
    <col min="1287" max="1288" width="9" style="58"/>
    <col min="1289" max="1290" width="8.125" style="58" customWidth="1"/>
    <col min="1291" max="1291" width="4.625" style="58" customWidth="1"/>
    <col min="1292" max="1292" width="6.375" style="58" customWidth="1"/>
    <col min="1293" max="1537" width="9" style="58"/>
    <col min="1538" max="1538" width="13.125" style="58" customWidth="1"/>
    <col min="1539" max="1540" width="9" style="58"/>
    <col min="1541" max="1541" width="5.875" style="58" customWidth="1"/>
    <col min="1542" max="1542" width="4.875" style="58" customWidth="1"/>
    <col min="1543" max="1544" width="9" style="58"/>
    <col min="1545" max="1546" width="8.125" style="58" customWidth="1"/>
    <col min="1547" max="1547" width="4.625" style="58" customWidth="1"/>
    <col min="1548" max="1548" width="6.375" style="58" customWidth="1"/>
    <col min="1549" max="1793" width="9" style="58"/>
    <col min="1794" max="1794" width="13.125" style="58" customWidth="1"/>
    <col min="1795" max="1796" width="9" style="58"/>
    <col min="1797" max="1797" width="5.875" style="58" customWidth="1"/>
    <col min="1798" max="1798" width="4.875" style="58" customWidth="1"/>
    <col min="1799" max="1800" width="9" style="58"/>
    <col min="1801" max="1802" width="8.125" style="58" customWidth="1"/>
    <col min="1803" max="1803" width="4.625" style="58" customWidth="1"/>
    <col min="1804" max="1804" width="6.375" style="58" customWidth="1"/>
    <col min="1805" max="2049" width="9" style="58"/>
    <col min="2050" max="2050" width="13.125" style="58" customWidth="1"/>
    <col min="2051" max="2052" width="9" style="58"/>
    <col min="2053" max="2053" width="5.875" style="58" customWidth="1"/>
    <col min="2054" max="2054" width="4.875" style="58" customWidth="1"/>
    <col min="2055" max="2056" width="9" style="58"/>
    <col min="2057" max="2058" width="8.125" style="58" customWidth="1"/>
    <col min="2059" max="2059" width="4.625" style="58" customWidth="1"/>
    <col min="2060" max="2060" width="6.375" style="58" customWidth="1"/>
    <col min="2061" max="2305" width="9" style="58"/>
    <col min="2306" max="2306" width="13.125" style="58" customWidth="1"/>
    <col min="2307" max="2308" width="9" style="58"/>
    <col min="2309" max="2309" width="5.875" style="58" customWidth="1"/>
    <col min="2310" max="2310" width="4.875" style="58" customWidth="1"/>
    <col min="2311" max="2312" width="9" style="58"/>
    <col min="2313" max="2314" width="8.125" style="58" customWidth="1"/>
    <col min="2315" max="2315" width="4.625" style="58" customWidth="1"/>
    <col min="2316" max="2316" width="6.375" style="58" customWidth="1"/>
    <col min="2317" max="2561" width="9" style="58"/>
    <col min="2562" max="2562" width="13.125" style="58" customWidth="1"/>
    <col min="2563" max="2564" width="9" style="58"/>
    <col min="2565" max="2565" width="5.875" style="58" customWidth="1"/>
    <col min="2566" max="2566" width="4.875" style="58" customWidth="1"/>
    <col min="2567" max="2568" width="9" style="58"/>
    <col min="2569" max="2570" width="8.125" style="58" customWidth="1"/>
    <col min="2571" max="2571" width="4.625" style="58" customWidth="1"/>
    <col min="2572" max="2572" width="6.375" style="58" customWidth="1"/>
    <col min="2573" max="2817" width="9" style="58"/>
    <col min="2818" max="2818" width="13.125" style="58" customWidth="1"/>
    <col min="2819" max="2820" width="9" style="58"/>
    <col min="2821" max="2821" width="5.875" style="58" customWidth="1"/>
    <col min="2822" max="2822" width="4.875" style="58" customWidth="1"/>
    <col min="2823" max="2824" width="9" style="58"/>
    <col min="2825" max="2826" width="8.125" style="58" customWidth="1"/>
    <col min="2827" max="2827" width="4.625" style="58" customWidth="1"/>
    <col min="2828" max="2828" width="6.375" style="58" customWidth="1"/>
    <col min="2829" max="3073" width="9" style="58"/>
    <col min="3074" max="3074" width="13.125" style="58" customWidth="1"/>
    <col min="3075" max="3076" width="9" style="58"/>
    <col min="3077" max="3077" width="5.875" style="58" customWidth="1"/>
    <col min="3078" max="3078" width="4.875" style="58" customWidth="1"/>
    <col min="3079" max="3080" width="9" style="58"/>
    <col min="3081" max="3082" width="8.125" style="58" customWidth="1"/>
    <col min="3083" max="3083" width="4.625" style="58" customWidth="1"/>
    <col min="3084" max="3084" width="6.375" style="58" customWidth="1"/>
    <col min="3085" max="3329" width="9" style="58"/>
    <col min="3330" max="3330" width="13.125" style="58" customWidth="1"/>
    <col min="3331" max="3332" width="9" style="58"/>
    <col min="3333" max="3333" width="5.875" style="58" customWidth="1"/>
    <col min="3334" max="3334" width="4.875" style="58" customWidth="1"/>
    <col min="3335" max="3336" width="9" style="58"/>
    <col min="3337" max="3338" width="8.125" style="58" customWidth="1"/>
    <col min="3339" max="3339" width="4.625" style="58" customWidth="1"/>
    <col min="3340" max="3340" width="6.375" style="58" customWidth="1"/>
    <col min="3341" max="3585" width="9" style="58"/>
    <col min="3586" max="3586" width="13.125" style="58" customWidth="1"/>
    <col min="3587" max="3588" width="9" style="58"/>
    <col min="3589" max="3589" width="5.875" style="58" customWidth="1"/>
    <col min="3590" max="3590" width="4.875" style="58" customWidth="1"/>
    <col min="3591" max="3592" width="9" style="58"/>
    <col min="3593" max="3594" width="8.125" style="58" customWidth="1"/>
    <col min="3595" max="3595" width="4.625" style="58" customWidth="1"/>
    <col min="3596" max="3596" width="6.375" style="58" customWidth="1"/>
    <col min="3597" max="3841" width="9" style="58"/>
    <col min="3842" max="3842" width="13.125" style="58" customWidth="1"/>
    <col min="3843" max="3844" width="9" style="58"/>
    <col min="3845" max="3845" width="5.875" style="58" customWidth="1"/>
    <col min="3846" max="3846" width="4.875" style="58" customWidth="1"/>
    <col min="3847" max="3848" width="9" style="58"/>
    <col min="3849" max="3850" width="8.125" style="58" customWidth="1"/>
    <col min="3851" max="3851" width="4.625" style="58" customWidth="1"/>
    <col min="3852" max="3852" width="6.375" style="58" customWidth="1"/>
    <col min="3853" max="4097" width="9" style="58"/>
    <col min="4098" max="4098" width="13.125" style="58" customWidth="1"/>
    <col min="4099" max="4100" width="9" style="58"/>
    <col min="4101" max="4101" width="5.875" style="58" customWidth="1"/>
    <col min="4102" max="4102" width="4.875" style="58" customWidth="1"/>
    <col min="4103" max="4104" width="9" style="58"/>
    <col min="4105" max="4106" width="8.125" style="58" customWidth="1"/>
    <col min="4107" max="4107" width="4.625" style="58" customWidth="1"/>
    <col min="4108" max="4108" width="6.375" style="58" customWidth="1"/>
    <col min="4109" max="4353" width="9" style="58"/>
    <col min="4354" max="4354" width="13.125" style="58" customWidth="1"/>
    <col min="4355" max="4356" width="9" style="58"/>
    <col min="4357" max="4357" width="5.875" style="58" customWidth="1"/>
    <col min="4358" max="4358" width="4.875" style="58" customWidth="1"/>
    <col min="4359" max="4360" width="9" style="58"/>
    <col min="4361" max="4362" width="8.125" style="58" customWidth="1"/>
    <col min="4363" max="4363" width="4.625" style="58" customWidth="1"/>
    <col min="4364" max="4364" width="6.375" style="58" customWidth="1"/>
    <col min="4365" max="4609" width="9" style="58"/>
    <col min="4610" max="4610" width="13.125" style="58" customWidth="1"/>
    <col min="4611" max="4612" width="9" style="58"/>
    <col min="4613" max="4613" width="5.875" style="58" customWidth="1"/>
    <col min="4614" max="4614" width="4.875" style="58" customWidth="1"/>
    <col min="4615" max="4616" width="9" style="58"/>
    <col min="4617" max="4618" width="8.125" style="58" customWidth="1"/>
    <col min="4619" max="4619" width="4.625" style="58" customWidth="1"/>
    <col min="4620" max="4620" width="6.375" style="58" customWidth="1"/>
    <col min="4621" max="4865" width="9" style="58"/>
    <col min="4866" max="4866" width="13.125" style="58" customWidth="1"/>
    <col min="4867" max="4868" width="9" style="58"/>
    <col min="4869" max="4869" width="5.875" style="58" customWidth="1"/>
    <col min="4870" max="4870" width="4.875" style="58" customWidth="1"/>
    <col min="4871" max="4872" width="9" style="58"/>
    <col min="4873" max="4874" width="8.125" style="58" customWidth="1"/>
    <col min="4875" max="4875" width="4.625" style="58" customWidth="1"/>
    <col min="4876" max="4876" width="6.375" style="58" customWidth="1"/>
    <col min="4877" max="5121" width="9" style="58"/>
    <col min="5122" max="5122" width="13.125" style="58" customWidth="1"/>
    <col min="5123" max="5124" width="9" style="58"/>
    <col min="5125" max="5125" width="5.875" style="58" customWidth="1"/>
    <col min="5126" max="5126" width="4.875" style="58" customWidth="1"/>
    <col min="5127" max="5128" width="9" style="58"/>
    <col min="5129" max="5130" width="8.125" style="58" customWidth="1"/>
    <col min="5131" max="5131" width="4.625" style="58" customWidth="1"/>
    <col min="5132" max="5132" width="6.375" style="58" customWidth="1"/>
    <col min="5133" max="5377" width="9" style="58"/>
    <col min="5378" max="5378" width="13.125" style="58" customWidth="1"/>
    <col min="5379" max="5380" width="9" style="58"/>
    <col min="5381" max="5381" width="5.875" style="58" customWidth="1"/>
    <col min="5382" max="5382" width="4.875" style="58" customWidth="1"/>
    <col min="5383" max="5384" width="9" style="58"/>
    <col min="5385" max="5386" width="8.125" style="58" customWidth="1"/>
    <col min="5387" max="5387" width="4.625" style="58" customWidth="1"/>
    <col min="5388" max="5388" width="6.375" style="58" customWidth="1"/>
    <col min="5389" max="5633" width="9" style="58"/>
    <col min="5634" max="5634" width="13.125" style="58" customWidth="1"/>
    <col min="5635" max="5636" width="9" style="58"/>
    <col min="5637" max="5637" width="5.875" style="58" customWidth="1"/>
    <col min="5638" max="5638" width="4.875" style="58" customWidth="1"/>
    <col min="5639" max="5640" width="9" style="58"/>
    <col min="5641" max="5642" width="8.125" style="58" customWidth="1"/>
    <col min="5643" max="5643" width="4.625" style="58" customWidth="1"/>
    <col min="5644" max="5644" width="6.375" style="58" customWidth="1"/>
    <col min="5645" max="5889" width="9" style="58"/>
    <col min="5890" max="5890" width="13.125" style="58" customWidth="1"/>
    <col min="5891" max="5892" width="9" style="58"/>
    <col min="5893" max="5893" width="5.875" style="58" customWidth="1"/>
    <col min="5894" max="5894" width="4.875" style="58" customWidth="1"/>
    <col min="5895" max="5896" width="9" style="58"/>
    <col min="5897" max="5898" width="8.125" style="58" customWidth="1"/>
    <col min="5899" max="5899" width="4.625" style="58" customWidth="1"/>
    <col min="5900" max="5900" width="6.375" style="58" customWidth="1"/>
    <col min="5901" max="6145" width="9" style="58"/>
    <col min="6146" max="6146" width="13.125" style="58" customWidth="1"/>
    <col min="6147" max="6148" width="9" style="58"/>
    <col min="6149" max="6149" width="5.875" style="58" customWidth="1"/>
    <col min="6150" max="6150" width="4.875" style="58" customWidth="1"/>
    <col min="6151" max="6152" width="9" style="58"/>
    <col min="6153" max="6154" width="8.125" style="58" customWidth="1"/>
    <col min="6155" max="6155" width="4.625" style="58" customWidth="1"/>
    <col min="6156" max="6156" width="6.375" style="58" customWidth="1"/>
    <col min="6157" max="6401" width="9" style="58"/>
    <col min="6402" max="6402" width="13.125" style="58" customWidth="1"/>
    <col min="6403" max="6404" width="9" style="58"/>
    <col min="6405" max="6405" width="5.875" style="58" customWidth="1"/>
    <col min="6406" max="6406" width="4.875" style="58" customWidth="1"/>
    <col min="6407" max="6408" width="9" style="58"/>
    <col min="6409" max="6410" width="8.125" style="58" customWidth="1"/>
    <col min="6411" max="6411" width="4.625" style="58" customWidth="1"/>
    <col min="6412" max="6412" width="6.375" style="58" customWidth="1"/>
    <col min="6413" max="6657" width="9" style="58"/>
    <col min="6658" max="6658" width="13.125" style="58" customWidth="1"/>
    <col min="6659" max="6660" width="9" style="58"/>
    <col min="6661" max="6661" width="5.875" style="58" customWidth="1"/>
    <col min="6662" max="6662" width="4.875" style="58" customWidth="1"/>
    <col min="6663" max="6664" width="9" style="58"/>
    <col min="6665" max="6666" width="8.125" style="58" customWidth="1"/>
    <col min="6667" max="6667" width="4.625" style="58" customWidth="1"/>
    <col min="6668" max="6668" width="6.375" style="58" customWidth="1"/>
    <col min="6669" max="6913" width="9" style="58"/>
    <col min="6914" max="6914" width="13.125" style="58" customWidth="1"/>
    <col min="6915" max="6916" width="9" style="58"/>
    <col min="6917" max="6917" width="5.875" style="58" customWidth="1"/>
    <col min="6918" max="6918" width="4.875" style="58" customWidth="1"/>
    <col min="6919" max="6920" width="9" style="58"/>
    <col min="6921" max="6922" width="8.125" style="58" customWidth="1"/>
    <col min="6923" max="6923" width="4.625" style="58" customWidth="1"/>
    <col min="6924" max="6924" width="6.375" style="58" customWidth="1"/>
    <col min="6925" max="7169" width="9" style="58"/>
    <col min="7170" max="7170" width="13.125" style="58" customWidth="1"/>
    <col min="7171" max="7172" width="9" style="58"/>
    <col min="7173" max="7173" width="5.875" style="58" customWidth="1"/>
    <col min="7174" max="7174" width="4.875" style="58" customWidth="1"/>
    <col min="7175" max="7176" width="9" style="58"/>
    <col min="7177" max="7178" width="8.125" style="58" customWidth="1"/>
    <col min="7179" max="7179" width="4.625" style="58" customWidth="1"/>
    <col min="7180" max="7180" width="6.375" style="58" customWidth="1"/>
    <col min="7181" max="7425" width="9" style="58"/>
    <col min="7426" max="7426" width="13.125" style="58" customWidth="1"/>
    <col min="7427" max="7428" width="9" style="58"/>
    <col min="7429" max="7429" width="5.875" style="58" customWidth="1"/>
    <col min="7430" max="7430" width="4.875" style="58" customWidth="1"/>
    <col min="7431" max="7432" width="9" style="58"/>
    <col min="7433" max="7434" width="8.125" style="58" customWidth="1"/>
    <col min="7435" max="7435" width="4.625" style="58" customWidth="1"/>
    <col min="7436" max="7436" width="6.375" style="58" customWidth="1"/>
    <col min="7437" max="7681" width="9" style="58"/>
    <col min="7682" max="7682" width="13.125" style="58" customWidth="1"/>
    <col min="7683" max="7684" width="9" style="58"/>
    <col min="7685" max="7685" width="5.875" style="58" customWidth="1"/>
    <col min="7686" max="7686" width="4.875" style="58" customWidth="1"/>
    <col min="7687" max="7688" width="9" style="58"/>
    <col min="7689" max="7690" width="8.125" style="58" customWidth="1"/>
    <col min="7691" max="7691" width="4.625" style="58" customWidth="1"/>
    <col min="7692" max="7692" width="6.375" style="58" customWidth="1"/>
    <col min="7693" max="7937" width="9" style="58"/>
    <col min="7938" max="7938" width="13.125" style="58" customWidth="1"/>
    <col min="7939" max="7940" width="9" style="58"/>
    <col min="7941" max="7941" width="5.875" style="58" customWidth="1"/>
    <col min="7942" max="7942" width="4.875" style="58" customWidth="1"/>
    <col min="7943" max="7944" width="9" style="58"/>
    <col min="7945" max="7946" width="8.125" style="58" customWidth="1"/>
    <col min="7947" max="7947" width="4.625" style="58" customWidth="1"/>
    <col min="7948" max="7948" width="6.375" style="58" customWidth="1"/>
    <col min="7949" max="8193" width="9" style="58"/>
    <col min="8194" max="8194" width="13.125" style="58" customWidth="1"/>
    <col min="8195" max="8196" width="9" style="58"/>
    <col min="8197" max="8197" width="5.875" style="58" customWidth="1"/>
    <col min="8198" max="8198" width="4.875" style="58" customWidth="1"/>
    <col min="8199" max="8200" width="9" style="58"/>
    <col min="8201" max="8202" width="8.125" style="58" customWidth="1"/>
    <col min="8203" max="8203" width="4.625" style="58" customWidth="1"/>
    <col min="8204" max="8204" width="6.375" style="58" customWidth="1"/>
    <col min="8205" max="8449" width="9" style="58"/>
    <col min="8450" max="8450" width="13.125" style="58" customWidth="1"/>
    <col min="8451" max="8452" width="9" style="58"/>
    <col min="8453" max="8453" width="5.875" style="58" customWidth="1"/>
    <col min="8454" max="8454" width="4.875" style="58" customWidth="1"/>
    <col min="8455" max="8456" width="9" style="58"/>
    <col min="8457" max="8458" width="8.125" style="58" customWidth="1"/>
    <col min="8459" max="8459" width="4.625" style="58" customWidth="1"/>
    <col min="8460" max="8460" width="6.375" style="58" customWidth="1"/>
    <col min="8461" max="8705" width="9" style="58"/>
    <col min="8706" max="8706" width="13.125" style="58" customWidth="1"/>
    <col min="8707" max="8708" width="9" style="58"/>
    <col min="8709" max="8709" width="5.875" style="58" customWidth="1"/>
    <col min="8710" max="8710" width="4.875" style="58" customWidth="1"/>
    <col min="8711" max="8712" width="9" style="58"/>
    <col min="8713" max="8714" width="8.125" style="58" customWidth="1"/>
    <col min="8715" max="8715" width="4.625" style="58" customWidth="1"/>
    <col min="8716" max="8716" width="6.375" style="58" customWidth="1"/>
    <col min="8717" max="8961" width="9" style="58"/>
    <col min="8962" max="8962" width="13.125" style="58" customWidth="1"/>
    <col min="8963" max="8964" width="9" style="58"/>
    <col min="8965" max="8965" width="5.875" style="58" customWidth="1"/>
    <col min="8966" max="8966" width="4.875" style="58" customWidth="1"/>
    <col min="8967" max="8968" width="9" style="58"/>
    <col min="8969" max="8970" width="8.125" style="58" customWidth="1"/>
    <col min="8971" max="8971" width="4.625" style="58" customWidth="1"/>
    <col min="8972" max="8972" width="6.375" style="58" customWidth="1"/>
    <col min="8973" max="9217" width="9" style="58"/>
    <col min="9218" max="9218" width="13.125" style="58" customWidth="1"/>
    <col min="9219" max="9220" width="9" style="58"/>
    <col min="9221" max="9221" width="5.875" style="58" customWidth="1"/>
    <col min="9222" max="9222" width="4.875" style="58" customWidth="1"/>
    <col min="9223" max="9224" width="9" style="58"/>
    <col min="9225" max="9226" width="8.125" style="58" customWidth="1"/>
    <col min="9227" max="9227" width="4.625" style="58" customWidth="1"/>
    <col min="9228" max="9228" width="6.375" style="58" customWidth="1"/>
    <col min="9229" max="9473" width="9" style="58"/>
    <col min="9474" max="9474" width="13.125" style="58" customWidth="1"/>
    <col min="9475" max="9476" width="9" style="58"/>
    <col min="9477" max="9477" width="5.875" style="58" customWidth="1"/>
    <col min="9478" max="9478" width="4.875" style="58" customWidth="1"/>
    <col min="9479" max="9480" width="9" style="58"/>
    <col min="9481" max="9482" width="8.125" style="58" customWidth="1"/>
    <col min="9483" max="9483" width="4.625" style="58" customWidth="1"/>
    <col min="9484" max="9484" width="6.375" style="58" customWidth="1"/>
    <col min="9485" max="9729" width="9" style="58"/>
    <col min="9730" max="9730" width="13.125" style="58" customWidth="1"/>
    <col min="9731" max="9732" width="9" style="58"/>
    <col min="9733" max="9733" width="5.875" style="58" customWidth="1"/>
    <col min="9734" max="9734" width="4.875" style="58" customWidth="1"/>
    <col min="9735" max="9736" width="9" style="58"/>
    <col min="9737" max="9738" width="8.125" style="58" customWidth="1"/>
    <col min="9739" max="9739" width="4.625" style="58" customWidth="1"/>
    <col min="9740" max="9740" width="6.375" style="58" customWidth="1"/>
    <col min="9741" max="9985" width="9" style="58"/>
    <col min="9986" max="9986" width="13.125" style="58" customWidth="1"/>
    <col min="9987" max="9988" width="9" style="58"/>
    <col min="9989" max="9989" width="5.875" style="58" customWidth="1"/>
    <col min="9990" max="9990" width="4.875" style="58" customWidth="1"/>
    <col min="9991" max="9992" width="9" style="58"/>
    <col min="9993" max="9994" width="8.125" style="58" customWidth="1"/>
    <col min="9995" max="9995" width="4.625" style="58" customWidth="1"/>
    <col min="9996" max="9996" width="6.375" style="58" customWidth="1"/>
    <col min="9997" max="10241" width="9" style="58"/>
    <col min="10242" max="10242" width="13.125" style="58" customWidth="1"/>
    <col min="10243" max="10244" width="9" style="58"/>
    <col min="10245" max="10245" width="5.875" style="58" customWidth="1"/>
    <col min="10246" max="10246" width="4.875" style="58" customWidth="1"/>
    <col min="10247" max="10248" width="9" style="58"/>
    <col min="10249" max="10250" width="8.125" style="58" customWidth="1"/>
    <col min="10251" max="10251" width="4.625" style="58" customWidth="1"/>
    <col min="10252" max="10252" width="6.375" style="58" customWidth="1"/>
    <col min="10253" max="10497" width="9" style="58"/>
    <col min="10498" max="10498" width="13.125" style="58" customWidth="1"/>
    <col min="10499" max="10500" width="9" style="58"/>
    <col min="10501" max="10501" width="5.875" style="58" customWidth="1"/>
    <col min="10502" max="10502" width="4.875" style="58" customWidth="1"/>
    <col min="10503" max="10504" width="9" style="58"/>
    <col min="10505" max="10506" width="8.125" style="58" customWidth="1"/>
    <col min="10507" max="10507" width="4.625" style="58" customWidth="1"/>
    <col min="10508" max="10508" width="6.375" style="58" customWidth="1"/>
    <col min="10509" max="10753" width="9" style="58"/>
    <col min="10754" max="10754" width="13.125" style="58" customWidth="1"/>
    <col min="10755" max="10756" width="9" style="58"/>
    <col min="10757" max="10757" width="5.875" style="58" customWidth="1"/>
    <col min="10758" max="10758" width="4.875" style="58" customWidth="1"/>
    <col min="10759" max="10760" width="9" style="58"/>
    <col min="10761" max="10762" width="8.125" style="58" customWidth="1"/>
    <col min="10763" max="10763" width="4.625" style="58" customWidth="1"/>
    <col min="10764" max="10764" width="6.375" style="58" customWidth="1"/>
    <col min="10765" max="11009" width="9" style="58"/>
    <col min="11010" max="11010" width="13.125" style="58" customWidth="1"/>
    <col min="11011" max="11012" width="9" style="58"/>
    <col min="11013" max="11013" width="5.875" style="58" customWidth="1"/>
    <col min="11014" max="11014" width="4.875" style="58" customWidth="1"/>
    <col min="11015" max="11016" width="9" style="58"/>
    <col min="11017" max="11018" width="8.125" style="58" customWidth="1"/>
    <col min="11019" max="11019" width="4.625" style="58" customWidth="1"/>
    <col min="11020" max="11020" width="6.375" style="58" customWidth="1"/>
    <col min="11021" max="11265" width="9" style="58"/>
    <col min="11266" max="11266" width="13.125" style="58" customWidth="1"/>
    <col min="11267" max="11268" width="9" style="58"/>
    <col min="11269" max="11269" width="5.875" style="58" customWidth="1"/>
    <col min="11270" max="11270" width="4.875" style="58" customWidth="1"/>
    <col min="11271" max="11272" width="9" style="58"/>
    <col min="11273" max="11274" width="8.125" style="58" customWidth="1"/>
    <col min="11275" max="11275" width="4.625" style="58" customWidth="1"/>
    <col min="11276" max="11276" width="6.375" style="58" customWidth="1"/>
    <col min="11277" max="11521" width="9" style="58"/>
    <col min="11522" max="11522" width="13.125" style="58" customWidth="1"/>
    <col min="11523" max="11524" width="9" style="58"/>
    <col min="11525" max="11525" width="5.875" style="58" customWidth="1"/>
    <col min="11526" max="11526" width="4.875" style="58" customWidth="1"/>
    <col min="11527" max="11528" width="9" style="58"/>
    <col min="11529" max="11530" width="8.125" style="58" customWidth="1"/>
    <col min="11531" max="11531" width="4.625" style="58" customWidth="1"/>
    <col min="11532" max="11532" width="6.375" style="58" customWidth="1"/>
    <col min="11533" max="11777" width="9" style="58"/>
    <col min="11778" max="11778" width="13.125" style="58" customWidth="1"/>
    <col min="11779" max="11780" width="9" style="58"/>
    <col min="11781" max="11781" width="5.875" style="58" customWidth="1"/>
    <col min="11782" max="11782" width="4.875" style="58" customWidth="1"/>
    <col min="11783" max="11784" width="9" style="58"/>
    <col min="11785" max="11786" width="8.125" style="58" customWidth="1"/>
    <col min="11787" max="11787" width="4.625" style="58" customWidth="1"/>
    <col min="11788" max="11788" width="6.375" style="58" customWidth="1"/>
    <col min="11789" max="12033" width="9" style="58"/>
    <col min="12034" max="12034" width="13.125" style="58" customWidth="1"/>
    <col min="12035" max="12036" width="9" style="58"/>
    <col min="12037" max="12037" width="5.875" style="58" customWidth="1"/>
    <col min="12038" max="12038" width="4.875" style="58" customWidth="1"/>
    <col min="12039" max="12040" width="9" style="58"/>
    <col min="12041" max="12042" width="8.125" style="58" customWidth="1"/>
    <col min="12043" max="12043" width="4.625" style="58" customWidth="1"/>
    <col min="12044" max="12044" width="6.375" style="58" customWidth="1"/>
    <col min="12045" max="12289" width="9" style="58"/>
    <col min="12290" max="12290" width="13.125" style="58" customWidth="1"/>
    <col min="12291" max="12292" width="9" style="58"/>
    <col min="12293" max="12293" width="5.875" style="58" customWidth="1"/>
    <col min="12294" max="12294" width="4.875" style="58" customWidth="1"/>
    <col min="12295" max="12296" width="9" style="58"/>
    <col min="12297" max="12298" width="8.125" style="58" customWidth="1"/>
    <col min="12299" max="12299" width="4.625" style="58" customWidth="1"/>
    <col min="12300" max="12300" width="6.375" style="58" customWidth="1"/>
    <col min="12301" max="12545" width="9" style="58"/>
    <col min="12546" max="12546" width="13.125" style="58" customWidth="1"/>
    <col min="12547" max="12548" width="9" style="58"/>
    <col min="12549" max="12549" width="5.875" style="58" customWidth="1"/>
    <col min="12550" max="12550" width="4.875" style="58" customWidth="1"/>
    <col min="12551" max="12552" width="9" style="58"/>
    <col min="12553" max="12554" width="8.125" style="58" customWidth="1"/>
    <col min="12555" max="12555" width="4.625" style="58" customWidth="1"/>
    <col min="12556" max="12556" width="6.375" style="58" customWidth="1"/>
    <col min="12557" max="12801" width="9" style="58"/>
    <col min="12802" max="12802" width="13.125" style="58" customWidth="1"/>
    <col min="12803" max="12804" width="9" style="58"/>
    <col min="12805" max="12805" width="5.875" style="58" customWidth="1"/>
    <col min="12806" max="12806" width="4.875" style="58" customWidth="1"/>
    <col min="12807" max="12808" width="9" style="58"/>
    <col min="12809" max="12810" width="8.125" style="58" customWidth="1"/>
    <col min="12811" max="12811" width="4.625" style="58" customWidth="1"/>
    <col min="12812" max="12812" width="6.375" style="58" customWidth="1"/>
    <col min="12813" max="13057" width="9" style="58"/>
    <col min="13058" max="13058" width="13.125" style="58" customWidth="1"/>
    <col min="13059" max="13060" width="9" style="58"/>
    <col min="13061" max="13061" width="5.875" style="58" customWidth="1"/>
    <col min="13062" max="13062" width="4.875" style="58" customWidth="1"/>
    <col min="13063" max="13064" width="9" style="58"/>
    <col min="13065" max="13066" width="8.125" style="58" customWidth="1"/>
    <col min="13067" max="13067" width="4.625" style="58" customWidth="1"/>
    <col min="13068" max="13068" width="6.375" style="58" customWidth="1"/>
    <col min="13069" max="13313" width="9" style="58"/>
    <col min="13314" max="13314" width="13.125" style="58" customWidth="1"/>
    <col min="13315" max="13316" width="9" style="58"/>
    <col min="13317" max="13317" width="5.875" style="58" customWidth="1"/>
    <col min="13318" max="13318" width="4.875" style="58" customWidth="1"/>
    <col min="13319" max="13320" width="9" style="58"/>
    <col min="13321" max="13322" width="8.125" style="58" customWidth="1"/>
    <col min="13323" max="13323" width="4.625" style="58" customWidth="1"/>
    <col min="13324" max="13324" width="6.375" style="58" customWidth="1"/>
    <col min="13325" max="13569" width="9" style="58"/>
    <col min="13570" max="13570" width="13.125" style="58" customWidth="1"/>
    <col min="13571" max="13572" width="9" style="58"/>
    <col min="13573" max="13573" width="5.875" style="58" customWidth="1"/>
    <col min="13574" max="13574" width="4.875" style="58" customWidth="1"/>
    <col min="13575" max="13576" width="9" style="58"/>
    <col min="13577" max="13578" width="8.125" style="58" customWidth="1"/>
    <col min="13579" max="13579" width="4.625" style="58" customWidth="1"/>
    <col min="13580" max="13580" width="6.375" style="58" customWidth="1"/>
    <col min="13581" max="13825" width="9" style="58"/>
    <col min="13826" max="13826" width="13.125" style="58" customWidth="1"/>
    <col min="13827" max="13828" width="9" style="58"/>
    <col min="13829" max="13829" width="5.875" style="58" customWidth="1"/>
    <col min="13830" max="13830" width="4.875" style="58" customWidth="1"/>
    <col min="13831" max="13832" width="9" style="58"/>
    <col min="13833" max="13834" width="8.125" style="58" customWidth="1"/>
    <col min="13835" max="13835" width="4.625" style="58" customWidth="1"/>
    <col min="13836" max="13836" width="6.375" style="58" customWidth="1"/>
    <col min="13837" max="14081" width="9" style="58"/>
    <col min="14082" max="14082" width="13.125" style="58" customWidth="1"/>
    <col min="14083" max="14084" width="9" style="58"/>
    <col min="14085" max="14085" width="5.875" style="58" customWidth="1"/>
    <col min="14086" max="14086" width="4.875" style="58" customWidth="1"/>
    <col min="14087" max="14088" width="9" style="58"/>
    <col min="14089" max="14090" width="8.125" style="58" customWidth="1"/>
    <col min="14091" max="14091" width="4.625" style="58" customWidth="1"/>
    <col min="14092" max="14092" width="6.375" style="58" customWidth="1"/>
    <col min="14093" max="14337" width="9" style="58"/>
    <col min="14338" max="14338" width="13.125" style="58" customWidth="1"/>
    <col min="14339" max="14340" width="9" style="58"/>
    <col min="14341" max="14341" width="5.875" style="58" customWidth="1"/>
    <col min="14342" max="14342" width="4.875" style="58" customWidth="1"/>
    <col min="14343" max="14344" width="9" style="58"/>
    <col min="14345" max="14346" width="8.125" style="58" customWidth="1"/>
    <col min="14347" max="14347" width="4.625" style="58" customWidth="1"/>
    <col min="14348" max="14348" width="6.375" style="58" customWidth="1"/>
    <col min="14349" max="14593" width="9" style="58"/>
    <col min="14594" max="14594" width="13.125" style="58" customWidth="1"/>
    <col min="14595" max="14596" width="9" style="58"/>
    <col min="14597" max="14597" width="5.875" style="58" customWidth="1"/>
    <col min="14598" max="14598" width="4.875" style="58" customWidth="1"/>
    <col min="14599" max="14600" width="9" style="58"/>
    <col min="14601" max="14602" width="8.125" style="58" customWidth="1"/>
    <col min="14603" max="14603" width="4.625" style="58" customWidth="1"/>
    <col min="14604" max="14604" width="6.375" style="58" customWidth="1"/>
    <col min="14605" max="14849" width="9" style="58"/>
    <col min="14850" max="14850" width="13.125" style="58" customWidth="1"/>
    <col min="14851" max="14852" width="9" style="58"/>
    <col min="14853" max="14853" width="5.875" style="58" customWidth="1"/>
    <col min="14854" max="14854" width="4.875" style="58" customWidth="1"/>
    <col min="14855" max="14856" width="9" style="58"/>
    <col min="14857" max="14858" width="8.125" style="58" customWidth="1"/>
    <col min="14859" max="14859" width="4.625" style="58" customWidth="1"/>
    <col min="14860" max="14860" width="6.375" style="58" customWidth="1"/>
    <col min="14861" max="15105" width="9" style="58"/>
    <col min="15106" max="15106" width="13.125" style="58" customWidth="1"/>
    <col min="15107" max="15108" width="9" style="58"/>
    <col min="15109" max="15109" width="5.875" style="58" customWidth="1"/>
    <col min="15110" max="15110" width="4.875" style="58" customWidth="1"/>
    <col min="15111" max="15112" width="9" style="58"/>
    <col min="15113" max="15114" width="8.125" style="58" customWidth="1"/>
    <col min="15115" max="15115" width="4.625" style="58" customWidth="1"/>
    <col min="15116" max="15116" width="6.375" style="58" customWidth="1"/>
    <col min="15117" max="15361" width="9" style="58"/>
    <col min="15362" max="15362" width="13.125" style="58" customWidth="1"/>
    <col min="15363" max="15364" width="9" style="58"/>
    <col min="15365" max="15365" width="5.875" style="58" customWidth="1"/>
    <col min="15366" max="15366" width="4.875" style="58" customWidth="1"/>
    <col min="15367" max="15368" width="9" style="58"/>
    <col min="15369" max="15370" width="8.125" style="58" customWidth="1"/>
    <col min="15371" max="15371" width="4.625" style="58" customWidth="1"/>
    <col min="15372" max="15372" width="6.375" style="58" customWidth="1"/>
    <col min="15373" max="15617" width="9" style="58"/>
    <col min="15618" max="15618" width="13.125" style="58" customWidth="1"/>
    <col min="15619" max="15620" width="9" style="58"/>
    <col min="15621" max="15621" width="5.875" style="58" customWidth="1"/>
    <col min="15622" max="15622" width="4.875" style="58" customWidth="1"/>
    <col min="15623" max="15624" width="9" style="58"/>
    <col min="15625" max="15626" width="8.125" style="58" customWidth="1"/>
    <col min="15627" max="15627" width="4.625" style="58" customWidth="1"/>
    <col min="15628" max="15628" width="6.375" style="58" customWidth="1"/>
    <col min="15629" max="15873" width="9" style="58"/>
    <col min="15874" max="15874" width="13.125" style="58" customWidth="1"/>
    <col min="15875" max="15876" width="9" style="58"/>
    <col min="15877" max="15877" width="5.875" style="58" customWidth="1"/>
    <col min="15878" max="15878" width="4.875" style="58" customWidth="1"/>
    <col min="15879" max="15880" width="9" style="58"/>
    <col min="15881" max="15882" width="8.125" style="58" customWidth="1"/>
    <col min="15883" max="15883" width="4.625" style="58" customWidth="1"/>
    <col min="15884" max="15884" width="6.375" style="58" customWidth="1"/>
    <col min="15885" max="16129" width="9" style="58"/>
    <col min="16130" max="16130" width="13.125" style="58" customWidth="1"/>
    <col min="16131" max="16132" width="9" style="58"/>
    <col min="16133" max="16133" width="5.875" style="58" customWidth="1"/>
    <col min="16134" max="16134" width="4.875" style="58" customWidth="1"/>
    <col min="16135" max="16136" width="9" style="58"/>
    <col min="16137" max="16138" width="8.125" style="58" customWidth="1"/>
    <col min="16139" max="16139" width="4.625" style="58" customWidth="1"/>
    <col min="16140" max="16140" width="6.375" style="58" customWidth="1"/>
    <col min="16141" max="16384" width="9" style="58"/>
  </cols>
  <sheetData>
    <row r="1" spans="1:12">
      <c r="A1" s="58" t="s">
        <v>113</v>
      </c>
      <c r="B1" s="58" t="s">
        <v>68</v>
      </c>
      <c r="C1" s="58" t="s">
        <v>69</v>
      </c>
      <c r="D1" s="58" t="s">
        <v>70</v>
      </c>
      <c r="E1" s="58" t="s">
        <v>71</v>
      </c>
      <c r="F1" s="58" t="s">
        <v>72</v>
      </c>
      <c r="G1" s="58" t="s">
        <v>73</v>
      </c>
      <c r="H1" s="58" t="s">
        <v>74</v>
      </c>
      <c r="I1" s="58" t="s">
        <v>75</v>
      </c>
      <c r="J1" s="58" t="s">
        <v>76</v>
      </c>
      <c r="K1" s="59" t="s">
        <v>77</v>
      </c>
      <c r="L1" s="59" t="s">
        <v>78</v>
      </c>
    </row>
    <row r="2" spans="1:12">
      <c r="A2" s="58">
        <v>40</v>
      </c>
      <c r="B2" s="58">
        <v>0.19</v>
      </c>
      <c r="C2" s="58">
        <v>5.5</v>
      </c>
      <c r="D2" s="58">
        <v>0.2</v>
      </c>
      <c r="E2" s="58">
        <v>0</v>
      </c>
      <c r="F2" s="58">
        <v>2</v>
      </c>
      <c r="G2" s="60" t="s">
        <v>114</v>
      </c>
      <c r="J2" s="58">
        <v>6</v>
      </c>
      <c r="K2" s="58">
        <v>4</v>
      </c>
      <c r="L2" s="58">
        <v>1E-3</v>
      </c>
    </row>
    <row r="3" spans="1:12">
      <c r="A3" s="58">
        <v>40</v>
      </c>
      <c r="B3" s="58">
        <v>0.02</v>
      </c>
      <c r="C3" s="58">
        <v>5.5</v>
      </c>
      <c r="D3" s="58">
        <v>0.2</v>
      </c>
      <c r="E3" s="58">
        <v>0</v>
      </c>
      <c r="F3" s="58">
        <v>2</v>
      </c>
      <c r="G3" s="60" t="s">
        <v>115</v>
      </c>
      <c r="J3" s="58">
        <v>6</v>
      </c>
      <c r="K3" s="58">
        <v>4</v>
      </c>
      <c r="L3" s="58">
        <v>1E-3</v>
      </c>
    </row>
    <row r="4" spans="1:12" s="61" customFormat="1">
      <c r="A4" s="58">
        <v>40</v>
      </c>
      <c r="B4" s="61">
        <v>1.9</v>
      </c>
      <c r="C4" s="61">
        <v>5.5</v>
      </c>
      <c r="D4" s="61">
        <v>2</v>
      </c>
      <c r="E4" s="61">
        <v>0</v>
      </c>
      <c r="F4" s="61">
        <v>2</v>
      </c>
      <c r="G4" s="62" t="s">
        <v>116</v>
      </c>
      <c r="J4" s="58">
        <v>6</v>
      </c>
      <c r="K4" s="61">
        <v>4</v>
      </c>
      <c r="L4" s="61">
        <v>1</v>
      </c>
    </row>
    <row r="5" spans="1:12">
      <c r="A5" s="58">
        <v>40</v>
      </c>
      <c r="B5" s="58">
        <v>0.2</v>
      </c>
      <c r="C5" s="58">
        <v>5.5</v>
      </c>
      <c r="D5" s="58">
        <v>2</v>
      </c>
      <c r="E5" s="58">
        <v>0</v>
      </c>
      <c r="F5" s="58">
        <v>2</v>
      </c>
      <c r="G5" s="63" t="s">
        <v>117</v>
      </c>
      <c r="J5" s="58">
        <v>6</v>
      </c>
      <c r="K5" s="58">
        <v>4</v>
      </c>
      <c r="L5" s="58">
        <v>1</v>
      </c>
    </row>
    <row r="6" spans="1:12" s="61" customFormat="1">
      <c r="A6" s="58">
        <v>40</v>
      </c>
      <c r="B6" s="61">
        <v>19</v>
      </c>
      <c r="C6" s="61">
        <v>5.5</v>
      </c>
      <c r="D6" s="61">
        <v>20</v>
      </c>
      <c r="E6" s="61">
        <v>0</v>
      </c>
      <c r="F6" s="61">
        <v>2</v>
      </c>
      <c r="G6" s="62" t="s">
        <v>118</v>
      </c>
      <c r="J6" s="58">
        <v>6</v>
      </c>
      <c r="K6" s="61">
        <v>4</v>
      </c>
      <c r="L6" s="61">
        <v>1</v>
      </c>
    </row>
    <row r="7" spans="1:12">
      <c r="A7" s="58">
        <v>40</v>
      </c>
      <c r="B7" s="58">
        <v>2</v>
      </c>
      <c r="C7" s="58">
        <v>5.5</v>
      </c>
      <c r="D7" s="58">
        <v>20</v>
      </c>
      <c r="E7" s="58">
        <v>0</v>
      </c>
      <c r="F7" s="58">
        <v>2</v>
      </c>
      <c r="G7" s="63" t="s">
        <v>119</v>
      </c>
      <c r="J7" s="58">
        <v>6</v>
      </c>
      <c r="K7" s="58">
        <v>4</v>
      </c>
      <c r="L7" s="58">
        <v>1</v>
      </c>
    </row>
    <row r="8" spans="1:12" s="61" customFormat="1">
      <c r="A8" s="58">
        <v>40</v>
      </c>
      <c r="B8" s="61">
        <v>190</v>
      </c>
      <c r="C8" s="61">
        <v>5.5</v>
      </c>
      <c r="D8" s="61">
        <v>200</v>
      </c>
      <c r="E8" s="61">
        <v>0</v>
      </c>
      <c r="F8" s="61">
        <v>2</v>
      </c>
      <c r="G8" s="62" t="s">
        <v>120</v>
      </c>
      <c r="J8" s="58">
        <v>6</v>
      </c>
      <c r="K8" s="61">
        <v>4</v>
      </c>
      <c r="L8" s="61">
        <v>1</v>
      </c>
    </row>
    <row r="9" spans="1:12">
      <c r="A9" s="58">
        <v>40</v>
      </c>
      <c r="B9" s="58">
        <v>20</v>
      </c>
      <c r="C9" s="58">
        <v>5.5</v>
      </c>
      <c r="D9" s="58">
        <v>200</v>
      </c>
      <c r="E9" s="58">
        <v>0</v>
      </c>
      <c r="F9" s="58">
        <v>2</v>
      </c>
      <c r="G9" s="63" t="s">
        <v>121</v>
      </c>
      <c r="J9" s="58">
        <v>6</v>
      </c>
      <c r="K9" s="58">
        <v>4</v>
      </c>
      <c r="L9" s="58">
        <v>1</v>
      </c>
    </row>
    <row r="10" spans="1:12" s="61" customFormat="1">
      <c r="A10" s="58">
        <v>40</v>
      </c>
      <c r="B10" s="61">
        <v>200</v>
      </c>
      <c r="C10" s="61">
        <v>5.5</v>
      </c>
      <c r="D10" s="61">
        <v>750</v>
      </c>
      <c r="E10" s="61">
        <v>0</v>
      </c>
      <c r="F10" s="61">
        <v>2</v>
      </c>
      <c r="G10" s="62" t="s">
        <v>122</v>
      </c>
      <c r="J10" s="58">
        <v>6</v>
      </c>
      <c r="K10" s="61">
        <v>4</v>
      </c>
      <c r="L10" s="61">
        <v>1</v>
      </c>
    </row>
    <row r="11" spans="1:12" s="61" customFormat="1">
      <c r="A11" s="61">
        <v>1000</v>
      </c>
      <c r="B11" s="61">
        <v>0.19</v>
      </c>
      <c r="C11" s="61">
        <v>5.5</v>
      </c>
      <c r="D11" s="61">
        <v>0.2</v>
      </c>
      <c r="E11" s="61">
        <v>0</v>
      </c>
      <c r="F11" s="61">
        <v>2</v>
      </c>
      <c r="G11" s="62" t="s">
        <v>328</v>
      </c>
      <c r="J11" s="58">
        <v>6</v>
      </c>
      <c r="K11" s="61">
        <v>4</v>
      </c>
      <c r="L11" s="61">
        <v>1E-3</v>
      </c>
    </row>
    <row r="12" spans="1:12">
      <c r="A12" s="58">
        <v>1000</v>
      </c>
      <c r="B12" s="58">
        <v>0.1</v>
      </c>
      <c r="C12" s="58">
        <v>5.5</v>
      </c>
      <c r="D12" s="58">
        <v>0.2</v>
      </c>
      <c r="E12" s="58">
        <v>0</v>
      </c>
      <c r="F12" s="58">
        <v>2</v>
      </c>
      <c r="G12" s="62" t="s">
        <v>329</v>
      </c>
      <c r="J12" s="58">
        <v>6</v>
      </c>
      <c r="K12" s="58">
        <v>4</v>
      </c>
      <c r="L12" s="58">
        <v>1E-3</v>
      </c>
    </row>
    <row r="13" spans="1:12">
      <c r="A13" s="58">
        <v>1000</v>
      </c>
      <c r="B13" s="58">
        <v>0.02</v>
      </c>
      <c r="C13" s="58">
        <v>5.5</v>
      </c>
      <c r="D13" s="58">
        <v>0.2</v>
      </c>
      <c r="E13" s="58">
        <v>0</v>
      </c>
      <c r="F13" s="58">
        <v>2</v>
      </c>
      <c r="G13" s="62" t="s">
        <v>330</v>
      </c>
      <c r="J13" s="58">
        <v>6</v>
      </c>
      <c r="K13" s="58">
        <v>4</v>
      </c>
      <c r="L13" s="58">
        <v>1E-3</v>
      </c>
    </row>
    <row r="14" spans="1:12" s="61" customFormat="1">
      <c r="A14" s="61">
        <v>1000</v>
      </c>
      <c r="B14" s="68">
        <v>1.9</v>
      </c>
      <c r="C14" s="61">
        <v>5.5</v>
      </c>
      <c r="D14" s="61">
        <v>2</v>
      </c>
      <c r="E14" s="61">
        <v>0</v>
      </c>
      <c r="F14" s="61">
        <v>2</v>
      </c>
      <c r="G14" s="62" t="s">
        <v>331</v>
      </c>
      <c r="J14" s="58">
        <v>6</v>
      </c>
      <c r="K14" s="61">
        <v>4</v>
      </c>
      <c r="L14" s="61">
        <v>1</v>
      </c>
    </row>
    <row r="15" spans="1:12">
      <c r="A15" s="58">
        <v>1000</v>
      </c>
      <c r="B15" s="66">
        <v>1</v>
      </c>
      <c r="C15" s="58">
        <v>5.5</v>
      </c>
      <c r="D15" s="58">
        <v>2</v>
      </c>
      <c r="E15" s="58">
        <v>0</v>
      </c>
      <c r="F15" s="58">
        <v>2</v>
      </c>
      <c r="G15" s="62" t="s">
        <v>213</v>
      </c>
      <c r="J15" s="58">
        <v>6</v>
      </c>
      <c r="K15" s="58">
        <v>4</v>
      </c>
      <c r="L15" s="58">
        <v>1</v>
      </c>
    </row>
    <row r="16" spans="1:12">
      <c r="A16" s="58">
        <v>1000</v>
      </c>
      <c r="B16" s="66">
        <v>0.2</v>
      </c>
      <c r="C16" s="58">
        <v>5.5</v>
      </c>
      <c r="D16" s="58">
        <v>2</v>
      </c>
      <c r="E16" s="58">
        <v>0</v>
      </c>
      <c r="F16" s="58">
        <v>2</v>
      </c>
      <c r="G16" s="62" t="s">
        <v>125</v>
      </c>
      <c r="J16" s="58">
        <v>6</v>
      </c>
      <c r="K16" s="58">
        <v>4</v>
      </c>
      <c r="L16" s="58">
        <v>1</v>
      </c>
    </row>
    <row r="17" spans="1:12" s="61" customFormat="1">
      <c r="A17" s="61">
        <v>1000</v>
      </c>
      <c r="B17" s="65">
        <v>19</v>
      </c>
      <c r="C17" s="61">
        <v>5.5</v>
      </c>
      <c r="D17" s="61">
        <v>20</v>
      </c>
      <c r="E17" s="61">
        <v>0</v>
      </c>
      <c r="F17" s="61">
        <v>2</v>
      </c>
      <c r="G17" s="62" t="s">
        <v>126</v>
      </c>
      <c r="J17" s="58">
        <v>6</v>
      </c>
      <c r="K17" s="61">
        <v>4</v>
      </c>
      <c r="L17" s="61">
        <v>1</v>
      </c>
    </row>
    <row r="18" spans="1:12">
      <c r="A18" s="58">
        <v>1000</v>
      </c>
      <c r="B18" s="67">
        <v>10</v>
      </c>
      <c r="C18" s="58">
        <v>5.5</v>
      </c>
      <c r="D18" s="58">
        <v>20</v>
      </c>
      <c r="E18" s="58">
        <v>0</v>
      </c>
      <c r="F18" s="58">
        <v>2</v>
      </c>
      <c r="G18" s="62" t="s">
        <v>127</v>
      </c>
      <c r="J18" s="58">
        <v>6</v>
      </c>
      <c r="K18" s="58">
        <v>4</v>
      </c>
      <c r="L18" s="58">
        <v>1</v>
      </c>
    </row>
    <row r="19" spans="1:12">
      <c r="A19" s="58">
        <v>1000</v>
      </c>
      <c r="B19" s="67">
        <v>2</v>
      </c>
      <c r="C19" s="58">
        <v>5.5</v>
      </c>
      <c r="D19" s="58">
        <v>20</v>
      </c>
      <c r="E19" s="58">
        <v>0</v>
      </c>
      <c r="F19" s="58">
        <v>2</v>
      </c>
      <c r="G19" s="62" t="s">
        <v>128</v>
      </c>
      <c r="J19" s="58">
        <v>6</v>
      </c>
      <c r="K19" s="58">
        <v>4</v>
      </c>
      <c r="L19" s="58">
        <v>1</v>
      </c>
    </row>
    <row r="20" spans="1:12" s="61" customFormat="1">
      <c r="A20" s="61">
        <v>1000</v>
      </c>
      <c r="B20" s="65">
        <v>190</v>
      </c>
      <c r="C20" s="61">
        <v>5.5</v>
      </c>
      <c r="D20" s="61">
        <v>200</v>
      </c>
      <c r="E20" s="61">
        <v>0</v>
      </c>
      <c r="F20" s="61">
        <v>2</v>
      </c>
      <c r="G20" s="62" t="s">
        <v>129</v>
      </c>
      <c r="J20" s="58">
        <v>6</v>
      </c>
      <c r="K20" s="61">
        <v>4</v>
      </c>
      <c r="L20" s="61">
        <v>1</v>
      </c>
    </row>
    <row r="21" spans="1:12">
      <c r="A21" s="58">
        <v>1000</v>
      </c>
      <c r="B21" s="67">
        <v>100</v>
      </c>
      <c r="C21" s="58">
        <v>5.5</v>
      </c>
      <c r="D21" s="58">
        <v>200</v>
      </c>
      <c r="E21" s="58">
        <v>0</v>
      </c>
      <c r="F21" s="58">
        <v>2</v>
      </c>
      <c r="G21" s="62" t="s">
        <v>130</v>
      </c>
      <c r="J21" s="58">
        <v>6</v>
      </c>
      <c r="K21" s="58">
        <v>4</v>
      </c>
      <c r="L21" s="58">
        <v>1</v>
      </c>
    </row>
    <row r="22" spans="1:12">
      <c r="A22" s="58">
        <v>1000</v>
      </c>
      <c r="B22" s="67">
        <v>20</v>
      </c>
      <c r="C22" s="58">
        <v>5.5</v>
      </c>
      <c r="D22" s="58">
        <v>200</v>
      </c>
      <c r="E22" s="58">
        <v>0</v>
      </c>
      <c r="F22" s="58">
        <v>2</v>
      </c>
      <c r="G22" s="62" t="s">
        <v>131</v>
      </c>
      <c r="J22" s="58">
        <v>6</v>
      </c>
      <c r="K22" s="58">
        <v>4</v>
      </c>
      <c r="L22" s="58">
        <v>1</v>
      </c>
    </row>
    <row r="23" spans="1:12" s="61" customFormat="1">
      <c r="A23" s="61">
        <v>1000</v>
      </c>
      <c r="B23" s="65">
        <v>700</v>
      </c>
      <c r="C23" s="61">
        <v>5.5</v>
      </c>
      <c r="D23" s="61">
        <v>750</v>
      </c>
      <c r="E23" s="61">
        <v>0</v>
      </c>
      <c r="F23" s="61">
        <v>2</v>
      </c>
      <c r="G23" s="62" t="s">
        <v>132</v>
      </c>
      <c r="J23" s="58">
        <v>6</v>
      </c>
      <c r="K23" s="61">
        <v>4</v>
      </c>
      <c r="L23" s="61">
        <v>1</v>
      </c>
    </row>
    <row r="24" spans="1:12">
      <c r="A24" s="58">
        <v>1000</v>
      </c>
      <c r="B24" s="67">
        <v>500</v>
      </c>
      <c r="C24" s="58">
        <v>5.5</v>
      </c>
      <c r="D24" s="58">
        <v>750</v>
      </c>
      <c r="E24" s="58">
        <v>0</v>
      </c>
      <c r="F24" s="58">
        <v>2</v>
      </c>
      <c r="G24" s="62" t="s">
        <v>133</v>
      </c>
      <c r="J24" s="58">
        <v>6</v>
      </c>
      <c r="K24" s="58">
        <v>4</v>
      </c>
      <c r="L24" s="58">
        <v>1</v>
      </c>
    </row>
    <row r="25" spans="1:12">
      <c r="A25" s="58">
        <v>1000</v>
      </c>
      <c r="B25" s="67">
        <v>200</v>
      </c>
      <c r="C25" s="58">
        <v>5.5</v>
      </c>
      <c r="D25" s="58">
        <v>750</v>
      </c>
      <c r="E25" s="58">
        <v>0</v>
      </c>
      <c r="F25" s="58">
        <v>2</v>
      </c>
      <c r="G25" s="62" t="s">
        <v>134</v>
      </c>
      <c r="J25" s="58">
        <v>6</v>
      </c>
      <c r="K25" s="58">
        <v>4</v>
      </c>
      <c r="L25" s="58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OHM</vt:lpstr>
      <vt:lpstr>DCV</vt:lpstr>
      <vt:lpstr>ACV1</vt:lpstr>
      <vt:lpstr>ACV2</vt:lpstr>
      <vt:lpstr>DCI</vt:lpstr>
      <vt:lpstr>ACI</vt:lpstr>
      <vt:lpstr>配置OHM</vt:lpstr>
      <vt:lpstr>配置DCV</vt:lpstr>
      <vt:lpstr>配置ACV1</vt:lpstr>
      <vt:lpstr>配置ACV2</vt:lpstr>
      <vt:lpstr>配置DCI</vt:lpstr>
      <vt:lpstr>配置ACI</vt:lpstr>
      <vt:lpstr>点数范围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2006-09-16T00:00:00Z</dcterms:created>
  <dcterms:modified xsi:type="dcterms:W3CDTF">2022-07-05T03:10:57Z</dcterms:modified>
</cp:coreProperties>
</file>